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<sst xmlns="http://schemas.openxmlformats.org/spreadsheetml/2006/main" count="346" uniqueCount="312">
  <si>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</si>
  <si>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</si>
  <si>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</si>
  <si>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</si>
  <si>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</si>
  <si>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</si>
  <si>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</si>
  <si>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</si>
  <si>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</si>
  <si>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</si>
  <si>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</si>
  <si>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</si>
  <si>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</si>
  <si>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</si>
  <si>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</si>
  <si>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</si>
  <si>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</si>
  <si>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</si>
  <si>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</si>
  <si>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</si>
  <si>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</si>
  <si>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</si>
  <si>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</si>
  <si>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</si>
  <si>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</si>
  <si>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</si>
  <si>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</si>
  <si>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</si>
  <si>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</si>
  <si>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</si>
  <si>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</si>
  <si>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</si>
  <si>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</si>
  <si>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</si>
  <si>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</si>
  <si>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</si>
  <si>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</si>
  <si>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</si>
  <si>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</si>
  <si>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</si>
  <si>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</si>
  <si>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</si>
  <si>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</si>
  <si>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</si>
  <si>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</si>
  <si>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</si>
  <si>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</si>
  <si>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</si>
  <si>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</si>
  <si>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</si>
  <si>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</si>
  <si>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</si>
  <si>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</si>
  <si>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</si>
  <si>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</si>
  <si>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</si>
  <si>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</si>
  <si>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</si>
  <si>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</si>
  <si>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</si>
  <si>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</si>
  <si>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</si>
  <si>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</si>
  <si>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</si>
  <si>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</si>
  <si>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</si>
  <si>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</si>
  <si>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</si>
  <si>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</si>
  <si>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</si>
  <si>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</si>
  <si>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</si>
  <si>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</si>
  <si>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</si>
  <si>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</si>
  <si>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</si>
  <si>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</si>
  <si>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</si>
  <si>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</si>
  <si>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</si>
  <si>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</si>
  <si>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</si>
  <si>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</si>
  <si>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</si>
  <si>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</si>
  <si>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</si>
  <si>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</si>
  <si>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</si>
  <si>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</si>
  <si>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</si>
  <si>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</si>
  <si>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</si>
  <si>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</si>
  <si>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</si>
  <si>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</si>
  <si>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</si>
  <si>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</si>
  <si>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</si>
  <si>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</si>
  <si>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</si>
  <si>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</si>
  <si>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</si>
  <si>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</si>
  <si>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</si>
  <si>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</si>
  <si>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</si>
  <si>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</si>
  <si>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</si>
  <si>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</si>
  <si>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</si>
  <si>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</si>
  <si>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</si>
  <si>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</si>
  <si>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</si>
  <si>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</si>
  <si>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</si>
  <si>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</si>
  <si>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</si>
  <si>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</si>
  <si>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</si>
  <si>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</si>
  <si>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</si>
  <si>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</si>
  <si>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</si>
  <si>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</si>
  <si>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</si>
  <si>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</si>
  <si>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</si>
  <si>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</si>
  <si>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</si>
  <si>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</si>
  <si>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</si>
  <si>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</si>
  <si>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</si>
  <si>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</si>
  <si>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</si>
  <si>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</si>
  <si>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</si>
  <si>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</si>
  <si>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</si>
  <si>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</si>
  <si>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</si>
  <si>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</si>
  <si>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</si>
  <si>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</si>
  <si>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</si>
  <si>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</si>
  <si>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</si>
  <si>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</si>
  <si>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</si>
  <si>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</si>
  <si>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</si>
  <si>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</si>
  <si>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</si>
  <si>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</si>
  <si>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</si>
  <si>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</si>
  <si>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</si>
  <si>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</si>
  <si>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</si>
  <si>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</si>
  <si>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</si>
  <si>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</si>
  <si>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</si>
  <si>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</si>
  <si>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</si>
  <si>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</si>
  <si>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</si>
  <si>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</si>
  <si>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</si>
  <si>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</si>
  <si>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</si>
  <si>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</si>
  <si>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</si>
  <si>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</si>
  <si>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</si>
  <si>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</si>
  <si>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</si>
  <si>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</si>
  <si>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</si>
  <si>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</si>
  <si>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</si>
  <si>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</si>
  <si>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</si>
  <si>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</si>
  <si>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</si>
  <si>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</si>
  <si>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</si>
  <si>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</si>
  <si>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</si>
  <si>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</si>
  <si>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</si>
  <si>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</si>
  <si>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</si>
  <si>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</si>
  <si>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</si>
  <si>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</si>
  <si>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</si>
  <si>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</si>
  <si>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</si>
  <si>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</si>
  <si>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</si>
  <si>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</si>
  <si>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</si>
  <si>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</si>
  <si>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</si>
  <si>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</si>
  <si>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</si>
  <si>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</si>
  <si>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</si>
  <si>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</si>
  <si>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</si>
  <si>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</si>
  <si>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</si>
  <si>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</si>
  <si>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</si>
  <si>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</si>
  <si>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</si>
  <si>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</si>
  <si>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</si>
  <si>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</si>
  <si>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</si>
  <si>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</si>
  <si>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</si>
  <si>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</si>
  <si>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</si>
  <si>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</si>
  <si>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</si>
  <si>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</si>
  <si>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</si>
  <si>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</si>
  <si>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</si>
  <si>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</si>
  <si>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</si>
  <si>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</si>
  <si>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</si>
  <si>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</si>
  <si>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</si>
  <si>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</si>
  <si>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</si>
  <si>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</si>
  <si>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</si>
  <si>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</si>
  <si>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</si>
  <si>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</si>
  <si>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</si>
  <si>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</si>
  <si>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</si>
  <si>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</si>
  <si>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</si>
  <si>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</si>
  <si>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</si>
  <si>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</si>
  <si>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</si>
  <si>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</si>
  <si>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</si>
  <si>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</si>
  <si>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</si>
  <si>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</si>
  <si>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</si>
  <si>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</si>
  <si>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</si>
  <si>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</si>
  <si>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</si>
  <si>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</si>
  <si>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</si>
  <si>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</si>
  <si>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</si>
  <si>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</si>
  <si>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</si>
  <si>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</si>
  <si>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</si>
  <si>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</si>
  <si>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</si>
  <si>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</si>
  <si>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(krajem izvještajnog razdoblja)</t>
  </si>
  <si>
    <t>Prethodno razdoblje</t>
  </si>
  <si>
    <t>Tekuće razdoblje</t>
  </si>
  <si>
    <t>03292754</t>
  </si>
  <si>
    <t>040010793</t>
  </si>
  <si>
    <t>49693360447</t>
  </si>
  <si>
    <t>ULJANIK PLOVIDBA D.D.</t>
  </si>
  <si>
    <t>PULA</t>
  </si>
  <si>
    <t>CARRARINA 6</t>
  </si>
  <si>
    <t>ISTARSKA</t>
  </si>
  <si>
    <t>DA</t>
  </si>
  <si>
    <t>uljanik-plovidba@pu.t-com.hr</t>
  </si>
  <si>
    <t>www.uljanikplovidba.com</t>
  </si>
  <si>
    <t>5020</t>
  </si>
  <si>
    <t>3292754</t>
  </si>
  <si>
    <t>UNITED SHIPPING SERVICES ONE INC.</t>
  </si>
  <si>
    <t>MONROVIA, LIBERIA</t>
  </si>
  <si>
    <t>REAL D.O.O.</t>
  </si>
  <si>
    <t>2044471</t>
  </si>
  <si>
    <t>BOJANA MIHAJLOVIĆ</t>
  </si>
  <si>
    <t>052 492598</t>
  </si>
  <si>
    <t>052 211544</t>
  </si>
  <si>
    <t>bojana.mihajlovic@uljanikplovidba.com</t>
  </si>
  <si>
    <t>DRAGUTIN PAVLETIĆ</t>
  </si>
  <si>
    <t xml:space="preserve">Obveznik: ULJANIK PLOVIDBA D.D. </t>
  </si>
  <si>
    <t>Obveznik: ULJANIK PLOVIDBA D.D.</t>
  </si>
  <si>
    <t xml:space="preserve">  7. Manjinski interes</t>
  </si>
  <si>
    <t>KONSOLIDIRANI RAČUN DOBITI I GUBITKA</t>
  </si>
  <si>
    <t>KONSOLIDIRANA BILANCA</t>
  </si>
  <si>
    <t>KONSOLIDIRANI IZVJEŠTAJ O NOVČANOM TIJEKU - Indirektna metoda</t>
  </si>
  <si>
    <t>KONSOLIDIRANI IZVJEŠTAJ O PROMJENAMA KAPITALA</t>
  </si>
  <si>
    <t>31.03.2018.</t>
  </si>
  <si>
    <t>01.01.2018.</t>
  </si>
  <si>
    <t>stanje na dan 31.03.2018.</t>
  </si>
  <si>
    <t>u razdoblju 01.01.2018. do 31.03.2018.</t>
  </si>
  <si>
    <t>XII.  POREZ NA DOBIT/POREZ PO TONAŽI</t>
  </si>
  <si>
    <t>Konsolidirani tromjesečni financijski izvještaj poduzetnika TFI-POD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</si>
</sst>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75" fontId="2" fillId="0" borderId="14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1" fillId="0" borderId="28" xfId="62" applyNumberFormat="1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>
      <alignment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33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Border="1" applyAlignment="1">
      <alignment horizontal="left" vertical="center"/>
      <protection/>
    </xf>
    <xf numFmtId="0" fontId="3" fillId="0" borderId="27" xfId="57" applyFont="1" applyBorder="1" applyAlignment="1">
      <alignment horizontal="left" vertical="center"/>
      <protection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57</xdr:row>
      <xdr:rowOff>66675</xdr:rowOff>
    </xdr:from>
    <xdr:to>
      <xdr:col>8</xdr:col>
      <xdr:colOff>428625</xdr:colOff>
      <xdr:row>60</xdr:row>
      <xdr:rowOff>161925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9363075"/>
          <a:ext cx="1600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60</xdr:row>
      <xdr:rowOff>38100</xdr:rowOff>
    </xdr:from>
    <xdr:to>
      <xdr:col>6</xdr:col>
      <xdr:colOff>847725</xdr:colOff>
      <xdr:row>61</xdr:row>
      <xdr:rowOff>142875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9820275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bojana.mihajlov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79" t="s">
        <v>210</v>
      </c>
      <c r="B1" s="180"/>
      <c r="C1" s="180"/>
      <c r="D1" s="72"/>
      <c r="E1" s="72"/>
      <c r="F1" s="72"/>
      <c r="G1" s="72"/>
      <c r="H1" s="72"/>
      <c r="I1" s="73"/>
      <c r="J1" s="9"/>
      <c r="K1" s="9"/>
      <c r="L1" s="9"/>
    </row>
    <row r="2" spans="1:12" ht="12.75">
      <c r="A2" s="127" t="s">
        <v>211</v>
      </c>
      <c r="B2" s="128"/>
      <c r="C2" s="128"/>
      <c r="D2" s="129"/>
      <c r="E2" s="107" t="s">
        <v>307</v>
      </c>
      <c r="F2" s="11"/>
      <c r="G2" s="12" t="s">
        <v>212</v>
      </c>
      <c r="H2" s="107" t="s">
        <v>306</v>
      </c>
      <c r="I2" s="74"/>
      <c r="J2" s="9"/>
      <c r="K2" s="9"/>
      <c r="L2" s="9"/>
    </row>
    <row r="3" spans="1:12" ht="12.75">
      <c r="A3" s="75"/>
      <c r="B3" s="13"/>
      <c r="C3" s="13"/>
      <c r="D3" s="13"/>
      <c r="E3" s="14"/>
      <c r="F3" s="14"/>
      <c r="G3" s="13"/>
      <c r="H3" s="13"/>
      <c r="I3" s="76"/>
      <c r="J3" s="9"/>
      <c r="K3" s="9"/>
      <c r="L3" s="9"/>
    </row>
    <row r="4" spans="1:12" ht="15">
      <c r="A4" s="130" t="s">
        <v>311</v>
      </c>
      <c r="B4" s="131"/>
      <c r="C4" s="131"/>
      <c r="D4" s="131"/>
      <c r="E4" s="131"/>
      <c r="F4" s="131"/>
      <c r="G4" s="131"/>
      <c r="H4" s="131"/>
      <c r="I4" s="132"/>
      <c r="J4" s="9"/>
      <c r="K4" s="9"/>
      <c r="L4" s="9"/>
    </row>
    <row r="5" spans="1:12" ht="12.75">
      <c r="A5" s="77"/>
      <c r="B5" s="15"/>
      <c r="C5" s="15"/>
      <c r="D5" s="15"/>
      <c r="E5" s="16"/>
      <c r="F5" s="78"/>
      <c r="G5" s="17"/>
      <c r="H5" s="18"/>
      <c r="I5" s="79"/>
      <c r="J5" s="9"/>
      <c r="K5" s="9"/>
      <c r="L5" s="9"/>
    </row>
    <row r="6" spans="1:12" ht="12.75">
      <c r="A6" s="133" t="s">
        <v>213</v>
      </c>
      <c r="B6" s="134"/>
      <c r="C6" s="125" t="s">
        <v>278</v>
      </c>
      <c r="D6" s="126"/>
      <c r="E6" s="28"/>
      <c r="F6" s="28"/>
      <c r="G6" s="28"/>
      <c r="H6" s="28"/>
      <c r="I6" s="80"/>
      <c r="J6" s="9"/>
      <c r="K6" s="9"/>
      <c r="L6" s="9"/>
    </row>
    <row r="7" spans="1:12" ht="12.75">
      <c r="A7" s="81"/>
      <c r="B7" s="21"/>
      <c r="C7" s="15"/>
      <c r="D7" s="15"/>
      <c r="E7" s="28"/>
      <c r="F7" s="28"/>
      <c r="G7" s="28"/>
      <c r="H7" s="28"/>
      <c r="I7" s="80"/>
      <c r="J7" s="9"/>
      <c r="K7" s="9"/>
      <c r="L7" s="9"/>
    </row>
    <row r="8" spans="1:12" ht="12.75">
      <c r="A8" s="135" t="s">
        <v>214</v>
      </c>
      <c r="B8" s="136"/>
      <c r="C8" s="125" t="s">
        <v>279</v>
      </c>
      <c r="D8" s="126"/>
      <c r="E8" s="28"/>
      <c r="F8" s="28"/>
      <c r="G8" s="28"/>
      <c r="H8" s="28"/>
      <c r="I8" s="82"/>
      <c r="J8" s="9"/>
      <c r="K8" s="9"/>
      <c r="L8" s="9"/>
    </row>
    <row r="9" spans="1:12" ht="12.75">
      <c r="A9" s="83"/>
      <c r="B9" s="45"/>
      <c r="C9" s="19"/>
      <c r="D9" s="25"/>
      <c r="E9" s="15"/>
      <c r="F9" s="15"/>
      <c r="G9" s="15"/>
      <c r="H9" s="15"/>
      <c r="I9" s="82"/>
      <c r="J9" s="9"/>
      <c r="K9" s="9"/>
      <c r="L9" s="9"/>
    </row>
    <row r="10" spans="1:12" ht="12.75">
      <c r="A10" s="122" t="s">
        <v>215</v>
      </c>
      <c r="B10" s="123"/>
      <c r="C10" s="125" t="s">
        <v>280</v>
      </c>
      <c r="D10" s="126"/>
      <c r="E10" s="15"/>
      <c r="F10" s="15"/>
      <c r="G10" s="15"/>
      <c r="H10" s="15"/>
      <c r="I10" s="82"/>
      <c r="J10" s="9"/>
      <c r="K10" s="9"/>
      <c r="L10" s="9"/>
    </row>
    <row r="11" spans="1:12" ht="12.75">
      <c r="A11" s="124"/>
      <c r="B11" s="123"/>
      <c r="C11" s="15"/>
      <c r="D11" s="15"/>
      <c r="E11" s="15"/>
      <c r="F11" s="15"/>
      <c r="G11" s="15"/>
      <c r="H11" s="15"/>
      <c r="I11" s="82"/>
      <c r="J11" s="9"/>
      <c r="K11" s="9"/>
      <c r="L11" s="9"/>
    </row>
    <row r="12" spans="1:12" ht="12.75">
      <c r="A12" s="133" t="s">
        <v>216</v>
      </c>
      <c r="B12" s="134"/>
      <c r="C12" s="138" t="s">
        <v>281</v>
      </c>
      <c r="D12" s="139"/>
      <c r="E12" s="139"/>
      <c r="F12" s="139"/>
      <c r="G12" s="139"/>
      <c r="H12" s="139"/>
      <c r="I12" s="140"/>
      <c r="J12" s="9"/>
      <c r="K12" s="9"/>
      <c r="L12" s="9"/>
    </row>
    <row r="13" spans="1:12" ht="12.75">
      <c r="A13" s="81"/>
      <c r="B13" s="21"/>
      <c r="C13" s="20"/>
      <c r="D13" s="15"/>
      <c r="E13" s="15"/>
      <c r="F13" s="15"/>
      <c r="G13" s="15"/>
      <c r="H13" s="15"/>
      <c r="I13" s="82"/>
      <c r="J13" s="9"/>
      <c r="K13" s="9"/>
      <c r="L13" s="9"/>
    </row>
    <row r="14" spans="1:12" ht="12.75">
      <c r="A14" s="133" t="s">
        <v>217</v>
      </c>
      <c r="B14" s="134"/>
      <c r="C14" s="141">
        <v>52100</v>
      </c>
      <c r="D14" s="142"/>
      <c r="E14" s="15"/>
      <c r="F14" s="138" t="s">
        <v>282</v>
      </c>
      <c r="G14" s="139"/>
      <c r="H14" s="139"/>
      <c r="I14" s="140"/>
      <c r="J14" s="9"/>
      <c r="K14" s="9"/>
      <c r="L14" s="9"/>
    </row>
    <row r="15" spans="1:12" ht="12.75">
      <c r="A15" s="81"/>
      <c r="B15" s="21"/>
      <c r="C15" s="15"/>
      <c r="D15" s="15"/>
      <c r="E15" s="15"/>
      <c r="F15" s="15"/>
      <c r="G15" s="15"/>
      <c r="H15" s="15"/>
      <c r="I15" s="82"/>
      <c r="J15" s="9"/>
      <c r="K15" s="9"/>
      <c r="L15" s="9"/>
    </row>
    <row r="16" spans="1:12" ht="12.75">
      <c r="A16" s="133" t="s">
        <v>218</v>
      </c>
      <c r="B16" s="134"/>
      <c r="C16" s="143" t="s">
        <v>283</v>
      </c>
      <c r="D16" s="144"/>
      <c r="E16" s="144"/>
      <c r="F16" s="144"/>
      <c r="G16" s="144"/>
      <c r="H16" s="144"/>
      <c r="I16" s="145"/>
      <c r="J16" s="9"/>
      <c r="K16" s="9"/>
      <c r="L16" s="9"/>
    </row>
    <row r="17" spans="1:12" ht="12.75">
      <c r="A17" s="81"/>
      <c r="B17" s="21"/>
      <c r="C17" s="15"/>
      <c r="D17" s="15"/>
      <c r="E17" s="15"/>
      <c r="F17" s="15"/>
      <c r="G17" s="15"/>
      <c r="H17" s="15"/>
      <c r="I17" s="82"/>
      <c r="J17" s="9"/>
      <c r="K17" s="9"/>
      <c r="L17" s="9"/>
    </row>
    <row r="18" spans="1:12" ht="12.75">
      <c r="A18" s="133" t="s">
        <v>219</v>
      </c>
      <c r="B18" s="134"/>
      <c r="C18" s="119" t="s">
        <v>286</v>
      </c>
      <c r="D18" s="120"/>
      <c r="E18" s="120"/>
      <c r="F18" s="120"/>
      <c r="G18" s="120"/>
      <c r="H18" s="120"/>
      <c r="I18" s="121"/>
      <c r="J18" s="9"/>
      <c r="K18" s="9"/>
      <c r="L18" s="9"/>
    </row>
    <row r="19" spans="1:12" ht="12.75">
      <c r="A19" s="81"/>
      <c r="B19" s="21"/>
      <c r="C19" s="20"/>
      <c r="D19" s="15"/>
      <c r="E19" s="15"/>
      <c r="F19" s="15"/>
      <c r="G19" s="15"/>
      <c r="H19" s="15"/>
      <c r="I19" s="82"/>
      <c r="J19" s="9"/>
      <c r="K19" s="9"/>
      <c r="L19" s="9"/>
    </row>
    <row r="20" spans="1:12" ht="12.75">
      <c r="A20" s="133" t="s">
        <v>220</v>
      </c>
      <c r="B20" s="134"/>
      <c r="C20" s="119" t="s">
        <v>287</v>
      </c>
      <c r="D20" s="120"/>
      <c r="E20" s="120"/>
      <c r="F20" s="120"/>
      <c r="G20" s="120"/>
      <c r="H20" s="120"/>
      <c r="I20" s="121"/>
      <c r="J20" s="9"/>
      <c r="K20" s="9"/>
      <c r="L20" s="9"/>
    </row>
    <row r="21" spans="1:12" ht="12.75">
      <c r="A21" s="81"/>
      <c r="B21" s="21"/>
      <c r="C21" s="20"/>
      <c r="D21" s="15"/>
      <c r="E21" s="15"/>
      <c r="F21" s="15"/>
      <c r="G21" s="15"/>
      <c r="H21" s="15"/>
      <c r="I21" s="82"/>
      <c r="J21" s="9"/>
      <c r="K21" s="9"/>
      <c r="L21" s="9"/>
    </row>
    <row r="22" spans="1:12" ht="12.75">
      <c r="A22" s="133" t="s">
        <v>221</v>
      </c>
      <c r="B22" s="134"/>
      <c r="C22" s="108">
        <v>359</v>
      </c>
      <c r="D22" s="138" t="s">
        <v>282</v>
      </c>
      <c r="E22" s="146"/>
      <c r="F22" s="147"/>
      <c r="G22" s="133"/>
      <c r="H22" s="148"/>
      <c r="I22" s="84"/>
      <c r="J22" s="9"/>
      <c r="K22" s="9"/>
      <c r="L22" s="9"/>
    </row>
    <row r="23" spans="1:12" ht="12.75">
      <c r="A23" s="81"/>
      <c r="B23" s="21"/>
      <c r="C23" s="15"/>
      <c r="D23" s="23"/>
      <c r="E23" s="23"/>
      <c r="F23" s="23"/>
      <c r="G23" s="23"/>
      <c r="H23" s="15"/>
      <c r="I23" s="82"/>
      <c r="J23" s="9"/>
      <c r="K23" s="9"/>
      <c r="L23" s="9"/>
    </row>
    <row r="24" spans="1:12" ht="12.75">
      <c r="A24" s="133" t="s">
        <v>222</v>
      </c>
      <c r="B24" s="134"/>
      <c r="C24" s="108">
        <v>18</v>
      </c>
      <c r="D24" s="138" t="s">
        <v>284</v>
      </c>
      <c r="E24" s="146"/>
      <c r="F24" s="146"/>
      <c r="G24" s="147"/>
      <c r="H24" s="46" t="s">
        <v>223</v>
      </c>
      <c r="I24" s="109">
        <v>32</v>
      </c>
      <c r="J24" s="9"/>
      <c r="K24" s="9"/>
      <c r="L24" s="9"/>
    </row>
    <row r="25" spans="1:12" ht="12.75">
      <c r="A25" s="81"/>
      <c r="B25" s="21"/>
      <c r="C25" s="15"/>
      <c r="D25" s="23"/>
      <c r="E25" s="23"/>
      <c r="F25" s="23"/>
      <c r="G25" s="21"/>
      <c r="H25" s="21" t="s">
        <v>275</v>
      </c>
      <c r="I25" s="85"/>
      <c r="J25" s="9"/>
      <c r="K25" s="9"/>
      <c r="L25" s="9"/>
    </row>
    <row r="26" spans="1:12" ht="12.75">
      <c r="A26" s="133" t="s">
        <v>224</v>
      </c>
      <c r="B26" s="134"/>
      <c r="C26" s="110" t="s">
        <v>285</v>
      </c>
      <c r="D26" s="24"/>
      <c r="E26" s="32"/>
      <c r="F26" s="23"/>
      <c r="G26" s="137" t="s">
        <v>225</v>
      </c>
      <c r="H26" s="134"/>
      <c r="I26" s="111" t="s">
        <v>288</v>
      </c>
      <c r="J26" s="9"/>
      <c r="K26" s="9"/>
      <c r="L26" s="9"/>
    </row>
    <row r="27" spans="1:12" ht="12.75">
      <c r="A27" s="81"/>
      <c r="B27" s="21"/>
      <c r="C27" s="15"/>
      <c r="D27" s="23"/>
      <c r="E27" s="23"/>
      <c r="F27" s="23"/>
      <c r="G27" s="23"/>
      <c r="H27" s="15"/>
      <c r="I27" s="86"/>
      <c r="J27" s="9"/>
      <c r="K27" s="9"/>
      <c r="L27" s="9"/>
    </row>
    <row r="28" spans="1:12" ht="12.75">
      <c r="A28" s="149" t="s">
        <v>226</v>
      </c>
      <c r="B28" s="150"/>
      <c r="C28" s="151"/>
      <c r="D28" s="151"/>
      <c r="E28" s="152" t="s">
        <v>227</v>
      </c>
      <c r="F28" s="153"/>
      <c r="G28" s="153"/>
      <c r="H28" s="154" t="s">
        <v>228</v>
      </c>
      <c r="I28" s="155"/>
      <c r="J28" s="9"/>
      <c r="K28" s="9"/>
      <c r="L28" s="9"/>
    </row>
    <row r="29" spans="1:12" ht="12.75">
      <c r="A29" s="87"/>
      <c r="B29" s="32"/>
      <c r="C29" s="32"/>
      <c r="D29" s="25"/>
      <c r="E29" s="15"/>
      <c r="F29" s="15"/>
      <c r="G29" s="15"/>
      <c r="H29" s="26"/>
      <c r="I29" s="86"/>
      <c r="J29" s="9"/>
      <c r="K29" s="9"/>
      <c r="L29" s="9"/>
    </row>
    <row r="30" spans="1:12" ht="12.75">
      <c r="A30" s="156" t="s">
        <v>281</v>
      </c>
      <c r="B30" s="157"/>
      <c r="C30" s="157"/>
      <c r="D30" s="158"/>
      <c r="E30" s="156" t="s">
        <v>282</v>
      </c>
      <c r="F30" s="157"/>
      <c r="G30" s="157"/>
      <c r="H30" s="125" t="s">
        <v>289</v>
      </c>
      <c r="I30" s="126"/>
      <c r="J30" s="9"/>
      <c r="K30" s="9"/>
      <c r="L30" s="9"/>
    </row>
    <row r="31" spans="1:12" ht="12.75">
      <c r="A31" s="81"/>
      <c r="B31" s="21"/>
      <c r="C31" s="20"/>
      <c r="D31" s="161"/>
      <c r="E31" s="161"/>
      <c r="F31" s="161"/>
      <c r="G31" s="162"/>
      <c r="H31" s="15"/>
      <c r="I31" s="88"/>
      <c r="J31" s="9"/>
      <c r="K31" s="9"/>
      <c r="L31" s="9"/>
    </row>
    <row r="32" spans="1:12" ht="12.75">
      <c r="A32" s="156" t="s">
        <v>290</v>
      </c>
      <c r="B32" s="157"/>
      <c r="C32" s="157"/>
      <c r="D32" s="158"/>
      <c r="E32" s="156" t="s">
        <v>291</v>
      </c>
      <c r="F32" s="157"/>
      <c r="G32" s="157"/>
      <c r="H32" s="125"/>
      <c r="I32" s="126"/>
      <c r="J32" s="9"/>
      <c r="K32" s="9"/>
      <c r="L32" s="9"/>
    </row>
    <row r="33" spans="1:12" ht="12.75">
      <c r="A33" s="81"/>
      <c r="B33" s="21"/>
      <c r="C33" s="20"/>
      <c r="D33" s="27"/>
      <c r="E33" s="27"/>
      <c r="F33" s="27"/>
      <c r="G33" s="28"/>
      <c r="H33" s="15"/>
      <c r="I33" s="89"/>
      <c r="J33" s="9"/>
      <c r="K33" s="9"/>
      <c r="L33" s="9"/>
    </row>
    <row r="34" spans="1:12" ht="12.75">
      <c r="A34" s="156" t="s">
        <v>292</v>
      </c>
      <c r="B34" s="157"/>
      <c r="C34" s="157"/>
      <c r="D34" s="158"/>
      <c r="E34" s="156" t="s">
        <v>282</v>
      </c>
      <c r="F34" s="157"/>
      <c r="G34" s="157"/>
      <c r="H34" s="125" t="s">
        <v>293</v>
      </c>
      <c r="I34" s="126"/>
      <c r="J34" s="9"/>
      <c r="K34" s="9"/>
      <c r="L34" s="9"/>
    </row>
    <row r="35" spans="1:12" ht="12.75">
      <c r="A35" s="81"/>
      <c r="B35" s="21"/>
      <c r="C35" s="20"/>
      <c r="D35" s="27"/>
      <c r="E35" s="27"/>
      <c r="F35" s="27"/>
      <c r="G35" s="28"/>
      <c r="H35" s="15"/>
      <c r="I35" s="89"/>
      <c r="J35" s="9"/>
      <c r="K35" s="9"/>
      <c r="L35" s="9"/>
    </row>
    <row r="36" spans="1:12" ht="12.75">
      <c r="A36" s="156"/>
      <c r="B36" s="157"/>
      <c r="C36" s="157"/>
      <c r="D36" s="158"/>
      <c r="E36" s="156"/>
      <c r="F36" s="157"/>
      <c r="G36" s="157"/>
      <c r="H36" s="125"/>
      <c r="I36" s="126"/>
      <c r="J36" s="9"/>
      <c r="K36" s="9"/>
      <c r="L36" s="9"/>
    </row>
    <row r="37" spans="1:12" ht="12.75">
      <c r="A37" s="90"/>
      <c r="B37" s="29"/>
      <c r="C37" s="159"/>
      <c r="D37" s="160"/>
      <c r="E37" s="15"/>
      <c r="F37" s="159"/>
      <c r="G37" s="160"/>
      <c r="H37" s="15"/>
      <c r="I37" s="82"/>
      <c r="J37" s="9"/>
      <c r="K37" s="9"/>
      <c r="L37" s="9"/>
    </row>
    <row r="38" spans="1:12" ht="12.75">
      <c r="A38" s="156"/>
      <c r="B38" s="157"/>
      <c r="C38" s="157"/>
      <c r="D38" s="158"/>
      <c r="E38" s="156"/>
      <c r="F38" s="157"/>
      <c r="G38" s="157"/>
      <c r="H38" s="125"/>
      <c r="I38" s="126"/>
      <c r="J38" s="9"/>
      <c r="K38" s="9"/>
      <c r="L38" s="9"/>
    </row>
    <row r="39" spans="1:12" ht="12.75">
      <c r="A39" s="90"/>
      <c r="B39" s="29"/>
      <c r="C39" s="30"/>
      <c r="D39" s="31"/>
      <c r="E39" s="15"/>
      <c r="F39" s="30"/>
      <c r="G39" s="31"/>
      <c r="H39" s="15"/>
      <c r="I39" s="82"/>
      <c r="J39" s="9"/>
      <c r="K39" s="9"/>
      <c r="L39" s="9"/>
    </row>
    <row r="40" spans="1:12" ht="12.75">
      <c r="A40" s="156"/>
      <c r="B40" s="157"/>
      <c r="C40" s="157"/>
      <c r="D40" s="158"/>
      <c r="E40" s="156"/>
      <c r="F40" s="157"/>
      <c r="G40" s="157"/>
      <c r="H40" s="125"/>
      <c r="I40" s="126"/>
      <c r="J40" s="9"/>
      <c r="K40" s="9"/>
      <c r="L40" s="9"/>
    </row>
    <row r="41" spans="1:12" ht="12.75">
      <c r="A41" s="112"/>
      <c r="B41" s="32"/>
      <c r="C41" s="32"/>
      <c r="D41" s="32"/>
      <c r="E41" s="22"/>
      <c r="F41" s="113"/>
      <c r="G41" s="113"/>
      <c r="H41" s="114"/>
      <c r="I41" s="91"/>
      <c r="J41" s="9"/>
      <c r="K41" s="9"/>
      <c r="L41" s="9"/>
    </row>
    <row r="42" spans="1:12" ht="12.75">
      <c r="A42" s="90"/>
      <c r="B42" s="29"/>
      <c r="C42" s="30"/>
      <c r="D42" s="31"/>
      <c r="E42" s="15"/>
      <c r="F42" s="30"/>
      <c r="G42" s="31"/>
      <c r="H42" s="15"/>
      <c r="I42" s="82"/>
      <c r="J42" s="9"/>
      <c r="K42" s="9"/>
      <c r="L42" s="9"/>
    </row>
    <row r="43" spans="1:12" ht="12.75">
      <c r="A43" s="92"/>
      <c r="B43" s="33"/>
      <c r="C43" s="33"/>
      <c r="D43" s="19"/>
      <c r="E43" s="19"/>
      <c r="F43" s="33"/>
      <c r="G43" s="19"/>
      <c r="H43" s="19"/>
      <c r="I43" s="93"/>
      <c r="J43" s="9"/>
      <c r="K43" s="9"/>
      <c r="L43" s="9"/>
    </row>
    <row r="44" spans="1:12" ht="12.75">
      <c r="A44" s="122" t="s">
        <v>229</v>
      </c>
      <c r="B44" s="169"/>
      <c r="C44" s="125"/>
      <c r="D44" s="126"/>
      <c r="E44" s="25"/>
      <c r="F44" s="138"/>
      <c r="G44" s="157"/>
      <c r="H44" s="157"/>
      <c r="I44" s="158"/>
      <c r="J44" s="9"/>
      <c r="K44" s="9"/>
      <c r="L44" s="9"/>
    </row>
    <row r="45" spans="1:12" ht="12.75">
      <c r="A45" s="90"/>
      <c r="B45" s="29"/>
      <c r="C45" s="159"/>
      <c r="D45" s="160"/>
      <c r="E45" s="15"/>
      <c r="F45" s="159"/>
      <c r="G45" s="163"/>
      <c r="H45" s="34"/>
      <c r="I45" s="94"/>
      <c r="J45" s="9"/>
      <c r="K45" s="9"/>
      <c r="L45" s="9"/>
    </row>
    <row r="46" spans="1:12" ht="12.75">
      <c r="A46" s="122" t="s">
        <v>230</v>
      </c>
      <c r="B46" s="169"/>
      <c r="C46" s="138" t="s">
        <v>294</v>
      </c>
      <c r="D46" s="182"/>
      <c r="E46" s="182"/>
      <c r="F46" s="182"/>
      <c r="G46" s="182"/>
      <c r="H46" s="182"/>
      <c r="I46" s="182"/>
      <c r="J46" s="9"/>
      <c r="K46" s="9"/>
      <c r="L46" s="9"/>
    </row>
    <row r="47" spans="1:12" ht="12.75">
      <c r="A47" s="81"/>
      <c r="B47" s="21"/>
      <c r="C47" s="20" t="s">
        <v>231</v>
      </c>
      <c r="D47" s="15"/>
      <c r="E47" s="15"/>
      <c r="F47" s="15"/>
      <c r="G47" s="15"/>
      <c r="H47" s="15"/>
      <c r="I47" s="82"/>
      <c r="J47" s="9"/>
      <c r="K47" s="9"/>
      <c r="L47" s="9"/>
    </row>
    <row r="48" spans="1:12" ht="12.75">
      <c r="A48" s="122" t="s">
        <v>232</v>
      </c>
      <c r="B48" s="169"/>
      <c r="C48" s="173" t="s">
        <v>296</v>
      </c>
      <c r="D48" s="171"/>
      <c r="E48" s="172"/>
      <c r="F48" s="15"/>
      <c r="G48" s="46" t="s">
        <v>233</v>
      </c>
      <c r="H48" s="173" t="s">
        <v>295</v>
      </c>
      <c r="I48" s="172"/>
      <c r="J48" s="9"/>
      <c r="K48" s="9"/>
      <c r="L48" s="9"/>
    </row>
    <row r="49" spans="1:12" ht="12.75">
      <c r="A49" s="81"/>
      <c r="B49" s="21"/>
      <c r="C49" s="20"/>
      <c r="D49" s="15"/>
      <c r="E49" s="15"/>
      <c r="F49" s="15"/>
      <c r="G49" s="15"/>
      <c r="H49" s="15"/>
      <c r="I49" s="82"/>
      <c r="J49" s="9"/>
      <c r="K49" s="9"/>
      <c r="L49" s="9"/>
    </row>
    <row r="50" spans="1:12" ht="12.75">
      <c r="A50" s="122" t="s">
        <v>219</v>
      </c>
      <c r="B50" s="169"/>
      <c r="C50" s="170" t="s">
        <v>297</v>
      </c>
      <c r="D50" s="171"/>
      <c r="E50" s="171"/>
      <c r="F50" s="171"/>
      <c r="G50" s="171"/>
      <c r="H50" s="171"/>
      <c r="I50" s="172"/>
      <c r="J50" s="9"/>
      <c r="K50" s="9"/>
      <c r="L50" s="9"/>
    </row>
    <row r="51" spans="1:12" ht="12.75">
      <c r="A51" s="81"/>
      <c r="B51" s="21"/>
      <c r="C51" s="15"/>
      <c r="D51" s="15"/>
      <c r="E51" s="15"/>
      <c r="F51" s="15"/>
      <c r="G51" s="15"/>
      <c r="H51" s="15"/>
      <c r="I51" s="82"/>
      <c r="J51" s="9"/>
      <c r="K51" s="9"/>
      <c r="L51" s="9"/>
    </row>
    <row r="52" spans="1:12" ht="12.75">
      <c r="A52" s="133" t="s">
        <v>234</v>
      </c>
      <c r="B52" s="134"/>
      <c r="C52" s="173" t="s">
        <v>298</v>
      </c>
      <c r="D52" s="171"/>
      <c r="E52" s="171"/>
      <c r="F52" s="171"/>
      <c r="G52" s="171"/>
      <c r="H52" s="171"/>
      <c r="I52" s="140"/>
      <c r="J52" s="9"/>
      <c r="K52" s="9"/>
      <c r="L52" s="9"/>
    </row>
    <row r="53" spans="1:12" ht="12.75">
      <c r="A53" s="95"/>
      <c r="B53" s="19"/>
      <c r="C53" s="181" t="s">
        <v>235</v>
      </c>
      <c r="D53" s="181"/>
      <c r="E53" s="181"/>
      <c r="F53" s="181"/>
      <c r="G53" s="181"/>
      <c r="H53" s="181"/>
      <c r="I53" s="96"/>
      <c r="J53" s="9"/>
      <c r="K53" s="9"/>
      <c r="L53" s="9"/>
    </row>
    <row r="54" spans="1:12" ht="12.75">
      <c r="A54" s="95"/>
      <c r="B54" s="19"/>
      <c r="C54" s="35"/>
      <c r="D54" s="35"/>
      <c r="E54" s="35"/>
      <c r="F54" s="35"/>
      <c r="G54" s="35"/>
      <c r="H54" s="35"/>
      <c r="I54" s="96"/>
      <c r="J54" s="9"/>
      <c r="K54" s="9"/>
      <c r="L54" s="9"/>
    </row>
    <row r="55" spans="1:12" ht="12.75">
      <c r="A55" s="95"/>
      <c r="B55" s="174" t="s">
        <v>236</v>
      </c>
      <c r="C55" s="175"/>
      <c r="D55" s="175"/>
      <c r="E55" s="175"/>
      <c r="F55" s="44"/>
      <c r="G55" s="44"/>
      <c r="H55" s="44"/>
      <c r="I55" s="97"/>
      <c r="J55" s="9"/>
      <c r="K55" s="9"/>
      <c r="L55" s="9"/>
    </row>
    <row r="56" spans="1:12" ht="12.75">
      <c r="A56" s="95"/>
      <c r="B56" s="176" t="s">
        <v>265</v>
      </c>
      <c r="C56" s="177"/>
      <c r="D56" s="177"/>
      <c r="E56" s="177"/>
      <c r="F56" s="177"/>
      <c r="G56" s="177"/>
      <c r="H56" s="177"/>
      <c r="I56" s="178"/>
      <c r="J56" s="9"/>
      <c r="K56" s="9"/>
      <c r="L56" s="9"/>
    </row>
    <row r="57" spans="1:12" ht="12.75">
      <c r="A57" s="95"/>
      <c r="B57" s="176" t="s">
        <v>266</v>
      </c>
      <c r="C57" s="177"/>
      <c r="D57" s="177"/>
      <c r="E57" s="177"/>
      <c r="F57" s="177"/>
      <c r="G57" s="177"/>
      <c r="H57" s="177"/>
      <c r="I57" s="97"/>
      <c r="J57" s="9"/>
      <c r="K57" s="9"/>
      <c r="L57" s="9"/>
    </row>
    <row r="58" spans="1:12" ht="12.75">
      <c r="A58" s="95"/>
      <c r="B58" s="176" t="s">
        <v>267</v>
      </c>
      <c r="C58" s="177"/>
      <c r="D58" s="177"/>
      <c r="E58" s="177"/>
      <c r="F58" s="177"/>
      <c r="G58" s="177"/>
      <c r="H58" s="177"/>
      <c r="I58" s="178"/>
      <c r="J58" s="9"/>
      <c r="K58" s="9"/>
      <c r="L58" s="9"/>
    </row>
    <row r="59" spans="1:12" ht="12.75">
      <c r="A59" s="95"/>
      <c r="B59" s="176" t="s">
        <v>268</v>
      </c>
      <c r="C59" s="177"/>
      <c r="D59" s="177"/>
      <c r="E59" s="177"/>
      <c r="F59" s="177"/>
      <c r="G59" s="177"/>
      <c r="H59" s="177"/>
      <c r="I59" s="178"/>
      <c r="J59" s="9"/>
      <c r="K59" s="9"/>
      <c r="L59" s="9"/>
    </row>
    <row r="60" spans="1:12" ht="12.75">
      <c r="A60" s="95"/>
      <c r="B60" s="98"/>
      <c r="C60" s="99"/>
      <c r="D60" s="99"/>
      <c r="E60" s="99"/>
      <c r="F60" s="99"/>
      <c r="G60" s="99"/>
      <c r="H60" s="99"/>
      <c r="I60" s="100"/>
      <c r="J60" s="9"/>
      <c r="K60" s="9"/>
      <c r="L60" s="9"/>
    </row>
    <row r="61" spans="1:12" ht="13.5" thickBot="1">
      <c r="A61" s="101" t="s">
        <v>237</v>
      </c>
      <c r="B61" s="15"/>
      <c r="C61" s="15"/>
      <c r="D61" s="15"/>
      <c r="E61" s="15"/>
      <c r="F61" s="15"/>
      <c r="G61" s="36"/>
      <c r="H61" s="37"/>
      <c r="I61" s="102"/>
      <c r="J61" s="9"/>
      <c r="K61" s="9"/>
      <c r="L61" s="9"/>
    </row>
    <row r="62" spans="1:12" ht="12.75">
      <c r="A62" s="77"/>
      <c r="B62" s="15"/>
      <c r="C62" s="15"/>
      <c r="D62" s="15"/>
      <c r="E62" s="19" t="s">
        <v>238</v>
      </c>
      <c r="F62" s="32"/>
      <c r="G62" s="164" t="s">
        <v>239</v>
      </c>
      <c r="H62" s="165"/>
      <c r="I62" s="166"/>
      <c r="J62" s="9"/>
      <c r="K62" s="9"/>
      <c r="L62" s="9"/>
    </row>
    <row r="63" spans="1:12" ht="12.75">
      <c r="A63" s="103"/>
      <c r="B63" s="104"/>
      <c r="C63" s="105"/>
      <c r="D63" s="105"/>
      <c r="E63" s="105"/>
      <c r="F63" s="105"/>
      <c r="G63" s="167"/>
      <c r="H63" s="168"/>
      <c r="I63" s="106"/>
      <c r="J63" s="9"/>
      <c r="K63" s="9"/>
      <c r="L63" s="9"/>
    </row>
  </sheetData>
  <sheetProtection/>
  <protectedRanges>
    <protectedRange sqref="E2 H32:I32 C20:I20 C18:I18 I24 C26 I26 H2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2" name="Range1_10"/>
    <protectedRange sqref="D22:F22" name="Range1_10_1"/>
    <protectedRange sqref="C24:G24" name="Range1_11"/>
    <protectedRange sqref="A30:I30" name="Range1_14"/>
    <protectedRange sqref="A32:G32" name="Range1_15"/>
    <protectedRange sqref="A34:D34" name="Range1_16_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D31:G31"/>
    <mergeCell ref="A32:D32"/>
    <mergeCell ref="E32:G32"/>
    <mergeCell ref="H32:I32"/>
    <mergeCell ref="H34:I34"/>
    <mergeCell ref="A36:D36"/>
    <mergeCell ref="E36:G36"/>
    <mergeCell ref="H36:I36"/>
    <mergeCell ref="A34:D34"/>
    <mergeCell ref="E34:G34"/>
    <mergeCell ref="A28:D28"/>
    <mergeCell ref="E28:G28"/>
    <mergeCell ref="H28:I28"/>
    <mergeCell ref="A30:D30"/>
    <mergeCell ref="E30:G30"/>
    <mergeCell ref="H30:I30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2" operator="equal" stopIfTrue="1">
      <formula>"DA"</formula>
    </cfRule>
  </conditionalFormatting>
  <hyperlinks>
    <hyperlink ref="C18" r:id="rId1" display="uljanik-plovidba@pu.t-com.hr"/>
    <hyperlink ref="C20" r:id="rId2" display="www.uljanikplovidba.com"/>
    <hyperlink ref="C50" r:id="rId3" display="bojana.mihajlovic@uljanikplovidba.com"/>
  </hyperlinks>
  <printOptions/>
  <pageMargins left="0.75" right="0.75" top="1" bottom="1" header="0.5" footer="0.5"/>
  <pageSetup horizontalDpi="600" verticalDpi="600" orientation="portrait" paperSize="9" scale="77" r:id="rId6"/>
  <headerFooter alignWithMargins="0">
    <oddHeader>&amp;L&amp;G</oddHead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118" sqref="K118:K119"/>
    </sheetView>
  </sheetViews>
  <sheetFormatPr defaultColWidth="9.140625" defaultRowHeight="12.75"/>
  <cols>
    <col min="1" max="9" width="9.140625" style="47" customWidth="1"/>
    <col min="10" max="10" width="11.140625" style="47" customWidth="1"/>
    <col min="11" max="11" width="11.140625" style="47" bestFit="1" customWidth="1"/>
    <col min="12" max="16384" width="9.140625" style="47" customWidth="1"/>
  </cols>
  <sheetData>
    <row r="1" spans="1:11" ht="12.75" customHeight="1">
      <c r="A1" s="220" t="s">
        <v>303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12.75" customHeight="1">
      <c r="A2" s="221" t="s">
        <v>308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2.75">
      <c r="A3" s="222" t="s">
        <v>299</v>
      </c>
      <c r="B3" s="223"/>
      <c r="C3" s="223"/>
      <c r="D3" s="223"/>
      <c r="E3" s="223"/>
      <c r="F3" s="223"/>
      <c r="G3" s="223"/>
      <c r="H3" s="223"/>
      <c r="I3" s="223"/>
      <c r="J3" s="223"/>
      <c r="K3" s="224"/>
    </row>
    <row r="4" spans="1:11" ht="22.5">
      <c r="A4" s="225" t="s">
        <v>50</v>
      </c>
      <c r="B4" s="226"/>
      <c r="C4" s="226"/>
      <c r="D4" s="226"/>
      <c r="E4" s="226"/>
      <c r="F4" s="226"/>
      <c r="G4" s="226"/>
      <c r="H4" s="227"/>
      <c r="I4" s="53" t="s">
        <v>240</v>
      </c>
      <c r="J4" s="54" t="s">
        <v>276</v>
      </c>
      <c r="K4" s="55" t="s">
        <v>277</v>
      </c>
    </row>
    <row r="5" spans="1:11" ht="12.75">
      <c r="A5" s="216">
        <v>1</v>
      </c>
      <c r="B5" s="216"/>
      <c r="C5" s="216"/>
      <c r="D5" s="216"/>
      <c r="E5" s="216"/>
      <c r="F5" s="216"/>
      <c r="G5" s="216"/>
      <c r="H5" s="216"/>
      <c r="I5" s="52">
        <v>2</v>
      </c>
      <c r="J5" s="51">
        <v>3</v>
      </c>
      <c r="K5" s="51">
        <v>4</v>
      </c>
    </row>
    <row r="6" spans="1:11" ht="12.75">
      <c r="A6" s="217"/>
      <c r="B6" s="218"/>
      <c r="C6" s="218"/>
      <c r="D6" s="218"/>
      <c r="E6" s="218"/>
      <c r="F6" s="218"/>
      <c r="G6" s="218"/>
      <c r="H6" s="218"/>
      <c r="I6" s="218"/>
      <c r="J6" s="218"/>
      <c r="K6" s="219"/>
    </row>
    <row r="7" spans="1:11" ht="12.75">
      <c r="A7" s="192" t="s">
        <v>51</v>
      </c>
      <c r="B7" s="193"/>
      <c r="C7" s="193"/>
      <c r="D7" s="193"/>
      <c r="E7" s="193"/>
      <c r="F7" s="193"/>
      <c r="G7" s="193"/>
      <c r="H7" s="215"/>
      <c r="I7" s="3">
        <v>1</v>
      </c>
      <c r="J7" s="5"/>
      <c r="K7" s="5"/>
    </row>
    <row r="8" spans="1:11" ht="12.75">
      <c r="A8" s="204" t="s">
        <v>8</v>
      </c>
      <c r="B8" s="205"/>
      <c r="C8" s="205"/>
      <c r="D8" s="205"/>
      <c r="E8" s="205"/>
      <c r="F8" s="205"/>
      <c r="G8" s="205"/>
      <c r="H8" s="206"/>
      <c r="I8" s="1">
        <v>2</v>
      </c>
      <c r="J8" s="48">
        <f>J9+J16+J26+J35+J39</f>
        <v>1096820592</v>
      </c>
      <c r="K8" s="48">
        <f>K9+K16+K26+K35+K39</f>
        <v>1010425000</v>
      </c>
    </row>
    <row r="9" spans="1:11" ht="12.75">
      <c r="A9" s="196" t="s">
        <v>168</v>
      </c>
      <c r="B9" s="197"/>
      <c r="C9" s="197"/>
      <c r="D9" s="197"/>
      <c r="E9" s="197"/>
      <c r="F9" s="197"/>
      <c r="G9" s="197"/>
      <c r="H9" s="198"/>
      <c r="I9" s="1">
        <v>3</v>
      </c>
      <c r="J9" s="48">
        <f>SUM(J10:J15)</f>
        <v>9752</v>
      </c>
      <c r="K9" s="48">
        <f>SUM(K10:K15)</f>
        <v>8480</v>
      </c>
    </row>
    <row r="10" spans="1:11" ht="12.75">
      <c r="A10" s="196" t="s">
        <v>99</v>
      </c>
      <c r="B10" s="197"/>
      <c r="C10" s="197"/>
      <c r="D10" s="197"/>
      <c r="E10" s="197"/>
      <c r="F10" s="197"/>
      <c r="G10" s="197"/>
      <c r="H10" s="198"/>
      <c r="I10" s="1">
        <v>4</v>
      </c>
      <c r="J10" s="6"/>
      <c r="K10" s="6"/>
    </row>
    <row r="11" spans="1:11" ht="12.75">
      <c r="A11" s="196" t="s">
        <v>9</v>
      </c>
      <c r="B11" s="197"/>
      <c r="C11" s="197"/>
      <c r="D11" s="197"/>
      <c r="E11" s="197"/>
      <c r="F11" s="197"/>
      <c r="G11" s="197"/>
      <c r="H11" s="198"/>
      <c r="I11" s="1">
        <v>5</v>
      </c>
      <c r="J11" s="6">
        <v>9752</v>
      </c>
      <c r="K11" s="6">
        <v>8480</v>
      </c>
    </row>
    <row r="12" spans="1:11" ht="12.75">
      <c r="A12" s="196" t="s">
        <v>100</v>
      </c>
      <c r="B12" s="197"/>
      <c r="C12" s="197"/>
      <c r="D12" s="197"/>
      <c r="E12" s="197"/>
      <c r="F12" s="197"/>
      <c r="G12" s="197"/>
      <c r="H12" s="198"/>
      <c r="I12" s="1">
        <v>6</v>
      </c>
      <c r="J12" s="6"/>
      <c r="K12" s="6"/>
    </row>
    <row r="13" spans="1:11" ht="12.75">
      <c r="A13" s="196" t="s">
        <v>171</v>
      </c>
      <c r="B13" s="197"/>
      <c r="C13" s="197"/>
      <c r="D13" s="197"/>
      <c r="E13" s="197"/>
      <c r="F13" s="197"/>
      <c r="G13" s="197"/>
      <c r="H13" s="198"/>
      <c r="I13" s="1">
        <v>7</v>
      </c>
      <c r="J13" s="6"/>
      <c r="K13" s="6"/>
    </row>
    <row r="14" spans="1:11" ht="12.75">
      <c r="A14" s="196" t="s">
        <v>172</v>
      </c>
      <c r="B14" s="197"/>
      <c r="C14" s="197"/>
      <c r="D14" s="197"/>
      <c r="E14" s="197"/>
      <c r="F14" s="197"/>
      <c r="G14" s="197"/>
      <c r="H14" s="198"/>
      <c r="I14" s="1">
        <v>8</v>
      </c>
      <c r="J14" s="6"/>
      <c r="K14" s="6"/>
    </row>
    <row r="15" spans="1:11" ht="12.75">
      <c r="A15" s="196" t="s">
        <v>173</v>
      </c>
      <c r="B15" s="197"/>
      <c r="C15" s="197"/>
      <c r="D15" s="197"/>
      <c r="E15" s="197"/>
      <c r="F15" s="197"/>
      <c r="G15" s="197"/>
      <c r="H15" s="198"/>
      <c r="I15" s="1">
        <v>9</v>
      </c>
      <c r="J15" s="6"/>
      <c r="K15" s="6"/>
    </row>
    <row r="16" spans="1:11" ht="12.75">
      <c r="A16" s="196" t="s">
        <v>169</v>
      </c>
      <c r="B16" s="197"/>
      <c r="C16" s="197"/>
      <c r="D16" s="197"/>
      <c r="E16" s="197"/>
      <c r="F16" s="197"/>
      <c r="G16" s="197"/>
      <c r="H16" s="198"/>
      <c r="I16" s="1">
        <v>10</v>
      </c>
      <c r="J16" s="48">
        <f>SUM(J17:J25)</f>
        <v>1076480023</v>
      </c>
      <c r="K16" s="48">
        <f>SUM(K17:K25)</f>
        <v>990773335</v>
      </c>
    </row>
    <row r="17" spans="1:11" ht="12.75">
      <c r="A17" s="196" t="s">
        <v>174</v>
      </c>
      <c r="B17" s="197"/>
      <c r="C17" s="197"/>
      <c r="D17" s="197"/>
      <c r="E17" s="197"/>
      <c r="F17" s="197"/>
      <c r="G17" s="197"/>
      <c r="H17" s="198"/>
      <c r="I17" s="1">
        <v>11</v>
      </c>
      <c r="J17" s="6">
        <v>121829</v>
      </c>
      <c r="K17" s="6">
        <v>121829</v>
      </c>
    </row>
    <row r="18" spans="1:11" ht="12.75">
      <c r="A18" s="196" t="s">
        <v>209</v>
      </c>
      <c r="B18" s="197"/>
      <c r="C18" s="197"/>
      <c r="D18" s="197"/>
      <c r="E18" s="197"/>
      <c r="F18" s="197"/>
      <c r="G18" s="197"/>
      <c r="H18" s="198"/>
      <c r="I18" s="1">
        <v>12</v>
      </c>
      <c r="J18" s="6">
        <v>2833741</v>
      </c>
      <c r="K18" s="6">
        <v>2821079</v>
      </c>
    </row>
    <row r="19" spans="1:11" ht="12.75">
      <c r="A19" s="196" t="s">
        <v>175</v>
      </c>
      <c r="B19" s="197"/>
      <c r="C19" s="197"/>
      <c r="D19" s="197"/>
      <c r="E19" s="197"/>
      <c r="F19" s="197"/>
      <c r="G19" s="197"/>
      <c r="H19" s="198"/>
      <c r="I19" s="1">
        <v>13</v>
      </c>
      <c r="J19" s="6">
        <v>97411</v>
      </c>
      <c r="K19" s="6">
        <v>105005</v>
      </c>
    </row>
    <row r="20" spans="1:11" ht="12.75">
      <c r="A20" s="196" t="s">
        <v>21</v>
      </c>
      <c r="B20" s="197"/>
      <c r="C20" s="197"/>
      <c r="D20" s="197"/>
      <c r="E20" s="197"/>
      <c r="F20" s="197"/>
      <c r="G20" s="197"/>
      <c r="H20" s="198"/>
      <c r="I20" s="1">
        <v>14</v>
      </c>
      <c r="J20" s="6">
        <v>1070296267</v>
      </c>
      <c r="K20" s="6">
        <v>984603747</v>
      </c>
    </row>
    <row r="21" spans="1:11" ht="12.75">
      <c r="A21" s="196" t="s">
        <v>22</v>
      </c>
      <c r="B21" s="197"/>
      <c r="C21" s="197"/>
      <c r="D21" s="197"/>
      <c r="E21" s="197"/>
      <c r="F21" s="197"/>
      <c r="G21" s="197"/>
      <c r="H21" s="198"/>
      <c r="I21" s="1">
        <v>15</v>
      </c>
      <c r="J21" s="6">
        <v>3130775</v>
      </c>
      <c r="K21" s="6">
        <v>3121675</v>
      </c>
    </row>
    <row r="22" spans="1:11" ht="12.75">
      <c r="A22" s="196" t="s">
        <v>63</v>
      </c>
      <c r="B22" s="197"/>
      <c r="C22" s="197"/>
      <c r="D22" s="197"/>
      <c r="E22" s="197"/>
      <c r="F22" s="197"/>
      <c r="G22" s="197"/>
      <c r="H22" s="198"/>
      <c r="I22" s="1">
        <v>16</v>
      </c>
      <c r="J22" s="6">
        <v>0</v>
      </c>
      <c r="K22" s="6">
        <v>0</v>
      </c>
    </row>
    <row r="23" spans="1:11" ht="12.75">
      <c r="A23" s="196" t="s">
        <v>64</v>
      </c>
      <c r="B23" s="197"/>
      <c r="C23" s="197"/>
      <c r="D23" s="197"/>
      <c r="E23" s="197"/>
      <c r="F23" s="197"/>
      <c r="G23" s="197"/>
      <c r="H23" s="198"/>
      <c r="I23" s="1">
        <v>17</v>
      </c>
      <c r="J23" s="6"/>
      <c r="K23" s="6"/>
    </row>
    <row r="24" spans="1:11" ht="12.75">
      <c r="A24" s="196" t="s">
        <v>65</v>
      </c>
      <c r="B24" s="197"/>
      <c r="C24" s="197"/>
      <c r="D24" s="197"/>
      <c r="E24" s="197"/>
      <c r="F24" s="197"/>
      <c r="G24" s="197"/>
      <c r="H24" s="198"/>
      <c r="I24" s="1">
        <v>18</v>
      </c>
      <c r="J24" s="6"/>
      <c r="K24" s="6"/>
    </row>
    <row r="25" spans="1:11" ht="12.75">
      <c r="A25" s="196" t="s">
        <v>66</v>
      </c>
      <c r="B25" s="197"/>
      <c r="C25" s="197"/>
      <c r="D25" s="197"/>
      <c r="E25" s="197"/>
      <c r="F25" s="197"/>
      <c r="G25" s="197"/>
      <c r="H25" s="198"/>
      <c r="I25" s="1">
        <v>19</v>
      </c>
      <c r="J25" s="6"/>
      <c r="K25" s="6"/>
    </row>
    <row r="26" spans="1:11" ht="12.75">
      <c r="A26" s="196" t="s">
        <v>156</v>
      </c>
      <c r="B26" s="197"/>
      <c r="C26" s="197"/>
      <c r="D26" s="197"/>
      <c r="E26" s="197"/>
      <c r="F26" s="197"/>
      <c r="G26" s="197"/>
      <c r="H26" s="198"/>
      <c r="I26" s="1">
        <v>20</v>
      </c>
      <c r="J26" s="48">
        <f>SUM(J27:J34)</f>
        <v>6013526</v>
      </c>
      <c r="K26" s="48">
        <f>SUM(K27:K34)</f>
        <v>5907564</v>
      </c>
    </row>
    <row r="27" spans="1:11" ht="12.75">
      <c r="A27" s="196" t="s">
        <v>67</v>
      </c>
      <c r="B27" s="197"/>
      <c r="C27" s="197"/>
      <c r="D27" s="197"/>
      <c r="E27" s="197"/>
      <c r="F27" s="197"/>
      <c r="G27" s="197"/>
      <c r="H27" s="198"/>
      <c r="I27" s="1">
        <v>21</v>
      </c>
      <c r="J27" s="6"/>
      <c r="K27" s="6"/>
    </row>
    <row r="28" spans="1:11" ht="12.75">
      <c r="A28" s="196" t="s">
        <v>68</v>
      </c>
      <c r="B28" s="197"/>
      <c r="C28" s="197"/>
      <c r="D28" s="197"/>
      <c r="E28" s="197"/>
      <c r="F28" s="197"/>
      <c r="G28" s="197"/>
      <c r="H28" s="198"/>
      <c r="I28" s="1">
        <v>22</v>
      </c>
      <c r="J28" s="6"/>
      <c r="K28" s="6"/>
    </row>
    <row r="29" spans="1:11" ht="12.75">
      <c r="A29" s="196" t="s">
        <v>69</v>
      </c>
      <c r="B29" s="197"/>
      <c r="C29" s="197"/>
      <c r="D29" s="197"/>
      <c r="E29" s="197"/>
      <c r="F29" s="197"/>
      <c r="G29" s="197"/>
      <c r="H29" s="198"/>
      <c r="I29" s="1">
        <v>23</v>
      </c>
      <c r="J29" s="6">
        <v>3744630</v>
      </c>
      <c r="K29" s="6">
        <v>3744606</v>
      </c>
    </row>
    <row r="30" spans="1:11" ht="12.75">
      <c r="A30" s="196" t="s">
        <v>74</v>
      </c>
      <c r="B30" s="197"/>
      <c r="C30" s="197"/>
      <c r="D30" s="197"/>
      <c r="E30" s="197"/>
      <c r="F30" s="197"/>
      <c r="G30" s="197"/>
      <c r="H30" s="198"/>
      <c r="I30" s="1">
        <v>24</v>
      </c>
      <c r="J30" s="6">
        <v>1600000</v>
      </c>
      <c r="K30" s="6">
        <v>1600000</v>
      </c>
    </row>
    <row r="31" spans="1:11" ht="12.75">
      <c r="A31" s="196" t="s">
        <v>75</v>
      </c>
      <c r="B31" s="197"/>
      <c r="C31" s="197"/>
      <c r="D31" s="197"/>
      <c r="E31" s="197"/>
      <c r="F31" s="197"/>
      <c r="G31" s="197"/>
      <c r="H31" s="198"/>
      <c r="I31" s="1">
        <v>25</v>
      </c>
      <c r="J31" s="6"/>
      <c r="K31" s="6"/>
    </row>
    <row r="32" spans="1:11" ht="12.75">
      <c r="A32" s="196" t="s">
        <v>76</v>
      </c>
      <c r="B32" s="197"/>
      <c r="C32" s="197"/>
      <c r="D32" s="197"/>
      <c r="E32" s="197"/>
      <c r="F32" s="197"/>
      <c r="G32" s="197"/>
      <c r="H32" s="198"/>
      <c r="I32" s="1">
        <v>26</v>
      </c>
      <c r="J32" s="6">
        <v>668896</v>
      </c>
      <c r="K32" s="6">
        <v>562958</v>
      </c>
    </row>
    <row r="33" spans="1:11" ht="12.75">
      <c r="A33" s="196" t="s">
        <v>70</v>
      </c>
      <c r="B33" s="197"/>
      <c r="C33" s="197"/>
      <c r="D33" s="197"/>
      <c r="E33" s="197"/>
      <c r="F33" s="197"/>
      <c r="G33" s="197"/>
      <c r="H33" s="198"/>
      <c r="I33" s="1">
        <v>27</v>
      </c>
      <c r="J33" s="6"/>
      <c r="K33" s="6"/>
    </row>
    <row r="34" spans="1:11" ht="12.75">
      <c r="A34" s="196" t="s">
        <v>149</v>
      </c>
      <c r="B34" s="197"/>
      <c r="C34" s="197"/>
      <c r="D34" s="197"/>
      <c r="E34" s="197"/>
      <c r="F34" s="197"/>
      <c r="G34" s="197"/>
      <c r="H34" s="198"/>
      <c r="I34" s="1">
        <v>28</v>
      </c>
      <c r="J34" s="6"/>
      <c r="K34" s="6"/>
    </row>
    <row r="35" spans="1:11" ht="12.75">
      <c r="A35" s="196" t="s">
        <v>150</v>
      </c>
      <c r="B35" s="197"/>
      <c r="C35" s="197"/>
      <c r="D35" s="197"/>
      <c r="E35" s="197"/>
      <c r="F35" s="197"/>
      <c r="G35" s="197"/>
      <c r="H35" s="198"/>
      <c r="I35" s="1">
        <v>29</v>
      </c>
      <c r="J35" s="48">
        <f>SUM(J36:J38)</f>
        <v>14317291</v>
      </c>
      <c r="K35" s="48">
        <f>SUM(K36:K38)</f>
        <v>13735621</v>
      </c>
    </row>
    <row r="36" spans="1:11" ht="12.75">
      <c r="A36" s="196" t="s">
        <v>71</v>
      </c>
      <c r="B36" s="197"/>
      <c r="C36" s="197"/>
      <c r="D36" s="197"/>
      <c r="E36" s="197"/>
      <c r="F36" s="197"/>
      <c r="G36" s="197"/>
      <c r="H36" s="198"/>
      <c r="I36" s="1">
        <v>30</v>
      </c>
      <c r="J36" s="6"/>
      <c r="K36" s="6"/>
    </row>
    <row r="37" spans="1:11" ht="12.75">
      <c r="A37" s="196" t="s">
        <v>72</v>
      </c>
      <c r="B37" s="197"/>
      <c r="C37" s="197"/>
      <c r="D37" s="197"/>
      <c r="E37" s="197"/>
      <c r="F37" s="197"/>
      <c r="G37" s="197"/>
      <c r="H37" s="198"/>
      <c r="I37" s="1">
        <v>31</v>
      </c>
      <c r="J37" s="6"/>
      <c r="K37" s="6"/>
    </row>
    <row r="38" spans="1:11" ht="12.75">
      <c r="A38" s="196" t="s">
        <v>73</v>
      </c>
      <c r="B38" s="197"/>
      <c r="C38" s="197"/>
      <c r="D38" s="197"/>
      <c r="E38" s="197"/>
      <c r="F38" s="197"/>
      <c r="G38" s="197"/>
      <c r="H38" s="198"/>
      <c r="I38" s="1">
        <v>32</v>
      </c>
      <c r="J38" s="6">
        <v>14317291</v>
      </c>
      <c r="K38" s="6">
        <v>13735621</v>
      </c>
    </row>
    <row r="39" spans="1:11" ht="12.75">
      <c r="A39" s="196" t="s">
        <v>151</v>
      </c>
      <c r="B39" s="197"/>
      <c r="C39" s="197"/>
      <c r="D39" s="197"/>
      <c r="E39" s="197"/>
      <c r="F39" s="197"/>
      <c r="G39" s="197"/>
      <c r="H39" s="198"/>
      <c r="I39" s="1">
        <v>33</v>
      </c>
      <c r="J39" s="6"/>
      <c r="K39" s="6"/>
    </row>
    <row r="40" spans="1:11" ht="12.75">
      <c r="A40" s="204" t="s">
        <v>202</v>
      </c>
      <c r="B40" s="205"/>
      <c r="C40" s="205"/>
      <c r="D40" s="205"/>
      <c r="E40" s="205"/>
      <c r="F40" s="205"/>
      <c r="G40" s="205"/>
      <c r="H40" s="206"/>
      <c r="I40" s="1">
        <v>34</v>
      </c>
      <c r="J40" s="48">
        <f>J41+J49+J56+J64</f>
        <v>27138121</v>
      </c>
      <c r="K40" s="48">
        <f>K41+K49+K56+K64</f>
        <v>33591412</v>
      </c>
    </row>
    <row r="41" spans="1:11" ht="12.75">
      <c r="A41" s="196" t="s">
        <v>91</v>
      </c>
      <c r="B41" s="197"/>
      <c r="C41" s="197"/>
      <c r="D41" s="197"/>
      <c r="E41" s="197"/>
      <c r="F41" s="197"/>
      <c r="G41" s="197"/>
      <c r="H41" s="198"/>
      <c r="I41" s="1">
        <v>35</v>
      </c>
      <c r="J41" s="48">
        <f>SUM(J42:J48)</f>
        <v>1530306</v>
      </c>
      <c r="K41" s="48">
        <f>SUM(K42:K48)</f>
        <v>2682116</v>
      </c>
    </row>
    <row r="42" spans="1:11" ht="12.75">
      <c r="A42" s="196" t="s">
        <v>103</v>
      </c>
      <c r="B42" s="197"/>
      <c r="C42" s="197"/>
      <c r="D42" s="197"/>
      <c r="E42" s="197"/>
      <c r="F42" s="197"/>
      <c r="G42" s="197"/>
      <c r="H42" s="198"/>
      <c r="I42" s="1">
        <v>36</v>
      </c>
      <c r="J42" s="6">
        <v>1530306</v>
      </c>
      <c r="K42" s="6">
        <v>2682116</v>
      </c>
    </row>
    <row r="43" spans="1:11" ht="12.75">
      <c r="A43" s="196" t="s">
        <v>104</v>
      </c>
      <c r="B43" s="197"/>
      <c r="C43" s="197"/>
      <c r="D43" s="197"/>
      <c r="E43" s="197"/>
      <c r="F43" s="197"/>
      <c r="G43" s="197"/>
      <c r="H43" s="198"/>
      <c r="I43" s="1">
        <v>37</v>
      </c>
      <c r="J43" s="6"/>
      <c r="K43" s="6"/>
    </row>
    <row r="44" spans="1:11" ht="12.75">
      <c r="A44" s="196" t="s">
        <v>77</v>
      </c>
      <c r="B44" s="197"/>
      <c r="C44" s="197"/>
      <c r="D44" s="197"/>
      <c r="E44" s="197"/>
      <c r="F44" s="197"/>
      <c r="G44" s="197"/>
      <c r="H44" s="198"/>
      <c r="I44" s="1">
        <v>38</v>
      </c>
      <c r="J44" s="6"/>
      <c r="K44" s="6"/>
    </row>
    <row r="45" spans="1:11" ht="12.75">
      <c r="A45" s="196" t="s">
        <v>78</v>
      </c>
      <c r="B45" s="197"/>
      <c r="C45" s="197"/>
      <c r="D45" s="197"/>
      <c r="E45" s="197"/>
      <c r="F45" s="197"/>
      <c r="G45" s="197"/>
      <c r="H45" s="198"/>
      <c r="I45" s="1">
        <v>39</v>
      </c>
      <c r="J45" s="6"/>
      <c r="K45" s="6"/>
    </row>
    <row r="46" spans="1:11" ht="12.75">
      <c r="A46" s="196" t="s">
        <v>79</v>
      </c>
      <c r="B46" s="197"/>
      <c r="C46" s="197"/>
      <c r="D46" s="197"/>
      <c r="E46" s="197"/>
      <c r="F46" s="197"/>
      <c r="G46" s="197"/>
      <c r="H46" s="198"/>
      <c r="I46" s="1">
        <v>40</v>
      </c>
      <c r="J46" s="6"/>
      <c r="K46" s="6"/>
    </row>
    <row r="47" spans="1:11" ht="12.75">
      <c r="A47" s="196" t="s">
        <v>80</v>
      </c>
      <c r="B47" s="197"/>
      <c r="C47" s="197"/>
      <c r="D47" s="197"/>
      <c r="E47" s="197"/>
      <c r="F47" s="197"/>
      <c r="G47" s="197"/>
      <c r="H47" s="198"/>
      <c r="I47" s="1">
        <v>41</v>
      </c>
      <c r="J47" s="6"/>
      <c r="K47" s="6"/>
    </row>
    <row r="48" spans="1:11" ht="12.75">
      <c r="A48" s="196" t="s">
        <v>81</v>
      </c>
      <c r="B48" s="197"/>
      <c r="C48" s="197"/>
      <c r="D48" s="197"/>
      <c r="E48" s="197"/>
      <c r="F48" s="197"/>
      <c r="G48" s="197"/>
      <c r="H48" s="198"/>
      <c r="I48" s="1">
        <v>42</v>
      </c>
      <c r="J48" s="6"/>
      <c r="K48" s="6"/>
    </row>
    <row r="49" spans="1:11" ht="12.75">
      <c r="A49" s="196" t="s">
        <v>92</v>
      </c>
      <c r="B49" s="197"/>
      <c r="C49" s="197"/>
      <c r="D49" s="197"/>
      <c r="E49" s="197"/>
      <c r="F49" s="197"/>
      <c r="G49" s="197"/>
      <c r="H49" s="198"/>
      <c r="I49" s="1">
        <v>43</v>
      </c>
      <c r="J49" s="48">
        <f>SUM(J50:J55)</f>
        <v>20606517</v>
      </c>
      <c r="K49" s="48">
        <f>SUM(K50:K55)</f>
        <v>4985748</v>
      </c>
    </row>
    <row r="50" spans="1:11" ht="12.75">
      <c r="A50" s="196" t="s">
        <v>163</v>
      </c>
      <c r="B50" s="197"/>
      <c r="C50" s="197"/>
      <c r="D50" s="197"/>
      <c r="E50" s="197"/>
      <c r="F50" s="197"/>
      <c r="G50" s="197"/>
      <c r="H50" s="198"/>
      <c r="I50" s="1">
        <v>44</v>
      </c>
      <c r="J50" s="6"/>
      <c r="K50" s="6"/>
    </row>
    <row r="51" spans="1:11" ht="12.75">
      <c r="A51" s="196" t="s">
        <v>164</v>
      </c>
      <c r="B51" s="197"/>
      <c r="C51" s="197"/>
      <c r="D51" s="197"/>
      <c r="E51" s="197"/>
      <c r="F51" s="197"/>
      <c r="G51" s="197"/>
      <c r="H51" s="198"/>
      <c r="I51" s="1">
        <v>45</v>
      </c>
      <c r="J51" s="6">
        <v>2515053</v>
      </c>
      <c r="K51" s="6">
        <v>969630</v>
      </c>
    </row>
    <row r="52" spans="1:11" ht="12.75">
      <c r="A52" s="196" t="s">
        <v>165</v>
      </c>
      <c r="B52" s="197"/>
      <c r="C52" s="197"/>
      <c r="D52" s="197"/>
      <c r="E52" s="197"/>
      <c r="F52" s="197"/>
      <c r="G52" s="197"/>
      <c r="H52" s="198"/>
      <c r="I52" s="1">
        <v>46</v>
      </c>
      <c r="J52" s="6"/>
      <c r="K52" s="6"/>
    </row>
    <row r="53" spans="1:11" ht="12.75">
      <c r="A53" s="196" t="s">
        <v>166</v>
      </c>
      <c r="B53" s="197"/>
      <c r="C53" s="197"/>
      <c r="D53" s="197"/>
      <c r="E53" s="197"/>
      <c r="F53" s="197"/>
      <c r="G53" s="197"/>
      <c r="H53" s="198"/>
      <c r="I53" s="1">
        <v>47</v>
      </c>
      <c r="J53" s="6"/>
      <c r="K53" s="6"/>
    </row>
    <row r="54" spans="1:11" ht="12.75">
      <c r="A54" s="196" t="s">
        <v>5</v>
      </c>
      <c r="B54" s="197"/>
      <c r="C54" s="197"/>
      <c r="D54" s="197"/>
      <c r="E54" s="197"/>
      <c r="F54" s="197"/>
      <c r="G54" s="197"/>
      <c r="H54" s="198"/>
      <c r="I54" s="1">
        <v>48</v>
      </c>
      <c r="J54" s="6">
        <v>161736</v>
      </c>
      <c r="K54" s="6">
        <v>134104</v>
      </c>
    </row>
    <row r="55" spans="1:11" ht="12.75">
      <c r="A55" s="196" t="s">
        <v>6</v>
      </c>
      <c r="B55" s="197"/>
      <c r="C55" s="197"/>
      <c r="D55" s="197"/>
      <c r="E55" s="197"/>
      <c r="F55" s="197"/>
      <c r="G55" s="197"/>
      <c r="H55" s="198"/>
      <c r="I55" s="1">
        <v>49</v>
      </c>
      <c r="J55" s="6">
        <v>17929728</v>
      </c>
      <c r="K55" s="6">
        <v>3882014</v>
      </c>
    </row>
    <row r="56" spans="1:11" ht="12.75">
      <c r="A56" s="196" t="s">
        <v>93</v>
      </c>
      <c r="B56" s="197"/>
      <c r="C56" s="197"/>
      <c r="D56" s="197"/>
      <c r="E56" s="197"/>
      <c r="F56" s="197"/>
      <c r="G56" s="197"/>
      <c r="H56" s="198"/>
      <c r="I56" s="1">
        <v>50</v>
      </c>
      <c r="J56" s="48">
        <f>SUM(J57:J63)</f>
        <v>680922</v>
      </c>
      <c r="K56" s="48">
        <f>SUM(K57:K63)</f>
        <v>676145</v>
      </c>
    </row>
    <row r="57" spans="1:11" ht="12.75">
      <c r="A57" s="196" t="s">
        <v>67</v>
      </c>
      <c r="B57" s="197"/>
      <c r="C57" s="197"/>
      <c r="D57" s="197"/>
      <c r="E57" s="197"/>
      <c r="F57" s="197"/>
      <c r="G57" s="197"/>
      <c r="H57" s="198"/>
      <c r="I57" s="1">
        <v>51</v>
      </c>
      <c r="J57" s="6"/>
      <c r="K57" s="6"/>
    </row>
    <row r="58" spans="1:11" ht="12.75">
      <c r="A58" s="196" t="s">
        <v>68</v>
      </c>
      <c r="B58" s="197"/>
      <c r="C58" s="197"/>
      <c r="D58" s="197"/>
      <c r="E58" s="197"/>
      <c r="F58" s="197"/>
      <c r="G58" s="197"/>
      <c r="H58" s="198"/>
      <c r="I58" s="1">
        <v>52</v>
      </c>
      <c r="J58" s="6"/>
      <c r="K58" s="6"/>
    </row>
    <row r="59" spans="1:11" ht="12.75">
      <c r="A59" s="196" t="s">
        <v>204</v>
      </c>
      <c r="B59" s="197"/>
      <c r="C59" s="197"/>
      <c r="D59" s="197"/>
      <c r="E59" s="197"/>
      <c r="F59" s="197"/>
      <c r="G59" s="197"/>
      <c r="H59" s="198"/>
      <c r="I59" s="1">
        <v>53</v>
      </c>
      <c r="J59" s="6"/>
      <c r="K59" s="6"/>
    </row>
    <row r="60" spans="1:11" ht="12.75">
      <c r="A60" s="196" t="s">
        <v>74</v>
      </c>
      <c r="B60" s="197"/>
      <c r="C60" s="197"/>
      <c r="D60" s="197"/>
      <c r="E60" s="197"/>
      <c r="F60" s="197"/>
      <c r="G60" s="197"/>
      <c r="H60" s="198"/>
      <c r="I60" s="1">
        <v>54</v>
      </c>
      <c r="J60" s="6"/>
      <c r="K60" s="6"/>
    </row>
    <row r="61" spans="1:11" ht="12.75">
      <c r="A61" s="196" t="s">
        <v>75</v>
      </c>
      <c r="B61" s="197"/>
      <c r="C61" s="197"/>
      <c r="D61" s="197"/>
      <c r="E61" s="197"/>
      <c r="F61" s="197"/>
      <c r="G61" s="197"/>
      <c r="H61" s="198"/>
      <c r="I61" s="1">
        <v>55</v>
      </c>
      <c r="J61" s="6"/>
      <c r="K61" s="6"/>
    </row>
    <row r="62" spans="1:11" ht="12.75">
      <c r="A62" s="196" t="s">
        <v>76</v>
      </c>
      <c r="B62" s="197"/>
      <c r="C62" s="197"/>
      <c r="D62" s="197"/>
      <c r="E62" s="197"/>
      <c r="F62" s="197"/>
      <c r="G62" s="197"/>
      <c r="H62" s="198"/>
      <c r="I62" s="1">
        <v>56</v>
      </c>
      <c r="J62" s="6">
        <v>680922</v>
      </c>
      <c r="K62" s="6">
        <v>676145</v>
      </c>
    </row>
    <row r="63" spans="1:11" ht="12.75">
      <c r="A63" s="196" t="s">
        <v>40</v>
      </c>
      <c r="B63" s="197"/>
      <c r="C63" s="197"/>
      <c r="D63" s="197"/>
      <c r="E63" s="197"/>
      <c r="F63" s="197"/>
      <c r="G63" s="197"/>
      <c r="H63" s="198"/>
      <c r="I63" s="1">
        <v>57</v>
      </c>
      <c r="J63" s="6"/>
      <c r="K63" s="6"/>
    </row>
    <row r="64" spans="1:11" ht="12.75">
      <c r="A64" s="196" t="s">
        <v>170</v>
      </c>
      <c r="B64" s="197"/>
      <c r="C64" s="197"/>
      <c r="D64" s="197"/>
      <c r="E64" s="197"/>
      <c r="F64" s="197"/>
      <c r="G64" s="197"/>
      <c r="H64" s="198"/>
      <c r="I64" s="1">
        <v>58</v>
      </c>
      <c r="J64" s="6">
        <v>4320376</v>
      </c>
      <c r="K64" s="6">
        <v>25247403</v>
      </c>
    </row>
    <row r="65" spans="1:11" ht="12.75">
      <c r="A65" s="204" t="s">
        <v>47</v>
      </c>
      <c r="B65" s="205"/>
      <c r="C65" s="205"/>
      <c r="D65" s="205"/>
      <c r="E65" s="205"/>
      <c r="F65" s="205"/>
      <c r="G65" s="205"/>
      <c r="H65" s="206"/>
      <c r="I65" s="1">
        <v>59</v>
      </c>
      <c r="J65" s="6">
        <v>5121</v>
      </c>
      <c r="K65" s="6">
        <v>105264</v>
      </c>
    </row>
    <row r="66" spans="1:11" ht="12.75">
      <c r="A66" s="204" t="s">
        <v>203</v>
      </c>
      <c r="B66" s="205"/>
      <c r="C66" s="205"/>
      <c r="D66" s="205"/>
      <c r="E66" s="205"/>
      <c r="F66" s="205"/>
      <c r="G66" s="205"/>
      <c r="H66" s="206"/>
      <c r="I66" s="1">
        <v>60</v>
      </c>
      <c r="J66" s="48">
        <f>J7+J8+J40+J65</f>
        <v>1123963834</v>
      </c>
      <c r="K66" s="48">
        <f>K7+K8+K40+K65</f>
        <v>1044121676</v>
      </c>
    </row>
    <row r="67" spans="1:11" ht="12.75">
      <c r="A67" s="210" t="s">
        <v>82</v>
      </c>
      <c r="B67" s="211"/>
      <c r="C67" s="211"/>
      <c r="D67" s="211"/>
      <c r="E67" s="211"/>
      <c r="F67" s="211"/>
      <c r="G67" s="211"/>
      <c r="H67" s="212"/>
      <c r="I67" s="4">
        <v>61</v>
      </c>
      <c r="J67" s="7"/>
      <c r="K67" s="7"/>
    </row>
    <row r="68" spans="1:11" ht="12.75">
      <c r="A68" s="188" t="s">
        <v>49</v>
      </c>
      <c r="B68" s="213"/>
      <c r="C68" s="213"/>
      <c r="D68" s="213"/>
      <c r="E68" s="213"/>
      <c r="F68" s="213"/>
      <c r="G68" s="213"/>
      <c r="H68" s="213"/>
      <c r="I68" s="213"/>
      <c r="J68" s="213"/>
      <c r="K68" s="214"/>
    </row>
    <row r="69" spans="1:11" ht="12.75">
      <c r="A69" s="192" t="s">
        <v>157</v>
      </c>
      <c r="B69" s="193"/>
      <c r="C69" s="193"/>
      <c r="D69" s="193"/>
      <c r="E69" s="193"/>
      <c r="F69" s="193"/>
      <c r="G69" s="193"/>
      <c r="H69" s="215"/>
      <c r="I69" s="3">
        <v>62</v>
      </c>
      <c r="J69" s="49">
        <f>J70+J71+J72+J78+J79+J82+J85</f>
        <v>5411183</v>
      </c>
      <c r="K69" s="49">
        <f>K70+K71+K72+K78+K79+K82+K85</f>
        <v>1843506</v>
      </c>
    </row>
    <row r="70" spans="1:11" ht="12.75">
      <c r="A70" s="196" t="s">
        <v>117</v>
      </c>
      <c r="B70" s="197"/>
      <c r="C70" s="197"/>
      <c r="D70" s="197"/>
      <c r="E70" s="197"/>
      <c r="F70" s="197"/>
      <c r="G70" s="197"/>
      <c r="H70" s="198"/>
      <c r="I70" s="1">
        <v>63</v>
      </c>
      <c r="J70" s="6">
        <v>232000000</v>
      </c>
      <c r="K70" s="6">
        <v>232000000</v>
      </c>
    </row>
    <row r="71" spans="1:11" ht="12.75">
      <c r="A71" s="196" t="s">
        <v>118</v>
      </c>
      <c r="B71" s="197"/>
      <c r="C71" s="197"/>
      <c r="D71" s="197"/>
      <c r="E71" s="197"/>
      <c r="F71" s="197"/>
      <c r="G71" s="197"/>
      <c r="H71" s="198"/>
      <c r="I71" s="1">
        <v>64</v>
      </c>
      <c r="J71" s="6">
        <v>-22705367</v>
      </c>
      <c r="K71" s="6">
        <v>-23280679</v>
      </c>
    </row>
    <row r="72" spans="1:11" ht="12.75">
      <c r="A72" s="196" t="s">
        <v>119</v>
      </c>
      <c r="B72" s="197"/>
      <c r="C72" s="197"/>
      <c r="D72" s="197"/>
      <c r="E72" s="197"/>
      <c r="F72" s="197"/>
      <c r="G72" s="197"/>
      <c r="H72" s="198"/>
      <c r="I72" s="1">
        <v>65</v>
      </c>
      <c r="J72" s="48">
        <f>J73+J74-J75+J76+J77</f>
        <v>43455396</v>
      </c>
      <c r="K72" s="48">
        <f>K73+K74-K75+K76+K77</f>
        <v>44235050</v>
      </c>
    </row>
    <row r="73" spans="1:11" ht="12.75">
      <c r="A73" s="196" t="s">
        <v>120</v>
      </c>
      <c r="B73" s="197"/>
      <c r="C73" s="197"/>
      <c r="D73" s="197"/>
      <c r="E73" s="197"/>
      <c r="F73" s="197"/>
      <c r="G73" s="197"/>
      <c r="H73" s="198"/>
      <c r="I73" s="1">
        <v>66</v>
      </c>
      <c r="J73" s="6">
        <v>19079004</v>
      </c>
      <c r="K73" s="6">
        <v>19079004</v>
      </c>
    </row>
    <row r="74" spans="1:11" ht="12.75">
      <c r="A74" s="196" t="s">
        <v>121</v>
      </c>
      <c r="B74" s="197"/>
      <c r="C74" s="197"/>
      <c r="D74" s="197"/>
      <c r="E74" s="197"/>
      <c r="F74" s="197"/>
      <c r="G74" s="197"/>
      <c r="H74" s="198"/>
      <c r="I74" s="1">
        <v>67</v>
      </c>
      <c r="J74" s="6">
        <v>36382812</v>
      </c>
      <c r="K74" s="6">
        <v>36382812</v>
      </c>
    </row>
    <row r="75" spans="1:11" ht="12.75">
      <c r="A75" s="196" t="s">
        <v>109</v>
      </c>
      <c r="B75" s="197"/>
      <c r="C75" s="197"/>
      <c r="D75" s="197"/>
      <c r="E75" s="197"/>
      <c r="F75" s="197"/>
      <c r="G75" s="197"/>
      <c r="H75" s="198"/>
      <c r="I75" s="1">
        <v>68</v>
      </c>
      <c r="J75" s="6">
        <v>12006420</v>
      </c>
      <c r="K75" s="6">
        <v>11226766</v>
      </c>
    </row>
    <row r="76" spans="1:11" ht="12.75">
      <c r="A76" s="196" t="s">
        <v>110</v>
      </c>
      <c r="B76" s="197"/>
      <c r="C76" s="197"/>
      <c r="D76" s="197"/>
      <c r="E76" s="197"/>
      <c r="F76" s="197"/>
      <c r="G76" s="197"/>
      <c r="H76" s="198"/>
      <c r="I76" s="1">
        <v>69</v>
      </c>
      <c r="J76" s="6"/>
      <c r="K76" s="6"/>
    </row>
    <row r="77" spans="1:11" ht="12.75">
      <c r="A77" s="196" t="s">
        <v>111</v>
      </c>
      <c r="B77" s="197"/>
      <c r="C77" s="197"/>
      <c r="D77" s="197"/>
      <c r="E77" s="197"/>
      <c r="F77" s="197"/>
      <c r="G77" s="197"/>
      <c r="H77" s="198"/>
      <c r="I77" s="1">
        <v>70</v>
      </c>
      <c r="J77" s="6"/>
      <c r="K77" s="6"/>
    </row>
    <row r="78" spans="1:11" ht="12.75">
      <c r="A78" s="196" t="s">
        <v>112</v>
      </c>
      <c r="B78" s="197"/>
      <c r="C78" s="197"/>
      <c r="D78" s="197"/>
      <c r="E78" s="197"/>
      <c r="F78" s="197"/>
      <c r="G78" s="197"/>
      <c r="H78" s="198"/>
      <c r="I78" s="1">
        <v>71</v>
      </c>
      <c r="J78" s="6">
        <v>-60759889</v>
      </c>
      <c r="K78" s="6">
        <v>-82569117</v>
      </c>
    </row>
    <row r="79" spans="1:11" ht="12.75">
      <c r="A79" s="196" t="s">
        <v>200</v>
      </c>
      <c r="B79" s="197"/>
      <c r="C79" s="197"/>
      <c r="D79" s="197"/>
      <c r="E79" s="197"/>
      <c r="F79" s="197"/>
      <c r="G79" s="197"/>
      <c r="H79" s="198"/>
      <c r="I79" s="1">
        <v>72</v>
      </c>
      <c r="J79" s="48">
        <f>J80-J81</f>
        <v>-333141305</v>
      </c>
      <c r="K79" s="48">
        <f>K80-K81</f>
        <v>-308971588</v>
      </c>
    </row>
    <row r="80" spans="1:11" ht="12.75">
      <c r="A80" s="207" t="s">
        <v>135</v>
      </c>
      <c r="B80" s="208"/>
      <c r="C80" s="208"/>
      <c r="D80" s="208"/>
      <c r="E80" s="208"/>
      <c r="F80" s="208"/>
      <c r="G80" s="208"/>
      <c r="H80" s="209"/>
      <c r="I80" s="1">
        <v>73</v>
      </c>
      <c r="J80" s="6"/>
      <c r="K80" s="6"/>
    </row>
    <row r="81" spans="1:11" ht="12.75">
      <c r="A81" s="207" t="s">
        <v>136</v>
      </c>
      <c r="B81" s="208"/>
      <c r="C81" s="208"/>
      <c r="D81" s="208"/>
      <c r="E81" s="208"/>
      <c r="F81" s="208"/>
      <c r="G81" s="208"/>
      <c r="H81" s="209"/>
      <c r="I81" s="1">
        <v>74</v>
      </c>
      <c r="J81" s="6">
        <v>333141305</v>
      </c>
      <c r="K81" s="6">
        <v>308971588</v>
      </c>
    </row>
    <row r="82" spans="1:11" ht="12.75">
      <c r="A82" s="196" t="s">
        <v>201</v>
      </c>
      <c r="B82" s="197"/>
      <c r="C82" s="197"/>
      <c r="D82" s="197"/>
      <c r="E82" s="197"/>
      <c r="F82" s="197"/>
      <c r="G82" s="197"/>
      <c r="H82" s="198"/>
      <c r="I82" s="1">
        <v>75</v>
      </c>
      <c r="J82" s="48">
        <f>J83-J84</f>
        <v>4360079</v>
      </c>
      <c r="K82" s="48">
        <f>K83-K84</f>
        <v>3312908</v>
      </c>
    </row>
    <row r="83" spans="1:11" ht="12.75">
      <c r="A83" s="207" t="s">
        <v>137</v>
      </c>
      <c r="B83" s="208"/>
      <c r="C83" s="208"/>
      <c r="D83" s="208"/>
      <c r="E83" s="208"/>
      <c r="F83" s="208"/>
      <c r="G83" s="208"/>
      <c r="H83" s="209"/>
      <c r="I83" s="1">
        <v>76</v>
      </c>
      <c r="J83" s="6">
        <v>4360079</v>
      </c>
      <c r="K83" s="6">
        <v>3312908</v>
      </c>
    </row>
    <row r="84" spans="1:11" ht="12.75">
      <c r="A84" s="207" t="s">
        <v>138</v>
      </c>
      <c r="B84" s="208"/>
      <c r="C84" s="208"/>
      <c r="D84" s="208"/>
      <c r="E84" s="208"/>
      <c r="F84" s="208"/>
      <c r="G84" s="208"/>
      <c r="H84" s="209"/>
      <c r="I84" s="1">
        <v>77</v>
      </c>
      <c r="J84" s="6"/>
      <c r="K84" s="6"/>
    </row>
    <row r="85" spans="1:11" ht="12.75">
      <c r="A85" s="196" t="s">
        <v>139</v>
      </c>
      <c r="B85" s="197"/>
      <c r="C85" s="197"/>
      <c r="D85" s="197"/>
      <c r="E85" s="197"/>
      <c r="F85" s="197"/>
      <c r="G85" s="197"/>
      <c r="H85" s="198"/>
      <c r="I85" s="1">
        <v>78</v>
      </c>
      <c r="J85" s="6">
        <v>142202269</v>
      </c>
      <c r="K85" s="6">
        <v>137116932</v>
      </c>
    </row>
    <row r="86" spans="1:11" ht="12.75">
      <c r="A86" s="204" t="s">
        <v>13</v>
      </c>
      <c r="B86" s="205"/>
      <c r="C86" s="205"/>
      <c r="D86" s="205"/>
      <c r="E86" s="205"/>
      <c r="F86" s="205"/>
      <c r="G86" s="205"/>
      <c r="H86" s="206"/>
      <c r="I86" s="1">
        <v>79</v>
      </c>
      <c r="J86" s="48">
        <f>SUM(J87:J89)</f>
        <v>1738293</v>
      </c>
      <c r="K86" s="48">
        <f>SUM(K87:K89)</f>
        <v>1487059</v>
      </c>
    </row>
    <row r="87" spans="1:11" ht="12.75">
      <c r="A87" s="196" t="s">
        <v>105</v>
      </c>
      <c r="B87" s="197"/>
      <c r="C87" s="197"/>
      <c r="D87" s="197"/>
      <c r="E87" s="197"/>
      <c r="F87" s="197"/>
      <c r="G87" s="197"/>
      <c r="H87" s="198"/>
      <c r="I87" s="1">
        <v>80</v>
      </c>
      <c r="J87" s="6">
        <v>1738293</v>
      </c>
      <c r="K87" s="6">
        <v>1487059</v>
      </c>
    </row>
    <row r="88" spans="1:11" ht="12.75">
      <c r="A88" s="196" t="s">
        <v>106</v>
      </c>
      <c r="B88" s="197"/>
      <c r="C88" s="197"/>
      <c r="D88" s="197"/>
      <c r="E88" s="197"/>
      <c r="F88" s="197"/>
      <c r="G88" s="197"/>
      <c r="H88" s="198"/>
      <c r="I88" s="1">
        <v>81</v>
      </c>
      <c r="J88" s="6"/>
      <c r="K88" s="6"/>
    </row>
    <row r="89" spans="1:11" ht="12.75">
      <c r="A89" s="196" t="s">
        <v>107</v>
      </c>
      <c r="B89" s="197"/>
      <c r="C89" s="197"/>
      <c r="D89" s="197"/>
      <c r="E89" s="197"/>
      <c r="F89" s="197"/>
      <c r="G89" s="197"/>
      <c r="H89" s="198"/>
      <c r="I89" s="1">
        <v>82</v>
      </c>
      <c r="J89" s="6"/>
      <c r="K89" s="6"/>
    </row>
    <row r="90" spans="1:11" ht="12.75">
      <c r="A90" s="204" t="s">
        <v>14</v>
      </c>
      <c r="B90" s="205"/>
      <c r="C90" s="205"/>
      <c r="D90" s="205"/>
      <c r="E90" s="205"/>
      <c r="F90" s="205"/>
      <c r="G90" s="205"/>
      <c r="H90" s="206"/>
      <c r="I90" s="1">
        <v>83</v>
      </c>
      <c r="J90" s="48">
        <f>SUM(J91:J99)</f>
        <v>869045614</v>
      </c>
      <c r="K90" s="48">
        <f>SUM(K91:K99)</f>
        <v>821049188</v>
      </c>
    </row>
    <row r="91" spans="1:11" ht="12.75">
      <c r="A91" s="196" t="s">
        <v>108</v>
      </c>
      <c r="B91" s="197"/>
      <c r="C91" s="197"/>
      <c r="D91" s="197"/>
      <c r="E91" s="197"/>
      <c r="F91" s="197"/>
      <c r="G91" s="197"/>
      <c r="H91" s="198"/>
      <c r="I91" s="1">
        <v>84</v>
      </c>
      <c r="J91" s="6"/>
      <c r="K91" s="6"/>
    </row>
    <row r="92" spans="1:11" ht="12.75">
      <c r="A92" s="196" t="s">
        <v>205</v>
      </c>
      <c r="B92" s="197"/>
      <c r="C92" s="197"/>
      <c r="D92" s="197"/>
      <c r="E92" s="197"/>
      <c r="F92" s="197"/>
      <c r="G92" s="197"/>
      <c r="H92" s="198"/>
      <c r="I92" s="1">
        <v>85</v>
      </c>
      <c r="J92" s="6"/>
      <c r="K92" s="6"/>
    </row>
    <row r="93" spans="1:11" ht="12.75">
      <c r="A93" s="196" t="s">
        <v>0</v>
      </c>
      <c r="B93" s="197"/>
      <c r="C93" s="197"/>
      <c r="D93" s="197"/>
      <c r="E93" s="197"/>
      <c r="F93" s="197"/>
      <c r="G93" s="197"/>
      <c r="H93" s="198"/>
      <c r="I93" s="1">
        <v>86</v>
      </c>
      <c r="J93" s="6">
        <v>869045614</v>
      </c>
      <c r="K93" s="6">
        <v>821049188</v>
      </c>
    </row>
    <row r="94" spans="1:11" ht="12.75">
      <c r="A94" s="196" t="s">
        <v>206</v>
      </c>
      <c r="B94" s="197"/>
      <c r="C94" s="197"/>
      <c r="D94" s="197"/>
      <c r="E94" s="197"/>
      <c r="F94" s="197"/>
      <c r="G94" s="197"/>
      <c r="H94" s="198"/>
      <c r="I94" s="1">
        <v>87</v>
      </c>
      <c r="J94" s="6"/>
      <c r="K94" s="6"/>
    </row>
    <row r="95" spans="1:11" ht="12.75">
      <c r="A95" s="196" t="s">
        <v>207</v>
      </c>
      <c r="B95" s="197"/>
      <c r="C95" s="197"/>
      <c r="D95" s="197"/>
      <c r="E95" s="197"/>
      <c r="F95" s="197"/>
      <c r="G95" s="197"/>
      <c r="H95" s="198"/>
      <c r="I95" s="1">
        <v>88</v>
      </c>
      <c r="J95" s="6"/>
      <c r="K95" s="6"/>
    </row>
    <row r="96" spans="1:11" ht="12.75">
      <c r="A96" s="196" t="s">
        <v>208</v>
      </c>
      <c r="B96" s="197"/>
      <c r="C96" s="197"/>
      <c r="D96" s="197"/>
      <c r="E96" s="197"/>
      <c r="F96" s="197"/>
      <c r="G96" s="197"/>
      <c r="H96" s="198"/>
      <c r="I96" s="1">
        <v>89</v>
      </c>
      <c r="J96" s="6"/>
      <c r="K96" s="6"/>
    </row>
    <row r="97" spans="1:11" ht="12.75">
      <c r="A97" s="196" t="s">
        <v>85</v>
      </c>
      <c r="B97" s="197"/>
      <c r="C97" s="197"/>
      <c r="D97" s="197"/>
      <c r="E97" s="197"/>
      <c r="F97" s="197"/>
      <c r="G97" s="197"/>
      <c r="H97" s="198"/>
      <c r="I97" s="1">
        <v>90</v>
      </c>
      <c r="J97" s="6"/>
      <c r="K97" s="6"/>
    </row>
    <row r="98" spans="1:11" ht="12.75">
      <c r="A98" s="196" t="s">
        <v>83</v>
      </c>
      <c r="B98" s="197"/>
      <c r="C98" s="197"/>
      <c r="D98" s="197"/>
      <c r="E98" s="197"/>
      <c r="F98" s="197"/>
      <c r="G98" s="197"/>
      <c r="H98" s="198"/>
      <c r="I98" s="1">
        <v>91</v>
      </c>
      <c r="J98" s="6"/>
      <c r="K98" s="6"/>
    </row>
    <row r="99" spans="1:11" ht="12.75">
      <c r="A99" s="196" t="s">
        <v>84</v>
      </c>
      <c r="B99" s="197"/>
      <c r="C99" s="197"/>
      <c r="D99" s="197"/>
      <c r="E99" s="197"/>
      <c r="F99" s="197"/>
      <c r="G99" s="197"/>
      <c r="H99" s="198"/>
      <c r="I99" s="1">
        <v>92</v>
      </c>
      <c r="J99" s="6"/>
      <c r="K99" s="6"/>
    </row>
    <row r="100" spans="1:11" ht="12.75">
      <c r="A100" s="204" t="s">
        <v>15</v>
      </c>
      <c r="B100" s="205"/>
      <c r="C100" s="205"/>
      <c r="D100" s="205"/>
      <c r="E100" s="205"/>
      <c r="F100" s="205"/>
      <c r="G100" s="205"/>
      <c r="H100" s="206"/>
      <c r="I100" s="1">
        <v>93</v>
      </c>
      <c r="J100" s="48">
        <f>SUM(J101:J112)</f>
        <v>189232093</v>
      </c>
      <c r="K100" s="48">
        <f>SUM(K101:K112)</f>
        <v>162341389</v>
      </c>
    </row>
    <row r="101" spans="1:11" ht="12.75">
      <c r="A101" s="196" t="s">
        <v>108</v>
      </c>
      <c r="B101" s="197"/>
      <c r="C101" s="197"/>
      <c r="D101" s="197"/>
      <c r="E101" s="197"/>
      <c r="F101" s="197"/>
      <c r="G101" s="197"/>
      <c r="H101" s="198"/>
      <c r="I101" s="1">
        <v>94</v>
      </c>
      <c r="J101" s="6"/>
      <c r="K101" s="6"/>
    </row>
    <row r="102" spans="1:11" ht="12.75">
      <c r="A102" s="196" t="s">
        <v>205</v>
      </c>
      <c r="B102" s="197"/>
      <c r="C102" s="197"/>
      <c r="D102" s="197"/>
      <c r="E102" s="197"/>
      <c r="F102" s="197"/>
      <c r="G102" s="197"/>
      <c r="H102" s="198"/>
      <c r="I102" s="1">
        <v>95</v>
      </c>
      <c r="J102" s="6">
        <v>5056842</v>
      </c>
      <c r="K102" s="6">
        <v>5266842</v>
      </c>
    </row>
    <row r="103" spans="1:11" ht="12.75">
      <c r="A103" s="196" t="s">
        <v>0</v>
      </c>
      <c r="B103" s="197"/>
      <c r="C103" s="197"/>
      <c r="D103" s="197"/>
      <c r="E103" s="197"/>
      <c r="F103" s="197"/>
      <c r="G103" s="197"/>
      <c r="H103" s="198"/>
      <c r="I103" s="1">
        <v>96</v>
      </c>
      <c r="J103" s="6">
        <v>123114260</v>
      </c>
      <c r="K103" s="6">
        <v>97165781</v>
      </c>
    </row>
    <row r="104" spans="1:11" ht="12.75">
      <c r="A104" s="196" t="s">
        <v>206</v>
      </c>
      <c r="B104" s="197"/>
      <c r="C104" s="197"/>
      <c r="D104" s="197"/>
      <c r="E104" s="197"/>
      <c r="F104" s="197"/>
      <c r="G104" s="197"/>
      <c r="H104" s="198"/>
      <c r="I104" s="1">
        <v>97</v>
      </c>
      <c r="J104" s="6"/>
      <c r="K104" s="6"/>
    </row>
    <row r="105" spans="1:11" ht="12.75">
      <c r="A105" s="196" t="s">
        <v>207</v>
      </c>
      <c r="B105" s="197"/>
      <c r="C105" s="197"/>
      <c r="D105" s="197"/>
      <c r="E105" s="197"/>
      <c r="F105" s="197"/>
      <c r="G105" s="197"/>
      <c r="H105" s="198"/>
      <c r="I105" s="1">
        <v>98</v>
      </c>
      <c r="J105" s="6">
        <v>20139703</v>
      </c>
      <c r="K105" s="6">
        <v>22389150</v>
      </c>
    </row>
    <row r="106" spans="1:11" ht="12.75">
      <c r="A106" s="196" t="s">
        <v>208</v>
      </c>
      <c r="B106" s="197"/>
      <c r="C106" s="197"/>
      <c r="D106" s="197"/>
      <c r="E106" s="197"/>
      <c r="F106" s="197"/>
      <c r="G106" s="197"/>
      <c r="H106" s="198"/>
      <c r="I106" s="1">
        <v>99</v>
      </c>
      <c r="J106" s="6">
        <v>0</v>
      </c>
      <c r="K106" s="6">
        <v>0</v>
      </c>
    </row>
    <row r="107" spans="1:11" ht="12.75">
      <c r="A107" s="196" t="s">
        <v>85</v>
      </c>
      <c r="B107" s="197"/>
      <c r="C107" s="197"/>
      <c r="D107" s="197"/>
      <c r="E107" s="197"/>
      <c r="F107" s="197"/>
      <c r="G107" s="197"/>
      <c r="H107" s="198"/>
      <c r="I107" s="1">
        <v>100</v>
      </c>
      <c r="J107" s="6"/>
      <c r="K107" s="6"/>
    </row>
    <row r="108" spans="1:11" ht="12.75">
      <c r="A108" s="196" t="s">
        <v>86</v>
      </c>
      <c r="B108" s="197"/>
      <c r="C108" s="197"/>
      <c r="D108" s="197"/>
      <c r="E108" s="197"/>
      <c r="F108" s="197"/>
      <c r="G108" s="197"/>
      <c r="H108" s="198"/>
      <c r="I108" s="1">
        <v>101</v>
      </c>
      <c r="J108" s="6">
        <v>2387503</v>
      </c>
      <c r="K108" s="6">
        <v>2364124</v>
      </c>
    </row>
    <row r="109" spans="1:11" ht="12.75">
      <c r="A109" s="196" t="s">
        <v>87</v>
      </c>
      <c r="B109" s="197"/>
      <c r="C109" s="197"/>
      <c r="D109" s="197"/>
      <c r="E109" s="197"/>
      <c r="F109" s="197"/>
      <c r="G109" s="197"/>
      <c r="H109" s="198"/>
      <c r="I109" s="1">
        <v>102</v>
      </c>
      <c r="J109" s="6">
        <v>67423</v>
      </c>
      <c r="K109" s="6">
        <v>23</v>
      </c>
    </row>
    <row r="110" spans="1:11" ht="12.75">
      <c r="A110" s="196" t="s">
        <v>90</v>
      </c>
      <c r="B110" s="197"/>
      <c r="C110" s="197"/>
      <c r="D110" s="197"/>
      <c r="E110" s="197"/>
      <c r="F110" s="197"/>
      <c r="G110" s="197"/>
      <c r="H110" s="198"/>
      <c r="I110" s="1">
        <v>103</v>
      </c>
      <c r="J110" s="6">
        <v>1324750</v>
      </c>
      <c r="K110" s="6">
        <v>1324750</v>
      </c>
    </row>
    <row r="111" spans="1:11" ht="12.75">
      <c r="A111" s="196" t="s">
        <v>88</v>
      </c>
      <c r="B111" s="197"/>
      <c r="C111" s="197"/>
      <c r="D111" s="197"/>
      <c r="E111" s="197"/>
      <c r="F111" s="197"/>
      <c r="G111" s="197"/>
      <c r="H111" s="198"/>
      <c r="I111" s="1">
        <v>104</v>
      </c>
      <c r="J111" s="6"/>
      <c r="K111" s="6"/>
    </row>
    <row r="112" spans="1:11" ht="12.75">
      <c r="A112" s="196" t="s">
        <v>89</v>
      </c>
      <c r="B112" s="197"/>
      <c r="C112" s="197"/>
      <c r="D112" s="197"/>
      <c r="E112" s="197"/>
      <c r="F112" s="197"/>
      <c r="G112" s="197"/>
      <c r="H112" s="198"/>
      <c r="I112" s="1">
        <v>105</v>
      </c>
      <c r="J112" s="6">
        <v>37141612</v>
      </c>
      <c r="K112" s="6">
        <v>33830719</v>
      </c>
    </row>
    <row r="113" spans="1:11" ht="12.75">
      <c r="A113" s="204" t="s">
        <v>1</v>
      </c>
      <c r="B113" s="205"/>
      <c r="C113" s="205"/>
      <c r="D113" s="205"/>
      <c r="E113" s="205"/>
      <c r="F113" s="205"/>
      <c r="G113" s="205"/>
      <c r="H113" s="206"/>
      <c r="I113" s="1">
        <v>106</v>
      </c>
      <c r="J113" s="6">
        <v>58536651</v>
      </c>
      <c r="K113" s="6">
        <v>57400534</v>
      </c>
    </row>
    <row r="114" spans="1:11" ht="12.75">
      <c r="A114" s="204" t="s">
        <v>19</v>
      </c>
      <c r="B114" s="205"/>
      <c r="C114" s="205"/>
      <c r="D114" s="205"/>
      <c r="E114" s="205"/>
      <c r="F114" s="205"/>
      <c r="G114" s="205"/>
      <c r="H114" s="206"/>
      <c r="I114" s="1">
        <v>107</v>
      </c>
      <c r="J114" s="48">
        <f>J69+J86+J90+J100+J113</f>
        <v>1123963834</v>
      </c>
      <c r="K114" s="48">
        <f>K69+K86+K90+K100+K113</f>
        <v>1044121676</v>
      </c>
    </row>
    <row r="115" spans="1:11" ht="12.75">
      <c r="A115" s="185" t="s">
        <v>48</v>
      </c>
      <c r="B115" s="186"/>
      <c r="C115" s="186"/>
      <c r="D115" s="186"/>
      <c r="E115" s="186"/>
      <c r="F115" s="186"/>
      <c r="G115" s="186"/>
      <c r="H115" s="187"/>
      <c r="I115" s="2">
        <v>108</v>
      </c>
      <c r="J115" s="7"/>
      <c r="K115" s="7"/>
    </row>
    <row r="116" spans="1:11" ht="12.75">
      <c r="A116" s="188" t="s">
        <v>269</v>
      </c>
      <c r="B116" s="189"/>
      <c r="C116" s="189"/>
      <c r="D116" s="189"/>
      <c r="E116" s="189"/>
      <c r="F116" s="189"/>
      <c r="G116" s="189"/>
      <c r="H116" s="189"/>
      <c r="I116" s="190"/>
      <c r="J116" s="190"/>
      <c r="K116" s="191"/>
    </row>
    <row r="117" spans="1:11" ht="12.75">
      <c r="A117" s="192" t="s">
        <v>152</v>
      </c>
      <c r="B117" s="193"/>
      <c r="C117" s="193"/>
      <c r="D117" s="193"/>
      <c r="E117" s="193"/>
      <c r="F117" s="193"/>
      <c r="G117" s="193"/>
      <c r="H117" s="193"/>
      <c r="I117" s="194"/>
      <c r="J117" s="194"/>
      <c r="K117" s="195"/>
    </row>
    <row r="118" spans="1:11" ht="12.75">
      <c r="A118" s="196" t="s">
        <v>3</v>
      </c>
      <c r="B118" s="197"/>
      <c r="C118" s="197"/>
      <c r="D118" s="197"/>
      <c r="E118" s="197"/>
      <c r="F118" s="197"/>
      <c r="G118" s="197"/>
      <c r="H118" s="198"/>
      <c r="I118" s="1">
        <v>109</v>
      </c>
      <c r="J118" s="6">
        <v>-136791086</v>
      </c>
      <c r="K118" s="6">
        <v>-135282426</v>
      </c>
    </row>
    <row r="119" spans="1:11" ht="12.75">
      <c r="A119" s="199" t="s">
        <v>4</v>
      </c>
      <c r="B119" s="200"/>
      <c r="C119" s="200"/>
      <c r="D119" s="200"/>
      <c r="E119" s="200"/>
      <c r="F119" s="200"/>
      <c r="G119" s="200"/>
      <c r="H119" s="201"/>
      <c r="I119" s="4">
        <v>110</v>
      </c>
      <c r="J119" s="7">
        <v>142202269</v>
      </c>
      <c r="K119" s="7">
        <v>137116932</v>
      </c>
    </row>
    <row r="120" spans="1:11" ht="12.75">
      <c r="A120" s="202" t="s">
        <v>270</v>
      </c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</row>
    <row r="121" spans="1:11" ht="12.75">
      <c r="A121" s="183"/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</row>
  </sheetData>
  <sheetProtection/>
  <mergeCells count="121">
    <mergeCell ref="A5:H5"/>
    <mergeCell ref="A6:K6"/>
    <mergeCell ref="A1:K1"/>
    <mergeCell ref="A2:K2"/>
    <mergeCell ref="A3:K3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65:H65"/>
    <mergeCell ref="A66:H66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7:H77"/>
    <mergeCell ref="A78:H78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89:H89"/>
    <mergeCell ref="A90:H90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101:H101"/>
    <mergeCell ref="A102:H102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7:H107"/>
    <mergeCell ref="A108:H108"/>
    <mergeCell ref="A114:H114"/>
    <mergeCell ref="A109:H109"/>
    <mergeCell ref="A110:H110"/>
    <mergeCell ref="A103:H103"/>
    <mergeCell ref="A104:H104"/>
    <mergeCell ref="A105:H105"/>
    <mergeCell ref="A106:H106"/>
    <mergeCell ref="A121:K121"/>
    <mergeCell ref="A115:H115"/>
    <mergeCell ref="A116:K116"/>
    <mergeCell ref="A117:K117"/>
    <mergeCell ref="A118:H118"/>
    <mergeCell ref="A111:H111"/>
    <mergeCell ref="A112:H112"/>
    <mergeCell ref="A119:H119"/>
    <mergeCell ref="A120:K120"/>
    <mergeCell ref="A113:H113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J86:K115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2"/>
  <headerFooter alignWithMargins="0">
    <oddHeader>&amp;L&amp;G</oddHeader>
  </headerFooter>
  <rowBreaks count="1" manualBreakCount="1">
    <brk id="67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7">
      <selection activeCell="A1" sqref="A1:M1"/>
    </sheetView>
  </sheetViews>
  <sheetFormatPr defaultColWidth="9.140625" defaultRowHeight="12.75"/>
  <cols>
    <col min="1" max="9" width="9.140625" style="47" customWidth="1"/>
    <col min="10" max="10" width="11.28125" style="47" customWidth="1"/>
    <col min="11" max="11" width="11.140625" style="47" customWidth="1"/>
    <col min="12" max="13" width="10.28125" style="47" customWidth="1"/>
    <col min="14" max="16384" width="9.140625" style="47" customWidth="1"/>
  </cols>
  <sheetData>
    <row r="1" spans="1:13" ht="12.75" customHeight="1">
      <c r="A1" s="220" t="s">
        <v>302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12.75" customHeight="1">
      <c r="A2" s="231" t="s">
        <v>309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ht="12.75" customHeight="1">
      <c r="A3" s="247" t="s">
        <v>299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23.25">
      <c r="A4" s="246" t="s">
        <v>50</v>
      </c>
      <c r="B4" s="246"/>
      <c r="C4" s="246"/>
      <c r="D4" s="246"/>
      <c r="E4" s="246"/>
      <c r="F4" s="246"/>
      <c r="G4" s="246"/>
      <c r="H4" s="246"/>
      <c r="I4" s="53" t="s">
        <v>241</v>
      </c>
      <c r="J4" s="245" t="s">
        <v>276</v>
      </c>
      <c r="K4" s="245"/>
      <c r="L4" s="245" t="s">
        <v>277</v>
      </c>
      <c r="M4" s="245"/>
    </row>
    <row r="5" spans="1:13" ht="22.5">
      <c r="A5" s="246"/>
      <c r="B5" s="246"/>
      <c r="C5" s="246"/>
      <c r="D5" s="246"/>
      <c r="E5" s="246"/>
      <c r="F5" s="246"/>
      <c r="G5" s="246"/>
      <c r="H5" s="246"/>
      <c r="I5" s="53"/>
      <c r="J5" s="55" t="s">
        <v>273</v>
      </c>
      <c r="K5" s="55" t="s">
        <v>274</v>
      </c>
      <c r="L5" s="55" t="s">
        <v>273</v>
      </c>
      <c r="M5" s="55" t="s">
        <v>274</v>
      </c>
    </row>
    <row r="6" spans="1:13" ht="12.75">
      <c r="A6" s="245">
        <v>1</v>
      </c>
      <c r="B6" s="245"/>
      <c r="C6" s="245"/>
      <c r="D6" s="245"/>
      <c r="E6" s="245"/>
      <c r="F6" s="245"/>
      <c r="G6" s="245"/>
      <c r="H6" s="245"/>
      <c r="I6" s="57">
        <v>2</v>
      </c>
      <c r="J6" s="55">
        <v>3</v>
      </c>
      <c r="K6" s="55">
        <v>4</v>
      </c>
      <c r="L6" s="55">
        <v>5</v>
      </c>
      <c r="M6" s="55">
        <v>6</v>
      </c>
    </row>
    <row r="7" spans="1:13" ht="12.75">
      <c r="A7" s="192" t="s">
        <v>20</v>
      </c>
      <c r="B7" s="193"/>
      <c r="C7" s="193"/>
      <c r="D7" s="193"/>
      <c r="E7" s="193"/>
      <c r="F7" s="193"/>
      <c r="G7" s="193"/>
      <c r="H7" s="215"/>
      <c r="I7" s="3">
        <v>111</v>
      </c>
      <c r="J7" s="49">
        <f>SUM(J8:J9)</f>
        <v>40543030</v>
      </c>
      <c r="K7" s="49">
        <f>SUM(K8:K9)</f>
        <v>40543030</v>
      </c>
      <c r="L7" s="49">
        <f>SUM(L8:L9)</f>
        <v>42559216</v>
      </c>
      <c r="M7" s="49">
        <f>SUM(M8:M9)</f>
        <v>42559216</v>
      </c>
    </row>
    <row r="8" spans="1:13" ht="12.75">
      <c r="A8" s="204" t="s">
        <v>126</v>
      </c>
      <c r="B8" s="205"/>
      <c r="C8" s="205"/>
      <c r="D8" s="205"/>
      <c r="E8" s="205"/>
      <c r="F8" s="205"/>
      <c r="G8" s="205"/>
      <c r="H8" s="206"/>
      <c r="I8" s="1">
        <v>112</v>
      </c>
      <c r="J8" s="115">
        <v>39347375</v>
      </c>
      <c r="K8" s="115">
        <v>39347375</v>
      </c>
      <c r="L8" s="115">
        <v>41139608</v>
      </c>
      <c r="M8" s="115">
        <v>41139608</v>
      </c>
    </row>
    <row r="9" spans="1:13" ht="12.75">
      <c r="A9" s="204" t="s">
        <v>94</v>
      </c>
      <c r="B9" s="205"/>
      <c r="C9" s="205"/>
      <c r="D9" s="205"/>
      <c r="E9" s="205"/>
      <c r="F9" s="205"/>
      <c r="G9" s="205"/>
      <c r="H9" s="206"/>
      <c r="I9" s="1">
        <v>113</v>
      </c>
      <c r="J9" s="115">
        <v>1195655</v>
      </c>
      <c r="K9" s="115">
        <v>1195655</v>
      </c>
      <c r="L9" s="115">
        <v>1419608</v>
      </c>
      <c r="M9" s="115">
        <v>1419608</v>
      </c>
    </row>
    <row r="10" spans="1:13" ht="12.75">
      <c r="A10" s="204" t="s">
        <v>7</v>
      </c>
      <c r="B10" s="205"/>
      <c r="C10" s="205"/>
      <c r="D10" s="205"/>
      <c r="E10" s="205"/>
      <c r="F10" s="205"/>
      <c r="G10" s="205"/>
      <c r="H10" s="206"/>
      <c r="I10" s="1">
        <v>114</v>
      </c>
      <c r="J10" s="48">
        <f>J11+J12+J16+J20+J21+J22+J25+J26</f>
        <v>47734572</v>
      </c>
      <c r="K10" s="48">
        <f>K11+K12+K16+K20+K21+K22+K25+K26</f>
        <v>47734572</v>
      </c>
      <c r="L10" s="48">
        <f>L11+L12+L16+L20+L21+L22+L25+L26</f>
        <v>35559595</v>
      </c>
      <c r="M10" s="48">
        <f>M11+M12+M16+M20+M21+M22+M25+M26</f>
        <v>35559595</v>
      </c>
    </row>
    <row r="11" spans="1:13" ht="12.75">
      <c r="A11" s="204" t="s">
        <v>95</v>
      </c>
      <c r="B11" s="205"/>
      <c r="C11" s="205"/>
      <c r="D11" s="205"/>
      <c r="E11" s="205"/>
      <c r="F11" s="205"/>
      <c r="G11" s="205"/>
      <c r="H11" s="206"/>
      <c r="I11" s="1">
        <v>115</v>
      </c>
      <c r="J11" s="6"/>
      <c r="K11" s="6"/>
      <c r="L11" s="6"/>
      <c r="M11" s="6"/>
    </row>
    <row r="12" spans="1:13" ht="12.75">
      <c r="A12" s="204" t="s">
        <v>16</v>
      </c>
      <c r="B12" s="205"/>
      <c r="C12" s="205"/>
      <c r="D12" s="205"/>
      <c r="E12" s="205"/>
      <c r="F12" s="205"/>
      <c r="G12" s="205"/>
      <c r="H12" s="206"/>
      <c r="I12" s="1">
        <v>116</v>
      </c>
      <c r="J12" s="48">
        <f>SUM(J13:J15)</f>
        <v>8967509</v>
      </c>
      <c r="K12" s="48">
        <f>SUM(K13:K15)</f>
        <v>8967509</v>
      </c>
      <c r="L12" s="48">
        <f>SUM(L13:L15)</f>
        <v>6368181</v>
      </c>
      <c r="M12" s="48">
        <f>SUM(M13:M15)</f>
        <v>6368181</v>
      </c>
    </row>
    <row r="13" spans="1:13" ht="12.75">
      <c r="A13" s="196" t="s">
        <v>122</v>
      </c>
      <c r="B13" s="197"/>
      <c r="C13" s="197"/>
      <c r="D13" s="197"/>
      <c r="E13" s="197"/>
      <c r="F13" s="197"/>
      <c r="G13" s="197"/>
      <c r="H13" s="198"/>
      <c r="I13" s="1">
        <v>117</v>
      </c>
      <c r="J13" s="6">
        <v>103485</v>
      </c>
      <c r="K13" s="6">
        <v>103485</v>
      </c>
      <c r="L13" s="6">
        <v>73972</v>
      </c>
      <c r="M13" s="6">
        <v>73972</v>
      </c>
    </row>
    <row r="14" spans="1:13" ht="12.75">
      <c r="A14" s="196" t="s">
        <v>123</v>
      </c>
      <c r="B14" s="197"/>
      <c r="C14" s="197"/>
      <c r="D14" s="197"/>
      <c r="E14" s="197"/>
      <c r="F14" s="197"/>
      <c r="G14" s="197"/>
      <c r="H14" s="198"/>
      <c r="I14" s="1">
        <v>118</v>
      </c>
      <c r="J14" s="6"/>
      <c r="K14" s="6"/>
      <c r="L14" s="6"/>
      <c r="M14" s="6"/>
    </row>
    <row r="15" spans="1:13" ht="12.75">
      <c r="A15" s="196" t="s">
        <v>52</v>
      </c>
      <c r="B15" s="197"/>
      <c r="C15" s="197"/>
      <c r="D15" s="197"/>
      <c r="E15" s="197"/>
      <c r="F15" s="197"/>
      <c r="G15" s="197"/>
      <c r="H15" s="198"/>
      <c r="I15" s="1">
        <v>119</v>
      </c>
      <c r="J15" s="6">
        <v>8864024</v>
      </c>
      <c r="K15" s="6">
        <v>8864024</v>
      </c>
      <c r="L15" s="6">
        <v>6294209</v>
      </c>
      <c r="M15" s="6">
        <v>6294209</v>
      </c>
    </row>
    <row r="16" spans="1:13" ht="12.75">
      <c r="A16" s="204" t="s">
        <v>17</v>
      </c>
      <c r="B16" s="205"/>
      <c r="C16" s="205"/>
      <c r="D16" s="205"/>
      <c r="E16" s="205"/>
      <c r="F16" s="205"/>
      <c r="G16" s="205"/>
      <c r="H16" s="206"/>
      <c r="I16" s="1">
        <v>120</v>
      </c>
      <c r="J16" s="48">
        <f>SUM(J17:J19)</f>
        <v>15312001</v>
      </c>
      <c r="K16" s="48">
        <f>SUM(K17:K19)</f>
        <v>15312001</v>
      </c>
      <c r="L16" s="48">
        <f>SUM(L17:L19)</f>
        <v>12967767</v>
      </c>
      <c r="M16" s="48">
        <f>SUM(M17:M19)</f>
        <v>12967767</v>
      </c>
    </row>
    <row r="17" spans="1:13" ht="12.75">
      <c r="A17" s="196" t="s">
        <v>53</v>
      </c>
      <c r="B17" s="197"/>
      <c r="C17" s="197"/>
      <c r="D17" s="197"/>
      <c r="E17" s="197"/>
      <c r="F17" s="197"/>
      <c r="G17" s="197"/>
      <c r="H17" s="198"/>
      <c r="I17" s="1">
        <v>121</v>
      </c>
      <c r="J17" s="6">
        <v>14255074</v>
      </c>
      <c r="K17" s="6">
        <v>14255074</v>
      </c>
      <c r="L17" s="6">
        <v>11907804</v>
      </c>
      <c r="M17" s="6">
        <v>11907804</v>
      </c>
    </row>
    <row r="18" spans="1:13" ht="12.75">
      <c r="A18" s="196" t="s">
        <v>54</v>
      </c>
      <c r="B18" s="197"/>
      <c r="C18" s="197"/>
      <c r="D18" s="197"/>
      <c r="E18" s="197"/>
      <c r="F18" s="197"/>
      <c r="G18" s="197"/>
      <c r="H18" s="198"/>
      <c r="I18" s="1">
        <v>122</v>
      </c>
      <c r="J18" s="6">
        <v>718287</v>
      </c>
      <c r="K18" s="6">
        <v>718287</v>
      </c>
      <c r="L18" s="6">
        <v>724516</v>
      </c>
      <c r="M18" s="6">
        <v>724516</v>
      </c>
    </row>
    <row r="19" spans="1:13" ht="12.75">
      <c r="A19" s="196" t="s">
        <v>55</v>
      </c>
      <c r="B19" s="197"/>
      <c r="C19" s="197"/>
      <c r="D19" s="197"/>
      <c r="E19" s="197"/>
      <c r="F19" s="197"/>
      <c r="G19" s="197"/>
      <c r="H19" s="198"/>
      <c r="I19" s="1">
        <v>123</v>
      </c>
      <c r="J19" s="6">
        <v>338640</v>
      </c>
      <c r="K19" s="6">
        <v>338640</v>
      </c>
      <c r="L19" s="6">
        <v>335447</v>
      </c>
      <c r="M19" s="6">
        <v>335447</v>
      </c>
    </row>
    <row r="20" spans="1:13" ht="12.75">
      <c r="A20" s="204" t="s">
        <v>96</v>
      </c>
      <c r="B20" s="205"/>
      <c r="C20" s="205"/>
      <c r="D20" s="205"/>
      <c r="E20" s="205"/>
      <c r="F20" s="205"/>
      <c r="G20" s="205"/>
      <c r="H20" s="206"/>
      <c r="I20" s="1">
        <v>124</v>
      </c>
      <c r="J20" s="6">
        <v>20071855</v>
      </c>
      <c r="K20" s="6">
        <v>20071855</v>
      </c>
      <c r="L20" s="6">
        <v>11619701</v>
      </c>
      <c r="M20" s="6">
        <v>11619701</v>
      </c>
    </row>
    <row r="21" spans="1:13" ht="12.75">
      <c r="A21" s="204" t="s">
        <v>97</v>
      </c>
      <c r="B21" s="205"/>
      <c r="C21" s="205"/>
      <c r="D21" s="205"/>
      <c r="E21" s="205"/>
      <c r="F21" s="205"/>
      <c r="G21" s="205"/>
      <c r="H21" s="206"/>
      <c r="I21" s="1">
        <v>125</v>
      </c>
      <c r="J21" s="6">
        <v>3383207</v>
      </c>
      <c r="K21" s="6">
        <v>3383207</v>
      </c>
      <c r="L21" s="6">
        <v>3656323</v>
      </c>
      <c r="M21" s="6">
        <v>3656323</v>
      </c>
    </row>
    <row r="22" spans="1:13" ht="12.75">
      <c r="A22" s="204" t="s">
        <v>18</v>
      </c>
      <c r="B22" s="205"/>
      <c r="C22" s="205"/>
      <c r="D22" s="205"/>
      <c r="E22" s="205"/>
      <c r="F22" s="205"/>
      <c r="G22" s="205"/>
      <c r="H22" s="206"/>
      <c r="I22" s="1">
        <v>126</v>
      </c>
      <c r="J22" s="48">
        <f>SUM(J23:J24)</f>
        <v>0</v>
      </c>
      <c r="K22" s="48">
        <f>SUM(K23:K24)</f>
        <v>0</v>
      </c>
      <c r="L22" s="48">
        <f>SUM(L23:L24)</f>
        <v>0</v>
      </c>
      <c r="M22" s="48">
        <f>SUM(M23:M24)</f>
        <v>0</v>
      </c>
    </row>
    <row r="23" spans="1:13" ht="12.75">
      <c r="A23" s="196" t="s">
        <v>113</v>
      </c>
      <c r="B23" s="197"/>
      <c r="C23" s="197"/>
      <c r="D23" s="197"/>
      <c r="E23" s="197"/>
      <c r="F23" s="197"/>
      <c r="G23" s="197"/>
      <c r="H23" s="198"/>
      <c r="I23" s="1">
        <v>127</v>
      </c>
      <c r="J23" s="6"/>
      <c r="K23" s="6"/>
      <c r="L23" s="6">
        <v>0</v>
      </c>
      <c r="M23" s="6">
        <v>0</v>
      </c>
    </row>
    <row r="24" spans="1:13" ht="12.75">
      <c r="A24" s="196" t="s">
        <v>114</v>
      </c>
      <c r="B24" s="197"/>
      <c r="C24" s="197"/>
      <c r="D24" s="197"/>
      <c r="E24" s="197"/>
      <c r="F24" s="197"/>
      <c r="G24" s="197"/>
      <c r="H24" s="198"/>
      <c r="I24" s="1">
        <v>128</v>
      </c>
      <c r="J24" s="6"/>
      <c r="K24" s="6"/>
      <c r="L24" s="6"/>
      <c r="M24" s="6"/>
    </row>
    <row r="25" spans="1:13" ht="12.75">
      <c r="A25" s="204" t="s">
        <v>98</v>
      </c>
      <c r="B25" s="205"/>
      <c r="C25" s="205"/>
      <c r="D25" s="205"/>
      <c r="E25" s="205"/>
      <c r="F25" s="205"/>
      <c r="G25" s="205"/>
      <c r="H25" s="206"/>
      <c r="I25" s="1">
        <v>129</v>
      </c>
      <c r="J25" s="6">
        <v>0</v>
      </c>
      <c r="K25" s="6">
        <v>0</v>
      </c>
      <c r="L25" s="6">
        <v>0</v>
      </c>
      <c r="M25" s="6">
        <v>0</v>
      </c>
    </row>
    <row r="26" spans="1:13" ht="12.75">
      <c r="A26" s="204" t="s">
        <v>41</v>
      </c>
      <c r="B26" s="205"/>
      <c r="C26" s="205"/>
      <c r="D26" s="205"/>
      <c r="E26" s="205"/>
      <c r="F26" s="205"/>
      <c r="G26" s="205"/>
      <c r="H26" s="206"/>
      <c r="I26" s="1">
        <v>130</v>
      </c>
      <c r="J26" s="6"/>
      <c r="K26" s="6"/>
      <c r="L26" s="6">
        <v>947623</v>
      </c>
      <c r="M26" s="6">
        <v>947623</v>
      </c>
    </row>
    <row r="27" spans="1:13" ht="12.75">
      <c r="A27" s="204" t="s">
        <v>176</v>
      </c>
      <c r="B27" s="205"/>
      <c r="C27" s="205"/>
      <c r="D27" s="205"/>
      <c r="E27" s="205"/>
      <c r="F27" s="205"/>
      <c r="G27" s="205"/>
      <c r="H27" s="206"/>
      <c r="I27" s="1">
        <v>131</v>
      </c>
      <c r="J27" s="48">
        <f>SUM(J28:J32)</f>
        <v>10858121</v>
      </c>
      <c r="K27" s="48">
        <f>SUM(K28:K32)</f>
        <v>10858121</v>
      </c>
      <c r="L27" s="48">
        <f>SUM(L28:L32)</f>
        <v>23386934</v>
      </c>
      <c r="M27" s="48">
        <f>SUM(M28:M32)</f>
        <v>23386934</v>
      </c>
    </row>
    <row r="28" spans="1:13" ht="12.75">
      <c r="A28" s="204" t="s">
        <v>189</v>
      </c>
      <c r="B28" s="205"/>
      <c r="C28" s="205"/>
      <c r="D28" s="205"/>
      <c r="E28" s="205"/>
      <c r="F28" s="205"/>
      <c r="G28" s="205"/>
      <c r="H28" s="206"/>
      <c r="I28" s="1">
        <v>132</v>
      </c>
      <c r="J28" s="6"/>
      <c r="K28" s="6"/>
      <c r="L28" s="6"/>
      <c r="M28" s="6">
        <v>0</v>
      </c>
    </row>
    <row r="29" spans="1:13" ht="12.75">
      <c r="A29" s="204" t="s">
        <v>127</v>
      </c>
      <c r="B29" s="205"/>
      <c r="C29" s="205"/>
      <c r="D29" s="205"/>
      <c r="E29" s="205"/>
      <c r="F29" s="205"/>
      <c r="G29" s="205"/>
      <c r="H29" s="206"/>
      <c r="I29" s="1">
        <v>133</v>
      </c>
      <c r="J29" s="6">
        <v>10858121</v>
      </c>
      <c r="K29" s="6">
        <v>10858121</v>
      </c>
      <c r="L29" s="6">
        <v>23386934</v>
      </c>
      <c r="M29" s="6">
        <v>23386934</v>
      </c>
    </row>
    <row r="30" spans="1:13" ht="12.75">
      <c r="A30" s="204" t="s">
        <v>115</v>
      </c>
      <c r="B30" s="205"/>
      <c r="C30" s="205"/>
      <c r="D30" s="205"/>
      <c r="E30" s="205"/>
      <c r="F30" s="205"/>
      <c r="G30" s="205"/>
      <c r="H30" s="206"/>
      <c r="I30" s="1">
        <v>134</v>
      </c>
      <c r="J30" s="6"/>
      <c r="K30" s="6"/>
      <c r="L30" s="6"/>
      <c r="M30" s="6"/>
    </row>
    <row r="31" spans="1:13" ht="12.75">
      <c r="A31" s="204" t="s">
        <v>185</v>
      </c>
      <c r="B31" s="205"/>
      <c r="C31" s="205"/>
      <c r="D31" s="205"/>
      <c r="E31" s="205"/>
      <c r="F31" s="205"/>
      <c r="G31" s="205"/>
      <c r="H31" s="206"/>
      <c r="I31" s="1">
        <v>135</v>
      </c>
      <c r="J31" s="6"/>
      <c r="K31" s="6"/>
      <c r="L31" s="6"/>
      <c r="M31" s="6"/>
    </row>
    <row r="32" spans="1:13" ht="12.75">
      <c r="A32" s="204" t="s">
        <v>116</v>
      </c>
      <c r="B32" s="205"/>
      <c r="C32" s="205"/>
      <c r="D32" s="205"/>
      <c r="E32" s="205"/>
      <c r="F32" s="205"/>
      <c r="G32" s="205"/>
      <c r="H32" s="206"/>
      <c r="I32" s="1">
        <v>136</v>
      </c>
      <c r="J32" s="6"/>
      <c r="K32" s="6"/>
      <c r="L32" s="6"/>
      <c r="M32" s="6"/>
    </row>
    <row r="33" spans="1:13" ht="12.75">
      <c r="A33" s="204" t="s">
        <v>177</v>
      </c>
      <c r="B33" s="205"/>
      <c r="C33" s="205"/>
      <c r="D33" s="205"/>
      <c r="E33" s="205"/>
      <c r="F33" s="205"/>
      <c r="G33" s="205"/>
      <c r="H33" s="206"/>
      <c r="I33" s="1">
        <v>137</v>
      </c>
      <c r="J33" s="48">
        <f>SUM(J34:J37)</f>
        <v>19338073</v>
      </c>
      <c r="K33" s="48">
        <f>SUM(K34:K37)</f>
        <v>19338073</v>
      </c>
      <c r="L33" s="48">
        <f>SUM(L34:L37)</f>
        <v>26653583</v>
      </c>
      <c r="M33" s="48">
        <f>SUM(M34:M37)</f>
        <v>26653583</v>
      </c>
    </row>
    <row r="34" spans="1:13" ht="12.75">
      <c r="A34" s="204" t="s">
        <v>57</v>
      </c>
      <c r="B34" s="205"/>
      <c r="C34" s="205"/>
      <c r="D34" s="205"/>
      <c r="E34" s="205"/>
      <c r="F34" s="205"/>
      <c r="G34" s="205"/>
      <c r="H34" s="206"/>
      <c r="I34" s="1">
        <v>138</v>
      </c>
      <c r="J34" s="6"/>
      <c r="K34" s="6"/>
      <c r="L34" s="6"/>
      <c r="M34" s="6"/>
    </row>
    <row r="35" spans="1:13" ht="12.75">
      <c r="A35" s="204" t="s">
        <v>56</v>
      </c>
      <c r="B35" s="205"/>
      <c r="C35" s="205"/>
      <c r="D35" s="205"/>
      <c r="E35" s="205"/>
      <c r="F35" s="205"/>
      <c r="G35" s="205"/>
      <c r="H35" s="206"/>
      <c r="I35" s="1">
        <v>139</v>
      </c>
      <c r="J35" s="6">
        <v>19338073</v>
      </c>
      <c r="K35" s="6">
        <v>19338073</v>
      </c>
      <c r="L35" s="6">
        <v>26653583</v>
      </c>
      <c r="M35" s="6">
        <v>26653583</v>
      </c>
    </row>
    <row r="36" spans="1:13" ht="12.75">
      <c r="A36" s="204" t="s">
        <v>186</v>
      </c>
      <c r="B36" s="205"/>
      <c r="C36" s="205"/>
      <c r="D36" s="205"/>
      <c r="E36" s="205"/>
      <c r="F36" s="205"/>
      <c r="G36" s="205"/>
      <c r="H36" s="206"/>
      <c r="I36" s="1">
        <v>140</v>
      </c>
      <c r="J36" s="6"/>
      <c r="K36" s="6"/>
      <c r="L36" s="6"/>
      <c r="M36" s="6"/>
    </row>
    <row r="37" spans="1:13" ht="12.75">
      <c r="A37" s="204" t="s">
        <v>58</v>
      </c>
      <c r="B37" s="205"/>
      <c r="C37" s="205"/>
      <c r="D37" s="205"/>
      <c r="E37" s="205"/>
      <c r="F37" s="205"/>
      <c r="G37" s="205"/>
      <c r="H37" s="206"/>
      <c r="I37" s="1">
        <v>141</v>
      </c>
      <c r="J37" s="6"/>
      <c r="K37" s="6"/>
      <c r="L37" s="6"/>
      <c r="M37" s="6"/>
    </row>
    <row r="38" spans="1:13" ht="12.75">
      <c r="A38" s="204" t="s">
        <v>161</v>
      </c>
      <c r="B38" s="205"/>
      <c r="C38" s="205"/>
      <c r="D38" s="205"/>
      <c r="E38" s="205"/>
      <c r="F38" s="205"/>
      <c r="G38" s="205"/>
      <c r="H38" s="206"/>
      <c r="I38" s="1">
        <v>142</v>
      </c>
      <c r="J38" s="6"/>
      <c r="K38" s="6"/>
      <c r="L38" s="6"/>
      <c r="M38" s="6"/>
    </row>
    <row r="39" spans="1:13" ht="12.75">
      <c r="A39" s="204" t="s">
        <v>162</v>
      </c>
      <c r="B39" s="205"/>
      <c r="C39" s="205"/>
      <c r="D39" s="205"/>
      <c r="E39" s="205"/>
      <c r="F39" s="205"/>
      <c r="G39" s="205"/>
      <c r="H39" s="206"/>
      <c r="I39" s="1">
        <v>143</v>
      </c>
      <c r="J39" s="6"/>
      <c r="K39" s="6"/>
      <c r="L39" s="6"/>
      <c r="M39" s="6"/>
    </row>
    <row r="40" spans="1:13" ht="12.75">
      <c r="A40" s="204" t="s">
        <v>187</v>
      </c>
      <c r="B40" s="205"/>
      <c r="C40" s="205"/>
      <c r="D40" s="205"/>
      <c r="E40" s="205"/>
      <c r="F40" s="205"/>
      <c r="G40" s="205"/>
      <c r="H40" s="206"/>
      <c r="I40" s="1">
        <v>144</v>
      </c>
      <c r="J40" s="6"/>
      <c r="K40" s="6"/>
      <c r="L40" s="6"/>
      <c r="M40" s="6"/>
    </row>
    <row r="41" spans="1:13" ht="12.75">
      <c r="A41" s="204" t="s">
        <v>188</v>
      </c>
      <c r="B41" s="205"/>
      <c r="C41" s="205"/>
      <c r="D41" s="205"/>
      <c r="E41" s="205"/>
      <c r="F41" s="205"/>
      <c r="G41" s="205"/>
      <c r="H41" s="206"/>
      <c r="I41" s="1">
        <v>145</v>
      </c>
      <c r="J41" s="6"/>
      <c r="K41" s="6"/>
      <c r="L41" s="6"/>
      <c r="M41" s="6"/>
    </row>
    <row r="42" spans="1:13" ht="12.75">
      <c r="A42" s="204" t="s">
        <v>178</v>
      </c>
      <c r="B42" s="205"/>
      <c r="C42" s="205"/>
      <c r="D42" s="205"/>
      <c r="E42" s="205"/>
      <c r="F42" s="205"/>
      <c r="G42" s="205"/>
      <c r="H42" s="206"/>
      <c r="I42" s="1">
        <v>146</v>
      </c>
      <c r="J42" s="48">
        <f>J7+J27+J38+J40</f>
        <v>51401151</v>
      </c>
      <c r="K42" s="48">
        <f>K7+K27+K38+K40</f>
        <v>51401151</v>
      </c>
      <c r="L42" s="48">
        <f>L7+L27+L38+L40</f>
        <v>65946150</v>
      </c>
      <c r="M42" s="48">
        <f>M7+M27+M38+M40</f>
        <v>65946150</v>
      </c>
    </row>
    <row r="43" spans="1:13" ht="12.75">
      <c r="A43" s="204" t="s">
        <v>179</v>
      </c>
      <c r="B43" s="205"/>
      <c r="C43" s="205"/>
      <c r="D43" s="205"/>
      <c r="E43" s="205"/>
      <c r="F43" s="205"/>
      <c r="G43" s="205"/>
      <c r="H43" s="206"/>
      <c r="I43" s="1">
        <v>147</v>
      </c>
      <c r="J43" s="48">
        <f>J10+J33+J39+J41</f>
        <v>67072645</v>
      </c>
      <c r="K43" s="48">
        <f>K10+K33+K39+K41</f>
        <v>67072645</v>
      </c>
      <c r="L43" s="48">
        <f>L10+L33+L39+L41</f>
        <v>62213178</v>
      </c>
      <c r="M43" s="48">
        <f>M10+M33+M39+M41</f>
        <v>62213178</v>
      </c>
    </row>
    <row r="44" spans="1:13" ht="12.75">
      <c r="A44" s="204" t="s">
        <v>198</v>
      </c>
      <c r="B44" s="205"/>
      <c r="C44" s="205"/>
      <c r="D44" s="205"/>
      <c r="E44" s="205"/>
      <c r="F44" s="205"/>
      <c r="G44" s="205"/>
      <c r="H44" s="206"/>
      <c r="I44" s="1">
        <v>148</v>
      </c>
      <c r="J44" s="48">
        <f>J42-J43</f>
        <v>-15671494</v>
      </c>
      <c r="K44" s="48">
        <f>K42-K43</f>
        <v>-15671494</v>
      </c>
      <c r="L44" s="48">
        <f>L42-L43</f>
        <v>3732972</v>
      </c>
      <c r="M44" s="48">
        <f>M42-M43</f>
        <v>3732972</v>
      </c>
    </row>
    <row r="45" spans="1:13" ht="12.75">
      <c r="A45" s="207" t="s">
        <v>180</v>
      </c>
      <c r="B45" s="208"/>
      <c r="C45" s="208"/>
      <c r="D45" s="208"/>
      <c r="E45" s="208"/>
      <c r="F45" s="208"/>
      <c r="G45" s="208"/>
      <c r="H45" s="209"/>
      <c r="I45" s="1">
        <v>149</v>
      </c>
      <c r="J45" s="48">
        <f>IF(J42&gt;J43,J42-J43,0)</f>
        <v>0</v>
      </c>
      <c r="K45" s="48">
        <f>IF(K42&gt;K43,K42-K43,0)</f>
        <v>0</v>
      </c>
      <c r="L45" s="48">
        <f>IF(L42&gt;L43,L42-L43,0)</f>
        <v>3732972</v>
      </c>
      <c r="M45" s="48">
        <f>IF(M42&gt;M43,M42-M43,0)</f>
        <v>3732972</v>
      </c>
    </row>
    <row r="46" spans="1:13" ht="12.75">
      <c r="A46" s="207" t="s">
        <v>181</v>
      </c>
      <c r="B46" s="208"/>
      <c r="C46" s="208"/>
      <c r="D46" s="208"/>
      <c r="E46" s="208"/>
      <c r="F46" s="208"/>
      <c r="G46" s="208"/>
      <c r="H46" s="209"/>
      <c r="I46" s="1">
        <v>150</v>
      </c>
      <c r="J46" s="48">
        <f>IF(J43&gt;J42,J43-J42,0)</f>
        <v>15671494</v>
      </c>
      <c r="K46" s="48">
        <f>IF(K43&gt;K42,K43-K42,0)</f>
        <v>15671494</v>
      </c>
      <c r="L46" s="48">
        <f>IF(L43&gt;L42,L43-L42,0)</f>
        <v>0</v>
      </c>
      <c r="M46" s="48">
        <f>IF(M43&gt;M42,M43-M42,0)</f>
        <v>0</v>
      </c>
    </row>
    <row r="47" spans="1:13" ht="12.75">
      <c r="A47" s="204" t="s">
        <v>310</v>
      </c>
      <c r="B47" s="205"/>
      <c r="C47" s="205"/>
      <c r="D47" s="205"/>
      <c r="E47" s="205"/>
      <c r="F47" s="205"/>
      <c r="G47" s="205"/>
      <c r="H47" s="206"/>
      <c r="I47" s="1">
        <v>151</v>
      </c>
      <c r="J47" s="6">
        <v>77481</v>
      </c>
      <c r="K47" s="6">
        <v>77481</v>
      </c>
      <c r="L47" s="6">
        <v>57915</v>
      </c>
      <c r="M47" s="6">
        <v>57915</v>
      </c>
    </row>
    <row r="48" spans="1:13" ht="12.75">
      <c r="A48" s="204" t="s">
        <v>199</v>
      </c>
      <c r="B48" s="205"/>
      <c r="C48" s="205"/>
      <c r="D48" s="205"/>
      <c r="E48" s="205"/>
      <c r="F48" s="205"/>
      <c r="G48" s="205"/>
      <c r="H48" s="206"/>
      <c r="I48" s="1">
        <v>152</v>
      </c>
      <c r="J48" s="48">
        <f>J44-J47</f>
        <v>-15748975</v>
      </c>
      <c r="K48" s="48">
        <f>K44-K47</f>
        <v>-15748975</v>
      </c>
      <c r="L48" s="48">
        <f>L44-L47</f>
        <v>3675057</v>
      </c>
      <c r="M48" s="48">
        <f>M44-M47</f>
        <v>3675057</v>
      </c>
    </row>
    <row r="49" spans="1:13" ht="12.75">
      <c r="A49" s="207" t="s">
        <v>158</v>
      </c>
      <c r="B49" s="208"/>
      <c r="C49" s="208"/>
      <c r="D49" s="208"/>
      <c r="E49" s="208"/>
      <c r="F49" s="208"/>
      <c r="G49" s="208"/>
      <c r="H49" s="209"/>
      <c r="I49" s="1">
        <v>153</v>
      </c>
      <c r="J49" s="48">
        <f>IF(J48&gt;0,J48,0)</f>
        <v>0</v>
      </c>
      <c r="K49" s="48">
        <f>IF(K48&gt;0,K48,0)</f>
        <v>0</v>
      </c>
      <c r="L49" s="48">
        <f>IF(L48&gt;0,L48,0)</f>
        <v>3675057</v>
      </c>
      <c r="M49" s="48">
        <f>IF(M48&gt;0,M48,0)</f>
        <v>3675057</v>
      </c>
    </row>
    <row r="50" spans="1:13" ht="12.75">
      <c r="A50" s="242" t="s">
        <v>182</v>
      </c>
      <c r="B50" s="243"/>
      <c r="C50" s="243"/>
      <c r="D50" s="243"/>
      <c r="E50" s="243"/>
      <c r="F50" s="243"/>
      <c r="G50" s="243"/>
      <c r="H50" s="244"/>
      <c r="I50" s="2">
        <v>154</v>
      </c>
      <c r="J50" s="56">
        <f>IF(J48&lt;0,-J48,0)</f>
        <v>15748975</v>
      </c>
      <c r="K50" s="56">
        <f>IF(K48&lt;0,-K48,0)</f>
        <v>15748975</v>
      </c>
      <c r="L50" s="56">
        <f>IF(L48&lt;0,-L48,0)</f>
        <v>0</v>
      </c>
      <c r="M50" s="56">
        <f>IF(M48&lt;0,-M48,0)</f>
        <v>0</v>
      </c>
    </row>
    <row r="51" spans="1:13" ht="12.75" customHeight="1">
      <c r="A51" s="188" t="s">
        <v>271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232"/>
    </row>
    <row r="52" spans="1:13" ht="12.75" customHeight="1">
      <c r="A52" s="192" t="s">
        <v>153</v>
      </c>
      <c r="B52" s="193"/>
      <c r="C52" s="193"/>
      <c r="D52" s="193"/>
      <c r="E52" s="193"/>
      <c r="F52" s="193"/>
      <c r="G52" s="193"/>
      <c r="H52" s="193"/>
      <c r="I52" s="50"/>
      <c r="J52" s="50"/>
      <c r="K52" s="116"/>
      <c r="L52" s="50"/>
      <c r="M52" s="116"/>
    </row>
    <row r="53" spans="1:13" ht="12.75">
      <c r="A53" s="228" t="s">
        <v>196</v>
      </c>
      <c r="B53" s="229"/>
      <c r="C53" s="229"/>
      <c r="D53" s="229"/>
      <c r="E53" s="229"/>
      <c r="F53" s="229"/>
      <c r="G53" s="229"/>
      <c r="H53" s="230"/>
      <c r="I53" s="1">
        <v>155</v>
      </c>
      <c r="J53" s="6">
        <v>-11528972</v>
      </c>
      <c r="K53" s="6">
        <v>-11528972</v>
      </c>
      <c r="L53" s="6">
        <v>3312908</v>
      </c>
      <c r="M53" s="6">
        <v>3312908</v>
      </c>
    </row>
    <row r="54" spans="1:13" ht="12.75">
      <c r="A54" s="228" t="s">
        <v>197</v>
      </c>
      <c r="B54" s="229"/>
      <c r="C54" s="229"/>
      <c r="D54" s="229"/>
      <c r="E54" s="229"/>
      <c r="F54" s="229"/>
      <c r="G54" s="229"/>
      <c r="H54" s="230"/>
      <c r="I54" s="1">
        <v>156</v>
      </c>
      <c r="J54" s="7">
        <v>-4220003</v>
      </c>
      <c r="K54" s="7">
        <v>-4220003</v>
      </c>
      <c r="L54" s="7">
        <v>362149</v>
      </c>
      <c r="M54" s="7">
        <v>362149</v>
      </c>
    </row>
    <row r="55" spans="1:13" ht="12.75" customHeight="1">
      <c r="A55" s="188" t="s">
        <v>155</v>
      </c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232"/>
    </row>
    <row r="56" spans="1:13" ht="12.75">
      <c r="A56" s="192" t="s">
        <v>167</v>
      </c>
      <c r="B56" s="193"/>
      <c r="C56" s="193"/>
      <c r="D56" s="193"/>
      <c r="E56" s="193"/>
      <c r="F56" s="193"/>
      <c r="G56" s="193"/>
      <c r="H56" s="215"/>
      <c r="I56" s="8">
        <v>157</v>
      </c>
      <c r="J56" s="5">
        <f>J48</f>
        <v>-15748975</v>
      </c>
      <c r="K56" s="5">
        <f>K48</f>
        <v>-15748975</v>
      </c>
      <c r="L56" s="5">
        <f>L48</f>
        <v>3675057</v>
      </c>
      <c r="M56" s="5">
        <f>M48</f>
        <v>3675057</v>
      </c>
    </row>
    <row r="57" spans="1:13" ht="12.75">
      <c r="A57" s="204" t="s">
        <v>183</v>
      </c>
      <c r="B57" s="205"/>
      <c r="C57" s="205"/>
      <c r="D57" s="205"/>
      <c r="E57" s="205"/>
      <c r="F57" s="205"/>
      <c r="G57" s="205"/>
      <c r="H57" s="206"/>
      <c r="I57" s="1">
        <v>158</v>
      </c>
      <c r="J57" s="48">
        <f>SUM(J58:J64)</f>
        <v>-25774055</v>
      </c>
      <c r="K57" s="48">
        <f>SUM(K58:K64)</f>
        <v>-25774055</v>
      </c>
      <c r="L57" s="48">
        <f>SUM(L58:L64)</f>
        <v>-21809228</v>
      </c>
      <c r="M57" s="48">
        <f>SUM(M58:M64)</f>
        <v>-21809228</v>
      </c>
    </row>
    <row r="58" spans="1:13" ht="12.75">
      <c r="A58" s="204" t="s">
        <v>190</v>
      </c>
      <c r="B58" s="205"/>
      <c r="C58" s="205"/>
      <c r="D58" s="205"/>
      <c r="E58" s="205"/>
      <c r="F58" s="205"/>
      <c r="G58" s="205"/>
      <c r="H58" s="206"/>
      <c r="I58" s="1">
        <v>159</v>
      </c>
      <c r="J58" s="6">
        <v>-25774055</v>
      </c>
      <c r="K58" s="6">
        <v>-25774055</v>
      </c>
      <c r="L58" s="6">
        <v>-21809228</v>
      </c>
      <c r="M58" s="6">
        <v>-21809228</v>
      </c>
    </row>
    <row r="59" spans="1:13" ht="12.75">
      <c r="A59" s="204" t="s">
        <v>191</v>
      </c>
      <c r="B59" s="205"/>
      <c r="C59" s="205"/>
      <c r="D59" s="205"/>
      <c r="E59" s="205"/>
      <c r="F59" s="205"/>
      <c r="G59" s="205"/>
      <c r="H59" s="206"/>
      <c r="I59" s="1">
        <v>160</v>
      </c>
      <c r="J59" s="6"/>
      <c r="K59" s="6"/>
      <c r="L59" s="6"/>
      <c r="M59" s="6"/>
    </row>
    <row r="60" spans="1:13" ht="12.75">
      <c r="A60" s="204" t="s">
        <v>39</v>
      </c>
      <c r="B60" s="205"/>
      <c r="C60" s="205"/>
      <c r="D60" s="205"/>
      <c r="E60" s="205"/>
      <c r="F60" s="205"/>
      <c r="G60" s="205"/>
      <c r="H60" s="206"/>
      <c r="I60" s="1">
        <v>161</v>
      </c>
      <c r="J60" s="6"/>
      <c r="K60" s="6"/>
      <c r="L60" s="6"/>
      <c r="M60" s="6"/>
    </row>
    <row r="61" spans="1:13" ht="12.75">
      <c r="A61" s="204" t="s">
        <v>192</v>
      </c>
      <c r="B61" s="205"/>
      <c r="C61" s="205"/>
      <c r="D61" s="205"/>
      <c r="E61" s="205"/>
      <c r="F61" s="205"/>
      <c r="G61" s="205"/>
      <c r="H61" s="206"/>
      <c r="I61" s="1">
        <v>162</v>
      </c>
      <c r="J61" s="6"/>
      <c r="K61" s="6"/>
      <c r="L61" s="6"/>
      <c r="M61" s="6"/>
    </row>
    <row r="62" spans="1:13" ht="12.75">
      <c r="A62" s="204" t="s">
        <v>193</v>
      </c>
      <c r="B62" s="205"/>
      <c r="C62" s="205"/>
      <c r="D62" s="205"/>
      <c r="E62" s="205"/>
      <c r="F62" s="205"/>
      <c r="G62" s="205"/>
      <c r="H62" s="206"/>
      <c r="I62" s="1">
        <v>163</v>
      </c>
      <c r="J62" s="6"/>
      <c r="K62" s="6"/>
      <c r="L62" s="6"/>
      <c r="M62" s="6"/>
    </row>
    <row r="63" spans="1:13" ht="12.75">
      <c r="A63" s="204" t="s">
        <v>194</v>
      </c>
      <c r="B63" s="205"/>
      <c r="C63" s="205"/>
      <c r="D63" s="205"/>
      <c r="E63" s="205"/>
      <c r="F63" s="205"/>
      <c r="G63" s="205"/>
      <c r="H63" s="206"/>
      <c r="I63" s="1">
        <v>164</v>
      </c>
      <c r="J63" s="6"/>
      <c r="K63" s="6"/>
      <c r="L63" s="6"/>
      <c r="M63" s="6"/>
    </row>
    <row r="64" spans="1:13" ht="12.75">
      <c r="A64" s="204" t="s">
        <v>195</v>
      </c>
      <c r="B64" s="205"/>
      <c r="C64" s="205"/>
      <c r="D64" s="205"/>
      <c r="E64" s="205"/>
      <c r="F64" s="205"/>
      <c r="G64" s="205"/>
      <c r="H64" s="206"/>
      <c r="I64" s="1">
        <v>165</v>
      </c>
      <c r="J64" s="6"/>
      <c r="K64" s="6"/>
      <c r="L64" s="6"/>
      <c r="M64" s="6"/>
    </row>
    <row r="65" spans="1:13" ht="12.75">
      <c r="A65" s="204" t="s">
        <v>184</v>
      </c>
      <c r="B65" s="205"/>
      <c r="C65" s="205"/>
      <c r="D65" s="205"/>
      <c r="E65" s="205"/>
      <c r="F65" s="205"/>
      <c r="G65" s="205"/>
      <c r="H65" s="206"/>
      <c r="I65" s="1">
        <v>166</v>
      </c>
      <c r="J65" s="6">
        <v>-5154811</v>
      </c>
      <c r="K65" s="6">
        <v>-5154811</v>
      </c>
      <c r="L65" s="6">
        <v>-3925661</v>
      </c>
      <c r="M65" s="6">
        <v>-3925661</v>
      </c>
    </row>
    <row r="66" spans="1:13" ht="12.75">
      <c r="A66" s="204" t="s">
        <v>159</v>
      </c>
      <c r="B66" s="205"/>
      <c r="C66" s="205"/>
      <c r="D66" s="205"/>
      <c r="E66" s="205"/>
      <c r="F66" s="205"/>
      <c r="G66" s="205"/>
      <c r="H66" s="206"/>
      <c r="I66" s="1">
        <v>167</v>
      </c>
      <c r="J66" s="48">
        <f>J57-J65</f>
        <v>-20619244</v>
      </c>
      <c r="K66" s="48">
        <f>K57-K65</f>
        <v>-20619244</v>
      </c>
      <c r="L66" s="48">
        <f>L57-L65</f>
        <v>-17883567</v>
      </c>
      <c r="M66" s="48">
        <f>M57-M65</f>
        <v>-17883567</v>
      </c>
    </row>
    <row r="67" spans="1:13" ht="12.75">
      <c r="A67" s="204" t="s">
        <v>160</v>
      </c>
      <c r="B67" s="205"/>
      <c r="C67" s="205"/>
      <c r="D67" s="205"/>
      <c r="E67" s="205"/>
      <c r="F67" s="205"/>
      <c r="G67" s="205"/>
      <c r="H67" s="206"/>
      <c r="I67" s="1">
        <v>168</v>
      </c>
      <c r="J67" s="56">
        <f>J56+J66</f>
        <v>-36368219</v>
      </c>
      <c r="K67" s="56">
        <f>K56+K66</f>
        <v>-36368219</v>
      </c>
      <c r="L67" s="56">
        <f>L56+L66</f>
        <v>-14208510</v>
      </c>
      <c r="M67" s="56">
        <f>M56+M66</f>
        <v>-14208510</v>
      </c>
    </row>
    <row r="68" spans="1:13" ht="12.75" customHeight="1">
      <c r="A68" s="236" t="s">
        <v>272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8"/>
    </row>
    <row r="69" spans="1:13" ht="12.75" customHeight="1">
      <c r="A69" s="239" t="s">
        <v>154</v>
      </c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1"/>
    </row>
    <row r="70" spans="1:13" ht="12.75">
      <c r="A70" s="228" t="s">
        <v>196</v>
      </c>
      <c r="B70" s="229"/>
      <c r="C70" s="229"/>
      <c r="D70" s="229"/>
      <c r="E70" s="229"/>
      <c r="F70" s="229"/>
      <c r="G70" s="229"/>
      <c r="H70" s="230"/>
      <c r="I70" s="1">
        <v>169</v>
      </c>
      <c r="J70" s="6">
        <v>-32148216</v>
      </c>
      <c r="K70" s="6">
        <v>-32148216</v>
      </c>
      <c r="L70" s="6">
        <v>-14570659</v>
      </c>
      <c r="M70" s="6">
        <v>-14570659</v>
      </c>
    </row>
    <row r="71" spans="1:13" ht="12.75">
      <c r="A71" s="233" t="s">
        <v>197</v>
      </c>
      <c r="B71" s="234"/>
      <c r="C71" s="234"/>
      <c r="D71" s="234"/>
      <c r="E71" s="234"/>
      <c r="F71" s="234"/>
      <c r="G71" s="234"/>
      <c r="H71" s="235"/>
      <c r="I71" s="4">
        <v>170</v>
      </c>
      <c r="J71" s="7">
        <v>-4220003</v>
      </c>
      <c r="K71" s="7">
        <v>-4220003</v>
      </c>
      <c r="L71" s="7">
        <v>362149</v>
      </c>
      <c r="M71" s="7">
        <v>362149</v>
      </c>
    </row>
  </sheetData>
  <sheetProtection/>
  <protectedRanges>
    <protectedRange sqref="L8:M8" name="Range1"/>
    <protectedRange sqref="L9:M9" name="Range1_1"/>
    <protectedRange sqref="J8:K8" name="Range1_2"/>
    <protectedRange sqref="J9:K9" name="Range1_1_1"/>
  </protectedRanges>
  <mergeCells count="73">
    <mergeCell ref="A6:H6"/>
    <mergeCell ref="J4:K4"/>
    <mergeCell ref="L4:M4"/>
    <mergeCell ref="A5:H5"/>
    <mergeCell ref="A3:M3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50:H50"/>
    <mergeCell ref="A35:H35"/>
    <mergeCell ref="A36:H36"/>
    <mergeCell ref="A37:H37"/>
    <mergeCell ref="A38:H38"/>
    <mergeCell ref="A39:H39"/>
    <mergeCell ref="A40:H40"/>
    <mergeCell ref="A69:M69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9:H59"/>
    <mergeCell ref="A61:H61"/>
    <mergeCell ref="A56:H56"/>
    <mergeCell ref="A55:M55"/>
    <mergeCell ref="A57:H57"/>
    <mergeCell ref="A71:H71"/>
    <mergeCell ref="A65:H65"/>
    <mergeCell ref="A66:H66"/>
    <mergeCell ref="A67:H67"/>
    <mergeCell ref="A68:M68"/>
    <mergeCell ref="A60:H60"/>
    <mergeCell ref="A70:H70"/>
    <mergeCell ref="A63:H63"/>
    <mergeCell ref="A64:H64"/>
    <mergeCell ref="A2:M2"/>
    <mergeCell ref="A1:M1"/>
    <mergeCell ref="A62:H62"/>
    <mergeCell ref="A51:M51"/>
    <mergeCell ref="A52:H52"/>
    <mergeCell ref="A58:H58"/>
  </mergeCells>
  <dataValidations count="3">
    <dataValidation type="whole" operator="notEqual" allowBlank="1" showInputMessage="1" showErrorMessage="1" errorTitle="Pogrešan unos" error="Mogu se unijeti samo cjelobrojne vrijednosti." sqref="M57:M58 M65 L56:L65 J56:K67 L66:M67 J47:M47 J53:M54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23:L26 L27:M27 J12:K46 J7:M10 L33:M33 J48:M50 M35 L28:L32 L34:L41 M28:M29 L42:M46 L12:M22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2"/>
  <headerFooter alignWithMargins="0"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15" sqref="K15"/>
    </sheetView>
  </sheetViews>
  <sheetFormatPr defaultColWidth="9.140625" defaultRowHeight="12.75"/>
  <cols>
    <col min="1" max="6" width="9.140625" style="47" customWidth="1"/>
    <col min="7" max="7" width="9.00390625" style="47" customWidth="1"/>
    <col min="8" max="8" width="6.7109375" style="47" hidden="1" customWidth="1"/>
    <col min="9" max="9" width="9.140625" style="47" customWidth="1"/>
    <col min="10" max="10" width="12.28125" style="47" customWidth="1"/>
    <col min="11" max="11" width="13.140625" style="47" customWidth="1"/>
    <col min="12" max="16384" width="9.140625" style="47" customWidth="1"/>
  </cols>
  <sheetData>
    <row r="1" spans="1:11" ht="12.75" customHeight="1">
      <c r="A1" s="254" t="s">
        <v>304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55" t="s">
        <v>309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2.75">
      <c r="A3" s="251" t="s">
        <v>300</v>
      </c>
      <c r="B3" s="252"/>
      <c r="C3" s="252"/>
      <c r="D3" s="252"/>
      <c r="E3" s="252"/>
      <c r="F3" s="252"/>
      <c r="G3" s="252"/>
      <c r="H3" s="252"/>
      <c r="I3" s="252"/>
      <c r="J3" s="252"/>
      <c r="K3" s="253"/>
    </row>
    <row r="4" spans="1:11" ht="23.25">
      <c r="A4" s="256" t="s">
        <v>50</v>
      </c>
      <c r="B4" s="256"/>
      <c r="C4" s="256"/>
      <c r="D4" s="256"/>
      <c r="E4" s="256"/>
      <c r="F4" s="256"/>
      <c r="G4" s="256"/>
      <c r="H4" s="256"/>
      <c r="I4" s="58" t="s">
        <v>241</v>
      </c>
      <c r="J4" s="59" t="s">
        <v>276</v>
      </c>
      <c r="K4" s="59" t="s">
        <v>277</v>
      </c>
    </row>
    <row r="5" spans="1:11" ht="12.75">
      <c r="A5" s="250">
        <v>1</v>
      </c>
      <c r="B5" s="250"/>
      <c r="C5" s="250"/>
      <c r="D5" s="250"/>
      <c r="E5" s="250"/>
      <c r="F5" s="250"/>
      <c r="G5" s="250"/>
      <c r="H5" s="250"/>
      <c r="I5" s="60">
        <v>2</v>
      </c>
      <c r="J5" s="61" t="s">
        <v>243</v>
      </c>
      <c r="K5" s="61" t="s">
        <v>244</v>
      </c>
    </row>
    <row r="6" spans="1:11" ht="12.75">
      <c r="A6" s="188" t="s">
        <v>128</v>
      </c>
      <c r="B6" s="189"/>
      <c r="C6" s="189"/>
      <c r="D6" s="189"/>
      <c r="E6" s="189"/>
      <c r="F6" s="189"/>
      <c r="G6" s="189"/>
      <c r="H6" s="189"/>
      <c r="I6" s="248"/>
      <c r="J6" s="248"/>
      <c r="K6" s="249"/>
    </row>
    <row r="7" spans="1:11" ht="12.75">
      <c r="A7" s="196" t="s">
        <v>34</v>
      </c>
      <c r="B7" s="197"/>
      <c r="C7" s="197"/>
      <c r="D7" s="197"/>
      <c r="E7" s="197"/>
      <c r="F7" s="197"/>
      <c r="G7" s="197"/>
      <c r="H7" s="197"/>
      <c r="I7" s="1">
        <v>1</v>
      </c>
      <c r="J7" s="6">
        <v>-15671494</v>
      </c>
      <c r="K7" s="6">
        <v>3732972</v>
      </c>
    </row>
    <row r="8" spans="1:11" ht="12.75">
      <c r="A8" s="196" t="s">
        <v>35</v>
      </c>
      <c r="B8" s="197"/>
      <c r="C8" s="197"/>
      <c r="D8" s="197"/>
      <c r="E8" s="197"/>
      <c r="F8" s="197"/>
      <c r="G8" s="197"/>
      <c r="H8" s="197"/>
      <c r="I8" s="1">
        <v>2</v>
      </c>
      <c r="J8" s="6">
        <v>20071855</v>
      </c>
      <c r="K8" s="6">
        <v>11619701</v>
      </c>
    </row>
    <row r="9" spans="1:11" ht="12.75">
      <c r="A9" s="196" t="s">
        <v>36</v>
      </c>
      <c r="B9" s="197"/>
      <c r="C9" s="197"/>
      <c r="D9" s="197"/>
      <c r="E9" s="197"/>
      <c r="F9" s="197"/>
      <c r="G9" s="197"/>
      <c r="H9" s="197"/>
      <c r="I9" s="1">
        <v>3</v>
      </c>
      <c r="J9" s="6"/>
      <c r="K9" s="6"/>
    </row>
    <row r="10" spans="1:11" ht="12.75">
      <c r="A10" s="196" t="s">
        <v>37</v>
      </c>
      <c r="B10" s="197"/>
      <c r="C10" s="197"/>
      <c r="D10" s="197"/>
      <c r="E10" s="197"/>
      <c r="F10" s="197"/>
      <c r="G10" s="197"/>
      <c r="H10" s="197"/>
      <c r="I10" s="1">
        <v>4</v>
      </c>
      <c r="J10" s="6">
        <v>1490143</v>
      </c>
      <c r="K10" s="6">
        <v>15620770</v>
      </c>
    </row>
    <row r="11" spans="1:11" ht="12.75">
      <c r="A11" s="196" t="s">
        <v>38</v>
      </c>
      <c r="B11" s="197"/>
      <c r="C11" s="197"/>
      <c r="D11" s="197"/>
      <c r="E11" s="197"/>
      <c r="F11" s="197"/>
      <c r="G11" s="197"/>
      <c r="H11" s="197"/>
      <c r="I11" s="1">
        <v>5</v>
      </c>
      <c r="J11" s="6">
        <v>2597259</v>
      </c>
      <c r="K11" s="6"/>
    </row>
    <row r="12" spans="1:11" ht="12.75">
      <c r="A12" s="196" t="s">
        <v>42</v>
      </c>
      <c r="B12" s="197"/>
      <c r="C12" s="197"/>
      <c r="D12" s="197"/>
      <c r="E12" s="197"/>
      <c r="F12" s="197"/>
      <c r="G12" s="197"/>
      <c r="H12" s="197"/>
      <c r="I12" s="1">
        <v>6</v>
      </c>
      <c r="J12" s="6">
        <f>41644961-38168756</f>
        <v>3476205</v>
      </c>
      <c r="K12" s="6">
        <f>33106370+39001355</f>
        <v>72107725</v>
      </c>
    </row>
    <row r="13" spans="1:11" ht="12.75">
      <c r="A13" s="204" t="s">
        <v>129</v>
      </c>
      <c r="B13" s="205"/>
      <c r="C13" s="205"/>
      <c r="D13" s="205"/>
      <c r="E13" s="205"/>
      <c r="F13" s="205"/>
      <c r="G13" s="205"/>
      <c r="H13" s="205"/>
      <c r="I13" s="1">
        <v>7</v>
      </c>
      <c r="J13" s="48">
        <f>SUM(J7:J12)</f>
        <v>11963968</v>
      </c>
      <c r="K13" s="48">
        <f>SUM(K7:K12)</f>
        <v>103081168</v>
      </c>
    </row>
    <row r="14" spans="1:11" ht="12.75">
      <c r="A14" s="196" t="s">
        <v>43</v>
      </c>
      <c r="B14" s="197"/>
      <c r="C14" s="197"/>
      <c r="D14" s="197"/>
      <c r="E14" s="197"/>
      <c r="F14" s="197"/>
      <c r="G14" s="197"/>
      <c r="H14" s="197"/>
      <c r="I14" s="1">
        <v>8</v>
      </c>
      <c r="J14" s="6">
        <v>9147605</v>
      </c>
      <c r="K14" s="6">
        <v>1152226</v>
      </c>
    </row>
    <row r="15" spans="1:11" ht="12.75">
      <c r="A15" s="196" t="s">
        <v>44</v>
      </c>
      <c r="B15" s="197"/>
      <c r="C15" s="197"/>
      <c r="D15" s="197"/>
      <c r="E15" s="197"/>
      <c r="F15" s="197"/>
      <c r="G15" s="197"/>
      <c r="H15" s="197"/>
      <c r="I15" s="1">
        <v>9</v>
      </c>
      <c r="J15" s="6">
        <v>0</v>
      </c>
      <c r="K15" s="6"/>
    </row>
    <row r="16" spans="1:11" ht="12.75">
      <c r="A16" s="196" t="s">
        <v>45</v>
      </c>
      <c r="B16" s="197"/>
      <c r="C16" s="197"/>
      <c r="D16" s="197"/>
      <c r="E16" s="197"/>
      <c r="F16" s="197"/>
      <c r="G16" s="197"/>
      <c r="H16" s="197"/>
      <c r="I16" s="1">
        <v>10</v>
      </c>
      <c r="J16" s="6">
        <v>0</v>
      </c>
      <c r="K16" s="6">
        <v>1151810</v>
      </c>
    </row>
    <row r="17" spans="1:11" ht="12.75">
      <c r="A17" s="196" t="s">
        <v>46</v>
      </c>
      <c r="B17" s="197"/>
      <c r="C17" s="197"/>
      <c r="D17" s="197"/>
      <c r="E17" s="197"/>
      <c r="F17" s="197"/>
      <c r="G17" s="197"/>
      <c r="H17" s="197"/>
      <c r="I17" s="1">
        <v>11</v>
      </c>
      <c r="J17" s="6">
        <f>1246878</f>
        <v>1246878</v>
      </c>
      <c r="K17" s="6">
        <f>100143+251233+1136117+57915</f>
        <v>1545408</v>
      </c>
    </row>
    <row r="18" spans="1:11" ht="12.75">
      <c r="A18" s="204" t="s">
        <v>130</v>
      </c>
      <c r="B18" s="205"/>
      <c r="C18" s="205"/>
      <c r="D18" s="205"/>
      <c r="E18" s="205"/>
      <c r="F18" s="205"/>
      <c r="G18" s="205"/>
      <c r="H18" s="205"/>
      <c r="I18" s="1">
        <v>12</v>
      </c>
      <c r="J18" s="48">
        <f>SUM(J14:J17)</f>
        <v>10394483</v>
      </c>
      <c r="K18" s="48">
        <f>SUM(K14:K17)</f>
        <v>3849444</v>
      </c>
    </row>
    <row r="19" spans="1:11" ht="12.75">
      <c r="A19" s="204" t="s">
        <v>30</v>
      </c>
      <c r="B19" s="205"/>
      <c r="C19" s="205"/>
      <c r="D19" s="205"/>
      <c r="E19" s="205"/>
      <c r="F19" s="205"/>
      <c r="G19" s="205"/>
      <c r="H19" s="205"/>
      <c r="I19" s="1">
        <v>13</v>
      </c>
      <c r="J19" s="48">
        <f>IF(J13&gt;J18,J13-J18,0)</f>
        <v>1569485</v>
      </c>
      <c r="K19" s="48">
        <f>IF(K13&gt;K18,K13-K18,0)</f>
        <v>99231724</v>
      </c>
    </row>
    <row r="20" spans="1:11" ht="12.75">
      <c r="A20" s="204" t="s">
        <v>31</v>
      </c>
      <c r="B20" s="205"/>
      <c r="C20" s="205"/>
      <c r="D20" s="205"/>
      <c r="E20" s="205"/>
      <c r="F20" s="205"/>
      <c r="G20" s="205"/>
      <c r="H20" s="205"/>
      <c r="I20" s="1">
        <v>14</v>
      </c>
      <c r="J20" s="48">
        <f>IF(J18&gt;J13,J18-J13,0)</f>
        <v>0</v>
      </c>
      <c r="K20" s="48">
        <f>IF(K18&gt;K13,K18-K13,0)</f>
        <v>0</v>
      </c>
    </row>
    <row r="21" spans="1:11" ht="12.75">
      <c r="A21" s="188" t="s">
        <v>131</v>
      </c>
      <c r="B21" s="189"/>
      <c r="C21" s="189"/>
      <c r="D21" s="189"/>
      <c r="E21" s="189"/>
      <c r="F21" s="189"/>
      <c r="G21" s="189"/>
      <c r="H21" s="189"/>
      <c r="I21" s="248"/>
      <c r="J21" s="248"/>
      <c r="K21" s="249"/>
    </row>
    <row r="22" spans="1:11" ht="12.75">
      <c r="A22" s="196" t="s">
        <v>144</v>
      </c>
      <c r="B22" s="197"/>
      <c r="C22" s="197"/>
      <c r="D22" s="197"/>
      <c r="E22" s="197"/>
      <c r="F22" s="197"/>
      <c r="G22" s="197"/>
      <c r="H22" s="197"/>
      <c r="I22" s="1">
        <v>15</v>
      </c>
      <c r="J22" s="6">
        <v>0</v>
      </c>
      <c r="K22" s="6">
        <v>0</v>
      </c>
    </row>
    <row r="23" spans="1:11" ht="12.75">
      <c r="A23" s="196" t="s">
        <v>145</v>
      </c>
      <c r="B23" s="197"/>
      <c r="C23" s="197"/>
      <c r="D23" s="197"/>
      <c r="E23" s="197"/>
      <c r="F23" s="197"/>
      <c r="G23" s="197"/>
      <c r="H23" s="197"/>
      <c r="I23" s="1">
        <v>16</v>
      </c>
      <c r="J23" s="6"/>
      <c r="K23" s="6"/>
    </row>
    <row r="24" spans="1:11" ht="12.75">
      <c r="A24" s="196" t="s">
        <v>146</v>
      </c>
      <c r="B24" s="197"/>
      <c r="C24" s="197"/>
      <c r="D24" s="197"/>
      <c r="E24" s="197"/>
      <c r="F24" s="197"/>
      <c r="G24" s="197"/>
      <c r="H24" s="197"/>
      <c r="I24" s="1">
        <v>17</v>
      </c>
      <c r="J24" s="6"/>
      <c r="K24" s="6"/>
    </row>
    <row r="25" spans="1:11" ht="12.75">
      <c r="A25" s="196" t="s">
        <v>147</v>
      </c>
      <c r="B25" s="197"/>
      <c r="C25" s="197"/>
      <c r="D25" s="197"/>
      <c r="E25" s="197"/>
      <c r="F25" s="197"/>
      <c r="G25" s="197"/>
      <c r="H25" s="197"/>
      <c r="I25" s="1">
        <v>18</v>
      </c>
      <c r="J25" s="6"/>
      <c r="K25" s="6"/>
    </row>
    <row r="26" spans="1:11" ht="12.75">
      <c r="A26" s="196" t="s">
        <v>148</v>
      </c>
      <c r="B26" s="197"/>
      <c r="C26" s="197"/>
      <c r="D26" s="197"/>
      <c r="E26" s="197"/>
      <c r="F26" s="197"/>
      <c r="G26" s="197"/>
      <c r="H26" s="197"/>
      <c r="I26" s="1">
        <v>19</v>
      </c>
      <c r="J26" s="6"/>
      <c r="K26" s="6"/>
    </row>
    <row r="27" spans="1:11" ht="12.75">
      <c r="A27" s="204" t="s">
        <v>134</v>
      </c>
      <c r="B27" s="205"/>
      <c r="C27" s="205"/>
      <c r="D27" s="205"/>
      <c r="E27" s="205"/>
      <c r="F27" s="205"/>
      <c r="G27" s="205"/>
      <c r="H27" s="205"/>
      <c r="I27" s="1">
        <v>20</v>
      </c>
      <c r="J27" s="48">
        <f>SUM(J22:J26)</f>
        <v>0</v>
      </c>
      <c r="K27" s="48">
        <f>SUM(K22:K26)</f>
        <v>0</v>
      </c>
    </row>
    <row r="28" spans="1:11" ht="12.75">
      <c r="A28" s="196" t="s">
        <v>101</v>
      </c>
      <c r="B28" s="197"/>
      <c r="C28" s="197"/>
      <c r="D28" s="197"/>
      <c r="E28" s="197"/>
      <c r="F28" s="197"/>
      <c r="G28" s="197"/>
      <c r="H28" s="197"/>
      <c r="I28" s="1">
        <v>21</v>
      </c>
      <c r="J28" s="6">
        <v>12228</v>
      </c>
      <c r="K28" s="6">
        <v>19033</v>
      </c>
    </row>
    <row r="29" spans="1:11" ht="12.75">
      <c r="A29" s="196" t="s">
        <v>102</v>
      </c>
      <c r="B29" s="197"/>
      <c r="C29" s="197"/>
      <c r="D29" s="197"/>
      <c r="E29" s="197"/>
      <c r="F29" s="197"/>
      <c r="G29" s="197"/>
      <c r="H29" s="197"/>
      <c r="I29" s="1">
        <v>22</v>
      </c>
      <c r="J29" s="6"/>
      <c r="K29" s="6"/>
    </row>
    <row r="30" spans="1:11" ht="12.75">
      <c r="A30" s="196" t="s">
        <v>10</v>
      </c>
      <c r="B30" s="197"/>
      <c r="C30" s="197"/>
      <c r="D30" s="197"/>
      <c r="E30" s="197"/>
      <c r="F30" s="197"/>
      <c r="G30" s="197"/>
      <c r="H30" s="197"/>
      <c r="I30" s="1">
        <v>23</v>
      </c>
      <c r="J30" s="6"/>
      <c r="K30" s="6"/>
    </row>
    <row r="31" spans="1:11" ht="12.75">
      <c r="A31" s="204" t="s">
        <v>2</v>
      </c>
      <c r="B31" s="205"/>
      <c r="C31" s="205"/>
      <c r="D31" s="205"/>
      <c r="E31" s="205"/>
      <c r="F31" s="205"/>
      <c r="G31" s="205"/>
      <c r="H31" s="205"/>
      <c r="I31" s="1">
        <v>24</v>
      </c>
      <c r="J31" s="48">
        <f>SUM(J28:J30)</f>
        <v>12228</v>
      </c>
      <c r="K31" s="48">
        <f>SUM(K28:K30)</f>
        <v>19033</v>
      </c>
    </row>
    <row r="32" spans="1:11" ht="12.75">
      <c r="A32" s="204" t="s">
        <v>32</v>
      </c>
      <c r="B32" s="205"/>
      <c r="C32" s="205"/>
      <c r="D32" s="205"/>
      <c r="E32" s="205"/>
      <c r="F32" s="205"/>
      <c r="G32" s="205"/>
      <c r="H32" s="205"/>
      <c r="I32" s="1">
        <v>25</v>
      </c>
      <c r="J32" s="48">
        <f>IF(J27&gt;J31,J27-J31,0)</f>
        <v>0</v>
      </c>
      <c r="K32" s="48">
        <f>IF(K27&gt;K31,K27-K31,0)</f>
        <v>0</v>
      </c>
    </row>
    <row r="33" spans="1:11" ht="12.75">
      <c r="A33" s="204" t="s">
        <v>33</v>
      </c>
      <c r="B33" s="205"/>
      <c r="C33" s="205"/>
      <c r="D33" s="205"/>
      <c r="E33" s="205"/>
      <c r="F33" s="205"/>
      <c r="G33" s="205"/>
      <c r="H33" s="205"/>
      <c r="I33" s="1">
        <v>26</v>
      </c>
      <c r="J33" s="48">
        <f>IF(J31&gt;J27,J31-J27,0)</f>
        <v>12228</v>
      </c>
      <c r="K33" s="48">
        <f>IF(K31&gt;K27,K31-K27,0)</f>
        <v>19033</v>
      </c>
    </row>
    <row r="34" spans="1:11" ht="12.75">
      <c r="A34" s="188" t="s">
        <v>132</v>
      </c>
      <c r="B34" s="189"/>
      <c r="C34" s="189"/>
      <c r="D34" s="189"/>
      <c r="E34" s="189"/>
      <c r="F34" s="189"/>
      <c r="G34" s="189"/>
      <c r="H34" s="189"/>
      <c r="I34" s="248"/>
      <c r="J34" s="248"/>
      <c r="K34" s="249"/>
    </row>
    <row r="35" spans="1:11" ht="12.75">
      <c r="A35" s="196" t="s">
        <v>140</v>
      </c>
      <c r="B35" s="197"/>
      <c r="C35" s="197"/>
      <c r="D35" s="197"/>
      <c r="E35" s="197"/>
      <c r="F35" s="197"/>
      <c r="G35" s="197"/>
      <c r="H35" s="197"/>
      <c r="I35" s="1">
        <v>27</v>
      </c>
      <c r="J35" s="6"/>
      <c r="K35" s="6"/>
    </row>
    <row r="36" spans="1:11" ht="12.75">
      <c r="A36" s="196" t="s">
        <v>23</v>
      </c>
      <c r="B36" s="197"/>
      <c r="C36" s="197"/>
      <c r="D36" s="197"/>
      <c r="E36" s="197"/>
      <c r="F36" s="197"/>
      <c r="G36" s="197"/>
      <c r="H36" s="197"/>
      <c r="I36" s="1">
        <v>28</v>
      </c>
      <c r="J36" s="6">
        <v>0</v>
      </c>
      <c r="K36" s="6">
        <v>2413478</v>
      </c>
    </row>
    <row r="37" spans="1:11" ht="12.75">
      <c r="A37" s="196" t="s">
        <v>24</v>
      </c>
      <c r="B37" s="197"/>
      <c r="C37" s="197"/>
      <c r="D37" s="197"/>
      <c r="E37" s="197"/>
      <c r="F37" s="197"/>
      <c r="G37" s="197"/>
      <c r="H37" s="197"/>
      <c r="I37" s="1">
        <v>29</v>
      </c>
      <c r="J37" s="6">
        <f>238750+9299868+58950+4411</f>
        <v>9601979</v>
      </c>
      <c r="K37" s="6">
        <f>581670+4778+204342+105938</f>
        <v>896728</v>
      </c>
    </row>
    <row r="38" spans="1:11" ht="12.75">
      <c r="A38" s="204" t="s">
        <v>59</v>
      </c>
      <c r="B38" s="205"/>
      <c r="C38" s="205"/>
      <c r="D38" s="205"/>
      <c r="E38" s="205"/>
      <c r="F38" s="205"/>
      <c r="G38" s="205"/>
      <c r="H38" s="205"/>
      <c r="I38" s="1">
        <v>30</v>
      </c>
      <c r="J38" s="48">
        <f>SUM(J35:J37)</f>
        <v>9601979</v>
      </c>
      <c r="K38" s="48">
        <f>SUM(K35:K37)</f>
        <v>3310206</v>
      </c>
    </row>
    <row r="39" spans="1:11" ht="12.75">
      <c r="A39" s="196" t="s">
        <v>25</v>
      </c>
      <c r="B39" s="197"/>
      <c r="C39" s="197"/>
      <c r="D39" s="197"/>
      <c r="E39" s="197"/>
      <c r="F39" s="197"/>
      <c r="G39" s="197"/>
      <c r="H39" s="197"/>
      <c r="I39" s="1">
        <v>31</v>
      </c>
      <c r="J39" s="6">
        <v>14115919</v>
      </c>
      <c r="K39" s="6">
        <v>76148383</v>
      </c>
    </row>
    <row r="40" spans="1:11" ht="12.75">
      <c r="A40" s="196" t="s">
        <v>26</v>
      </c>
      <c r="B40" s="197"/>
      <c r="C40" s="197"/>
      <c r="D40" s="197"/>
      <c r="E40" s="197"/>
      <c r="F40" s="197"/>
      <c r="G40" s="197"/>
      <c r="H40" s="197"/>
      <c r="I40" s="1">
        <v>32</v>
      </c>
      <c r="J40" s="6"/>
      <c r="K40" s="6"/>
    </row>
    <row r="41" spans="1:11" ht="12.75">
      <c r="A41" s="196" t="s">
        <v>27</v>
      </c>
      <c r="B41" s="197"/>
      <c r="C41" s="197"/>
      <c r="D41" s="197"/>
      <c r="E41" s="197"/>
      <c r="F41" s="197"/>
      <c r="G41" s="197"/>
      <c r="H41" s="197"/>
      <c r="I41" s="1">
        <v>33</v>
      </c>
      <c r="J41" s="6"/>
      <c r="K41" s="6"/>
    </row>
    <row r="42" spans="1:11" ht="12.75">
      <c r="A42" s="196" t="s">
        <v>28</v>
      </c>
      <c r="B42" s="197"/>
      <c r="C42" s="197"/>
      <c r="D42" s="197"/>
      <c r="E42" s="197"/>
      <c r="F42" s="197"/>
      <c r="G42" s="197"/>
      <c r="H42" s="197"/>
      <c r="I42" s="1">
        <v>34</v>
      </c>
      <c r="J42" s="6">
        <v>0</v>
      </c>
      <c r="K42" s="6"/>
    </row>
    <row r="43" spans="1:11" ht="12.75">
      <c r="A43" s="196" t="s">
        <v>29</v>
      </c>
      <c r="B43" s="197"/>
      <c r="C43" s="197"/>
      <c r="D43" s="197"/>
      <c r="E43" s="197"/>
      <c r="F43" s="197"/>
      <c r="G43" s="197"/>
      <c r="H43" s="197"/>
      <c r="I43" s="1">
        <v>35</v>
      </c>
      <c r="J43" s="6">
        <f>5617750</f>
        <v>5617750</v>
      </c>
      <c r="K43" s="6">
        <v>5447487</v>
      </c>
    </row>
    <row r="44" spans="1:11" ht="12.75">
      <c r="A44" s="204" t="s">
        <v>60</v>
      </c>
      <c r="B44" s="205"/>
      <c r="C44" s="205"/>
      <c r="D44" s="205"/>
      <c r="E44" s="205"/>
      <c r="F44" s="205"/>
      <c r="G44" s="205"/>
      <c r="H44" s="205"/>
      <c r="I44" s="1">
        <v>36</v>
      </c>
      <c r="J44" s="48">
        <f>SUM(J39:J43)</f>
        <v>19733669</v>
      </c>
      <c r="K44" s="48">
        <f>SUM(K39:K43)</f>
        <v>81595870</v>
      </c>
    </row>
    <row r="45" spans="1:11" ht="12.75">
      <c r="A45" s="204" t="s">
        <v>11</v>
      </c>
      <c r="B45" s="205"/>
      <c r="C45" s="205"/>
      <c r="D45" s="205"/>
      <c r="E45" s="205"/>
      <c r="F45" s="205"/>
      <c r="G45" s="205"/>
      <c r="H45" s="205"/>
      <c r="I45" s="1">
        <v>37</v>
      </c>
      <c r="J45" s="48">
        <f>IF(J38&gt;J44,J38-J44,0)</f>
        <v>0</v>
      </c>
      <c r="K45" s="48">
        <f>IF(K38&gt;K44,K38-K44,0)</f>
        <v>0</v>
      </c>
    </row>
    <row r="46" spans="1:11" ht="12.75">
      <c r="A46" s="204" t="s">
        <v>12</v>
      </c>
      <c r="B46" s="205"/>
      <c r="C46" s="205"/>
      <c r="D46" s="205"/>
      <c r="E46" s="205"/>
      <c r="F46" s="205"/>
      <c r="G46" s="205"/>
      <c r="H46" s="205"/>
      <c r="I46" s="1">
        <v>38</v>
      </c>
      <c r="J46" s="48">
        <f>IF(J44&gt;J38,J44-J38,0)</f>
        <v>10131690</v>
      </c>
      <c r="K46" s="48">
        <f>IF(K44&gt;K38,K44-K38,0)</f>
        <v>78285664</v>
      </c>
    </row>
    <row r="47" spans="1:11" ht="12.75">
      <c r="A47" s="196" t="s">
        <v>61</v>
      </c>
      <c r="B47" s="197"/>
      <c r="C47" s="197"/>
      <c r="D47" s="197"/>
      <c r="E47" s="197"/>
      <c r="F47" s="197"/>
      <c r="G47" s="197"/>
      <c r="H47" s="197"/>
      <c r="I47" s="1">
        <v>39</v>
      </c>
      <c r="J47" s="48">
        <f>IF(J19-J20+J32-J33+J45-J46&gt;0,J19-J20+J32-J33+J45-J46,0)</f>
        <v>0</v>
      </c>
      <c r="K47" s="48">
        <f>IF(K19-K20+K32-K33+K45-K46&gt;0,K19-K20+K32-K33+K45-K46,0)</f>
        <v>20927027</v>
      </c>
    </row>
    <row r="48" spans="1:11" ht="12.75">
      <c r="A48" s="196" t="s">
        <v>62</v>
      </c>
      <c r="B48" s="197"/>
      <c r="C48" s="197"/>
      <c r="D48" s="197"/>
      <c r="E48" s="197"/>
      <c r="F48" s="197"/>
      <c r="G48" s="197"/>
      <c r="H48" s="197"/>
      <c r="I48" s="1">
        <v>40</v>
      </c>
      <c r="J48" s="48">
        <f>IF(J20-J19+J33-J32+J46-J45&gt;0,J20-J19+J33-J32+J46-J45,0)</f>
        <v>8574433</v>
      </c>
      <c r="K48" s="48">
        <f>IF(K20-K19+K33-K32+K46-K45&gt;0,K20-K19+K33-K32+K46-K45,0)</f>
        <v>0</v>
      </c>
    </row>
    <row r="49" spans="1:11" ht="12.75">
      <c r="A49" s="196" t="s">
        <v>133</v>
      </c>
      <c r="B49" s="197"/>
      <c r="C49" s="197"/>
      <c r="D49" s="197"/>
      <c r="E49" s="197"/>
      <c r="F49" s="197"/>
      <c r="G49" s="197"/>
      <c r="H49" s="197"/>
      <c r="I49" s="1">
        <v>41</v>
      </c>
      <c r="J49" s="6">
        <v>14166377</v>
      </c>
      <c r="K49" s="6">
        <v>4320376</v>
      </c>
    </row>
    <row r="50" spans="1:11" ht="12.75">
      <c r="A50" s="196" t="s">
        <v>141</v>
      </c>
      <c r="B50" s="197"/>
      <c r="C50" s="197"/>
      <c r="D50" s="197"/>
      <c r="E50" s="197"/>
      <c r="F50" s="197"/>
      <c r="G50" s="197"/>
      <c r="H50" s="197"/>
      <c r="I50" s="1">
        <v>42</v>
      </c>
      <c r="J50" s="118">
        <f>J47</f>
        <v>0</v>
      </c>
      <c r="K50" s="117">
        <f>K47</f>
        <v>20927027</v>
      </c>
    </row>
    <row r="51" spans="1:11" ht="12.75">
      <c r="A51" s="196" t="s">
        <v>142</v>
      </c>
      <c r="B51" s="197"/>
      <c r="C51" s="197"/>
      <c r="D51" s="197"/>
      <c r="E51" s="197"/>
      <c r="F51" s="197"/>
      <c r="G51" s="197"/>
      <c r="H51" s="197"/>
      <c r="I51" s="1">
        <v>43</v>
      </c>
      <c r="J51" s="6">
        <f>J48</f>
        <v>8574433</v>
      </c>
      <c r="K51" s="6">
        <f>K48</f>
        <v>0</v>
      </c>
    </row>
    <row r="52" spans="1:11" ht="12.75">
      <c r="A52" s="199" t="s">
        <v>143</v>
      </c>
      <c r="B52" s="200"/>
      <c r="C52" s="200"/>
      <c r="D52" s="200"/>
      <c r="E52" s="200"/>
      <c r="F52" s="200"/>
      <c r="G52" s="200"/>
      <c r="H52" s="200"/>
      <c r="I52" s="4">
        <v>44</v>
      </c>
      <c r="J52" s="56">
        <f>J49+J50-J51</f>
        <v>5591944</v>
      </c>
      <c r="K52" s="56">
        <f>K49+K50-K51</f>
        <v>25247403</v>
      </c>
    </row>
  </sheetData>
  <sheetProtection/>
  <protectedRanges>
    <protectedRange sqref="K50" name="Range1_5"/>
    <protectedRange sqref="J50" name="Range1_5_2"/>
  </protectedRanges>
  <mergeCells count="52">
    <mergeCell ref="A5:H5"/>
    <mergeCell ref="A6:K6"/>
    <mergeCell ref="A3:K3"/>
    <mergeCell ref="A1:K1"/>
    <mergeCell ref="A2:K2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35:H35"/>
    <mergeCell ref="A36:H36"/>
    <mergeCell ref="A37:H37"/>
    <mergeCell ref="A38:H38"/>
    <mergeCell ref="A31:H31"/>
    <mergeCell ref="A32:H32"/>
    <mergeCell ref="A33:H33"/>
    <mergeCell ref="A34:K34"/>
    <mergeCell ref="A47:H47"/>
    <mergeCell ref="A52:H52"/>
    <mergeCell ref="A48:H48"/>
    <mergeCell ref="A49:H49"/>
    <mergeCell ref="A50:H50"/>
    <mergeCell ref="A51:H51"/>
    <mergeCell ref="A45:H45"/>
    <mergeCell ref="A46:H46"/>
    <mergeCell ref="A39:H39"/>
    <mergeCell ref="A40:H40"/>
    <mergeCell ref="A43:H43"/>
    <mergeCell ref="A44:H44"/>
    <mergeCell ref="A41:H41"/>
    <mergeCell ref="A42:H42"/>
  </mergeCells>
  <dataValidations count="3">
    <dataValidation type="whole" operator="notEqual" allowBlank="1" showInputMessage="1" showErrorMessage="1" errorTitle="Pogrešan unos" error="Mogu se unijeti samo cjelobrojne vrijednosti." sqref="J35:K37 J7:K12 J28:K30 J39:K43 J49:K49 J14:K17 J22:K26 J51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38:K38 J52:K52 J18:K20 J13:K13 J27:K27 J44:K48">
      <formula1>0</formula1>
    </dataValidation>
    <dataValidation operator="greaterThan" allowBlank="1" showInputMessage="1" showErrorMessage="1" sqref="J50:K50"/>
  </dataValidations>
  <printOptions/>
  <pageMargins left="0.75" right="0.75" top="1" bottom="1" header="0.5" footer="0.5"/>
  <pageSetup horizontalDpi="600" verticalDpi="600" orientation="portrait" paperSize="9" scale="86" r:id="rId2"/>
  <headerFooter alignWithMargins="0"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3" sqref="K23:K24"/>
    </sheetView>
  </sheetViews>
  <sheetFormatPr defaultColWidth="9.140625" defaultRowHeight="12.75"/>
  <cols>
    <col min="1" max="4" width="9.140625" style="64" customWidth="1"/>
    <col min="5" max="5" width="10.140625" style="64" bestFit="1" customWidth="1"/>
    <col min="6" max="10" width="9.140625" style="64" customWidth="1"/>
    <col min="11" max="11" width="10.140625" style="64" bestFit="1" customWidth="1"/>
    <col min="12" max="16384" width="9.140625" style="64" customWidth="1"/>
  </cols>
  <sheetData>
    <row r="1" spans="1:12" ht="12.75">
      <c r="A1" s="272" t="s">
        <v>305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63"/>
    </row>
    <row r="2" spans="1:12" ht="15.75">
      <c r="A2" s="38"/>
      <c r="B2" s="62"/>
      <c r="C2" s="259" t="s">
        <v>242</v>
      </c>
      <c r="D2" s="259"/>
      <c r="E2" s="65">
        <v>43101</v>
      </c>
      <c r="F2" s="39" t="s">
        <v>212</v>
      </c>
      <c r="G2" s="260">
        <v>43190</v>
      </c>
      <c r="H2" s="261"/>
      <c r="I2" s="62"/>
      <c r="J2" s="62"/>
      <c r="K2" s="62"/>
      <c r="L2" s="66"/>
    </row>
    <row r="3" spans="1:11" ht="23.25">
      <c r="A3" s="262" t="s">
        <v>50</v>
      </c>
      <c r="B3" s="262"/>
      <c r="C3" s="262"/>
      <c r="D3" s="262"/>
      <c r="E3" s="262"/>
      <c r="F3" s="262"/>
      <c r="G3" s="262"/>
      <c r="H3" s="262"/>
      <c r="I3" s="68" t="s">
        <v>264</v>
      </c>
      <c r="J3" s="69" t="s">
        <v>124</v>
      </c>
      <c r="K3" s="69" t="s">
        <v>125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71">
        <v>2</v>
      </c>
      <c r="J4" s="70" t="s">
        <v>243</v>
      </c>
      <c r="K4" s="70" t="s">
        <v>244</v>
      </c>
    </row>
    <row r="5" spans="1:11" ht="12.75">
      <c r="A5" s="257" t="s">
        <v>245</v>
      </c>
      <c r="B5" s="258"/>
      <c r="C5" s="258"/>
      <c r="D5" s="258"/>
      <c r="E5" s="258"/>
      <c r="F5" s="258"/>
      <c r="G5" s="258"/>
      <c r="H5" s="258"/>
      <c r="I5" s="40">
        <v>1</v>
      </c>
      <c r="J5" s="5">
        <v>232000000</v>
      </c>
      <c r="K5" s="5">
        <v>232000000</v>
      </c>
    </row>
    <row r="6" spans="1:11" ht="12.75">
      <c r="A6" s="257" t="s">
        <v>246</v>
      </c>
      <c r="B6" s="258"/>
      <c r="C6" s="258"/>
      <c r="D6" s="258"/>
      <c r="E6" s="258"/>
      <c r="F6" s="258"/>
      <c r="G6" s="258"/>
      <c r="H6" s="258"/>
      <c r="I6" s="40">
        <v>2</v>
      </c>
      <c r="J6" s="6">
        <v>-22705367</v>
      </c>
      <c r="K6" s="6">
        <v>-23280679</v>
      </c>
    </row>
    <row r="7" spans="1:11" ht="12.75">
      <c r="A7" s="257" t="s">
        <v>247</v>
      </c>
      <c r="B7" s="258"/>
      <c r="C7" s="258"/>
      <c r="D7" s="258"/>
      <c r="E7" s="258"/>
      <c r="F7" s="258"/>
      <c r="G7" s="258"/>
      <c r="H7" s="258"/>
      <c r="I7" s="40">
        <v>3</v>
      </c>
      <c r="J7" s="6">
        <v>43455396</v>
      </c>
      <c r="K7" s="6">
        <v>44235050</v>
      </c>
    </row>
    <row r="8" spans="1:11" ht="12.75">
      <c r="A8" s="257" t="s">
        <v>248</v>
      </c>
      <c r="B8" s="258"/>
      <c r="C8" s="258"/>
      <c r="D8" s="258"/>
      <c r="E8" s="258"/>
      <c r="F8" s="258"/>
      <c r="G8" s="258"/>
      <c r="H8" s="258"/>
      <c r="I8" s="40">
        <v>4</v>
      </c>
      <c r="J8" s="6">
        <v>-333141305</v>
      </c>
      <c r="K8" s="6">
        <v>-308971588</v>
      </c>
    </row>
    <row r="9" spans="1:11" ht="12.75">
      <c r="A9" s="257" t="s">
        <v>249</v>
      </c>
      <c r="B9" s="258"/>
      <c r="C9" s="258"/>
      <c r="D9" s="258"/>
      <c r="E9" s="258"/>
      <c r="F9" s="258"/>
      <c r="G9" s="258"/>
      <c r="H9" s="258"/>
      <c r="I9" s="40">
        <v>5</v>
      </c>
      <c r="J9" s="6">
        <v>4360079</v>
      </c>
      <c r="K9" s="6">
        <v>3312908</v>
      </c>
    </row>
    <row r="10" spans="1:11" ht="12.75">
      <c r="A10" s="257" t="s">
        <v>250</v>
      </c>
      <c r="B10" s="258"/>
      <c r="C10" s="258"/>
      <c r="D10" s="258"/>
      <c r="E10" s="258"/>
      <c r="F10" s="258"/>
      <c r="G10" s="258"/>
      <c r="H10" s="258"/>
      <c r="I10" s="40">
        <v>6</v>
      </c>
      <c r="J10" s="6"/>
      <c r="K10" s="6"/>
    </row>
    <row r="11" spans="1:11" ht="12.75">
      <c r="A11" s="257" t="s">
        <v>301</v>
      </c>
      <c r="B11" s="258"/>
      <c r="C11" s="258"/>
      <c r="D11" s="258"/>
      <c r="E11" s="258"/>
      <c r="F11" s="258"/>
      <c r="G11" s="258"/>
      <c r="H11" s="258"/>
      <c r="I11" s="40">
        <v>7</v>
      </c>
      <c r="J11" s="6">
        <v>142202269</v>
      </c>
      <c r="K11" s="6">
        <v>137116932</v>
      </c>
    </row>
    <row r="12" spans="1:11" ht="12.75">
      <c r="A12" s="257" t="s">
        <v>251</v>
      </c>
      <c r="B12" s="258"/>
      <c r="C12" s="258"/>
      <c r="D12" s="258"/>
      <c r="E12" s="258"/>
      <c r="F12" s="258"/>
      <c r="G12" s="258"/>
      <c r="H12" s="258"/>
      <c r="I12" s="40">
        <v>8</v>
      </c>
      <c r="J12" s="6">
        <v>-1309440</v>
      </c>
      <c r="K12" s="6">
        <v>-1309440</v>
      </c>
    </row>
    <row r="13" spans="1:11" ht="12.75">
      <c r="A13" s="257" t="s">
        <v>252</v>
      </c>
      <c r="B13" s="258"/>
      <c r="C13" s="258"/>
      <c r="D13" s="258"/>
      <c r="E13" s="258"/>
      <c r="F13" s="258"/>
      <c r="G13" s="258"/>
      <c r="H13" s="258"/>
      <c r="I13" s="40">
        <v>9</v>
      </c>
      <c r="J13" s="6">
        <v>-59450449</v>
      </c>
      <c r="K13" s="6">
        <v>-81259677</v>
      </c>
    </row>
    <row r="14" spans="1:11" ht="12.75">
      <c r="A14" s="264" t="s">
        <v>253</v>
      </c>
      <c r="B14" s="265"/>
      <c r="C14" s="265"/>
      <c r="D14" s="265"/>
      <c r="E14" s="265"/>
      <c r="F14" s="265"/>
      <c r="G14" s="265"/>
      <c r="H14" s="265"/>
      <c r="I14" s="40">
        <v>10</v>
      </c>
      <c r="J14" s="48">
        <f>SUM(J5:J13)</f>
        <v>5411183</v>
      </c>
      <c r="K14" s="48">
        <f>SUM(K5:K13)</f>
        <v>1843506</v>
      </c>
    </row>
    <row r="15" spans="1:11" ht="12.75">
      <c r="A15" s="257" t="s">
        <v>254</v>
      </c>
      <c r="B15" s="258"/>
      <c r="C15" s="258"/>
      <c r="D15" s="258"/>
      <c r="E15" s="258"/>
      <c r="F15" s="258"/>
      <c r="G15" s="258"/>
      <c r="H15" s="258"/>
      <c r="I15" s="40">
        <v>11</v>
      </c>
      <c r="J15" s="6">
        <v>-90275952</v>
      </c>
      <c r="K15" s="6">
        <v>-21809228</v>
      </c>
    </row>
    <row r="16" spans="1:11" ht="12.75">
      <c r="A16" s="257" t="s">
        <v>255</v>
      </c>
      <c r="B16" s="258"/>
      <c r="C16" s="258"/>
      <c r="D16" s="258"/>
      <c r="E16" s="258"/>
      <c r="F16" s="258"/>
      <c r="G16" s="258"/>
      <c r="H16" s="258"/>
      <c r="I16" s="40">
        <v>12</v>
      </c>
      <c r="J16" s="6"/>
      <c r="K16" s="6"/>
    </row>
    <row r="17" spans="1:11" ht="12.75">
      <c r="A17" s="257" t="s">
        <v>256</v>
      </c>
      <c r="B17" s="258"/>
      <c r="C17" s="258"/>
      <c r="D17" s="258"/>
      <c r="E17" s="258"/>
      <c r="F17" s="258"/>
      <c r="G17" s="258"/>
      <c r="H17" s="258"/>
      <c r="I17" s="40">
        <v>13</v>
      </c>
      <c r="J17" s="6"/>
      <c r="K17" s="6"/>
    </row>
    <row r="18" spans="1:11" ht="12.75">
      <c r="A18" s="257" t="s">
        <v>257</v>
      </c>
      <c r="B18" s="258"/>
      <c r="C18" s="258"/>
      <c r="D18" s="258"/>
      <c r="E18" s="258"/>
      <c r="F18" s="258"/>
      <c r="G18" s="258"/>
      <c r="H18" s="258"/>
      <c r="I18" s="40">
        <v>14</v>
      </c>
      <c r="J18" s="6"/>
      <c r="K18" s="6"/>
    </row>
    <row r="19" spans="1:11" ht="12.75">
      <c r="A19" s="257" t="s">
        <v>258</v>
      </c>
      <c r="B19" s="258"/>
      <c r="C19" s="258"/>
      <c r="D19" s="258"/>
      <c r="E19" s="258"/>
      <c r="F19" s="258"/>
      <c r="G19" s="258"/>
      <c r="H19" s="258"/>
      <c r="I19" s="40">
        <v>15</v>
      </c>
      <c r="J19" s="6"/>
      <c r="K19" s="6"/>
    </row>
    <row r="20" spans="1:11" ht="12.75">
      <c r="A20" s="257" t="s">
        <v>259</v>
      </c>
      <c r="B20" s="258"/>
      <c r="C20" s="258"/>
      <c r="D20" s="258"/>
      <c r="E20" s="258"/>
      <c r="F20" s="258"/>
      <c r="G20" s="258"/>
      <c r="H20" s="258"/>
      <c r="I20" s="40">
        <v>16</v>
      </c>
      <c r="J20" s="6">
        <v>59171718</v>
      </c>
      <c r="K20" s="6">
        <v>18241551</v>
      </c>
    </row>
    <row r="21" spans="1:11" ht="12.75">
      <c r="A21" s="264" t="s">
        <v>260</v>
      </c>
      <c r="B21" s="265"/>
      <c r="C21" s="265"/>
      <c r="D21" s="265"/>
      <c r="E21" s="265"/>
      <c r="F21" s="265"/>
      <c r="G21" s="265"/>
      <c r="H21" s="265"/>
      <c r="I21" s="40">
        <v>17</v>
      </c>
      <c r="J21" s="56">
        <f>SUM(J15:J20)</f>
        <v>-31104234</v>
      </c>
      <c r="K21" s="56">
        <f>SUM(K15:K20)</f>
        <v>-3567677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6" t="s">
        <v>261</v>
      </c>
      <c r="B23" s="267"/>
      <c r="C23" s="267"/>
      <c r="D23" s="267"/>
      <c r="E23" s="267"/>
      <c r="F23" s="267"/>
      <c r="G23" s="267"/>
      <c r="H23" s="267"/>
      <c r="I23" s="42">
        <v>18</v>
      </c>
      <c r="J23" s="41">
        <v>-6016555</v>
      </c>
      <c r="K23" s="41">
        <v>1517660</v>
      </c>
    </row>
    <row r="24" spans="1:11" ht="17.25" customHeight="1">
      <c r="A24" s="268" t="s">
        <v>262</v>
      </c>
      <c r="B24" s="269"/>
      <c r="C24" s="269"/>
      <c r="D24" s="269"/>
      <c r="E24" s="269"/>
      <c r="F24" s="269"/>
      <c r="G24" s="269"/>
      <c r="H24" s="269"/>
      <c r="I24" s="43">
        <v>19</v>
      </c>
      <c r="J24" s="67">
        <v>-25087679</v>
      </c>
      <c r="K24" s="67">
        <v>-5085337</v>
      </c>
    </row>
    <row r="25" spans="1:11" ht="30" customHeight="1">
      <c r="A25" s="270" t="s">
        <v>263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7:H7"/>
    <mergeCell ref="A8:H8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Orieta Grubić</cp:lastModifiedBy>
  <cp:lastPrinted>2018-02-15T16:13:11Z</cp:lastPrinted>
  <dcterms:created xsi:type="dcterms:W3CDTF">2008-10-17T11:51:54Z</dcterms:created>
  <dcterms:modified xsi:type="dcterms:W3CDTF">2018-04-24T13:15:19Z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