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45" yWindow="15" windowWidth="13905" windowHeight="14415" activeTab="4"/>
  </bookViews>
  <sheets>
    <sheet name="GENERAL" sheetId="1" r:id="rId1"/>
    <sheet name="BS" sheetId="2" r:id="rId2"/>
    <sheet name="P&amp;L" sheetId="3" r:id="rId3"/>
    <sheet name="CF-I" sheetId="4" r:id="rId4"/>
    <sheet name="EQUITY" sheetId="5" r:id="rId5"/>
  </sheets>
  <definedNames>
    <definedName name="_xlnm.Print_Area" localSheetId="1">'BS'!$A$1:$K$119</definedName>
    <definedName name="_xlnm.Print_Area" localSheetId="4">'EQUITY'!$A$1:$K$25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<sst xmlns="http://schemas.openxmlformats.org/spreadsheetml/2006/main" count="335" uniqueCount="302">
  <si>
    <t xml:space="preserve">   3. Goodwill</t>
  </si>
  <si>
    <t>MB:</t>
  </si>
  <si>
    <t/>
  </si>
  <si>
    <t>M.P.</t>
  </si>
  <si>
    <t>3</t>
  </si>
  <si>
    <t>4</t>
  </si>
  <si>
    <t>03292754</t>
  </si>
  <si>
    <t>040010793</t>
  </si>
  <si>
    <t>49693360447</t>
  </si>
  <si>
    <t xml:space="preserve">ULJANIK PLOVIDBA D.D. </t>
  </si>
  <si>
    <t>PULA</t>
  </si>
  <si>
    <t>CARRARINA 6</t>
  </si>
  <si>
    <t>uljanik-plovidba@pu.t-com.hr</t>
  </si>
  <si>
    <t>www.uljanikplovidba.com</t>
  </si>
  <si>
    <t>ISTARSKA</t>
  </si>
  <si>
    <t>5020</t>
  </si>
  <si>
    <t>052 492598</t>
  </si>
  <si>
    <t>DRAGUTIN PAVLETIĆ</t>
  </si>
  <si>
    <t>052 211544</t>
  </si>
  <si>
    <t>Tax number (MB):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</si>
  <si>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</si>
  <si>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</si>
  <si>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</si>
  <si>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</si>
  <si>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</si>
  <si>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</si>
  <si>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</si>
  <si>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</si>
  <si>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</si>
  <si>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</si>
  <si>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NO</t>
  </si>
  <si>
    <t>Attachment 1.</t>
  </si>
  <si>
    <t>Reporting period:</t>
  </si>
  <si>
    <t>to</t>
  </si>
  <si>
    <t>Quarterly financial statement of the entrepreneur -  TFI-POD</t>
  </si>
  <si>
    <t>Number of employees</t>
  </si>
  <si>
    <t>(quarter end)</t>
  </si>
  <si>
    <t>NKD code:</t>
  </si>
  <si>
    <t>Companies of the consolidation subject (according to IFRS):</t>
  </si>
  <si>
    <t>Seat:</t>
  </si>
  <si>
    <t>Bookkeeping service:</t>
  </si>
  <si>
    <t>Contact person:</t>
  </si>
  <si>
    <t>Telephone:</t>
  </si>
  <si>
    <t>Family name and name:</t>
  </si>
  <si>
    <t>(please enter only contact person's family name and name)</t>
  </si>
  <si>
    <t>Telefax:</t>
  </si>
  <si>
    <t>(person authorized to represent the company)</t>
  </si>
  <si>
    <t xml:space="preserve">Documents to be published: </t>
  </si>
  <si>
    <t xml:space="preserve">1. Financial statements (balance sheet, profit and loss statement, cash flow statement, statement of changes in equity, </t>
  </si>
  <si>
    <t xml:space="preserve">   and notes to financial statements</t>
  </si>
  <si>
    <t>2. Report of the Management Board on the Company Status</t>
  </si>
  <si>
    <t>3. Statement of persons responsible for the drawing-up of financial statements</t>
  </si>
  <si>
    <t>(signature of the person authorized to represent the company)</t>
  </si>
  <si>
    <t>BALANCE SHEET</t>
  </si>
  <si>
    <t xml:space="preserve">Company: ULJANIK PLOVIDBA D.D. </t>
  </si>
  <si>
    <t>Position</t>
  </si>
  <si>
    <t xml:space="preserve">AOP
</t>
  </si>
  <si>
    <t>Previous period</t>
  </si>
  <si>
    <t>Current period</t>
  </si>
  <si>
    <t>A)  RECEIVABLES FOR SUBSCRIBED AND NON - PAID CAPITAL</t>
  </si>
  <si>
    <r>
      <t xml:space="preserve">B)  LONG - TERM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</si>
  <si>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</si>
  <si>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</si>
  <si>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</si>
  <si>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</si>
  <si>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</si>
  <si>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</si>
  <si>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</si>
  <si>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</si>
  <si>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</si>
  <si>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</si>
  <si>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</si>
  <si>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</si>
  <si>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</si>
  <si>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</si>
  <si>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</si>
  <si>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</si>
  <si>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</si>
  <si>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</si>
  <si>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</si>
  <si>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</si>
  <si>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4. Loans to entrepreneurs in whom the entity hold participating interests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</si>
  <si>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</si>
  <si>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</si>
  <si>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</si>
  <si>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</si>
  <si>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</si>
  <si>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</si>
  <si>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</si>
  <si>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</si>
  <si>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</si>
  <si>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r>
      <t xml:space="preserve">C)  SHORT- TERM ASSETS </t>
    </r>
    <r>
      <rPr>
        <sz val="9"/>
        <rFont val="Arial"/>
        <family val="2"/>
      </rPr>
      <t>(035+043+050+058)</t>
    </r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</si>
  <si>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</si>
  <si>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</si>
  <si>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</si>
  <si>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</si>
  <si>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</si>
  <si>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</si>
  <si>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</si>
  <si>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</si>
  <si>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</si>
  <si>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</si>
  <si>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</si>
  <si>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</si>
  <si>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</si>
  <si>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</si>
  <si>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</si>
  <si>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</si>
  <si>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7. Other financial assets</t>
  </si>
  <si>
    <t>IV. CASH AT BANK AND IN CASHIER</t>
  </si>
  <si>
    <t>D)  PREPAID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</si>
  <si>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</si>
  <si>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NOTES</t>
  </si>
  <si>
    <t>LIABILITIES AND CAPITAL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</si>
  <si>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</si>
  <si>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</si>
  <si>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</si>
  <si>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</si>
  <si>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</si>
  <si>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</si>
  <si>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</si>
  <si>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</si>
  <si>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</si>
  <si>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</si>
  <si>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</si>
  <si>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</si>
  <si>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</si>
  <si>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</si>
  <si>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</si>
  <si>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</si>
  <si>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</si>
  <si>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</si>
  <si>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</si>
  <si>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</si>
  <si>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</si>
  <si>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r>
      <t xml:space="preserve">C)  LONG TERM LIABILITIES </t>
    </r>
    <r>
      <rPr>
        <sz val="9"/>
        <rFont val="Arial"/>
        <family val="2"/>
      </rPr>
      <t>(084 to 092)</t>
    </r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</si>
  <si>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</si>
  <si>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</si>
  <si>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</si>
  <si>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</si>
  <si>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</si>
  <si>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</si>
  <si>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</si>
  <si>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</si>
  <si>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</si>
  <si>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r>
      <t xml:space="preserve">D)  SHORT - TERM LIABILITIES </t>
    </r>
    <r>
      <rPr>
        <sz val="9"/>
        <rFont val="Arial"/>
        <family val="2"/>
      </rPr>
      <t>(094 to 105)</t>
    </r>
  </si>
  <si>
    <t xml:space="preserve">     7. Liabilities to enterpreneurs in whom the entity holds participating interests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</si>
  <si>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</si>
  <si>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</si>
  <si>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</si>
  <si>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</si>
  <si>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</si>
  <si>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</si>
  <si>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r>
      <t xml:space="preserve">F) TOTAL CAPITAL AND LIABILITIES </t>
    </r>
    <r>
      <rPr>
        <sz val="9"/>
        <rFont val="Arial"/>
        <family val="2"/>
      </rPr>
      <t>(062+079+083+093+106)</t>
    </r>
  </si>
  <si>
    <t>G)  OFF-BALANCE SHEET NOTES</t>
  </si>
  <si>
    <r>
      <t>APPENDIX TO BALANCE SHEET</t>
    </r>
    <r>
      <rPr>
        <b/>
        <sz val="8"/>
        <rFont val="Arial"/>
        <family val="2"/>
      </rPr>
      <t xml:space="preserve"> (only for consolidated financial statements)</t>
    </r>
  </si>
  <si>
    <t>A) CAPITAL AND RESERVES</t>
  </si>
  <si>
    <t>1. Attributed to equity holders of parent company</t>
  </si>
  <si>
    <t>2. Attributed  to minority interests</t>
  </si>
  <si>
    <t>PROFIT AND LOSS ACCOUNT</t>
  </si>
  <si>
    <t>Cummulative</t>
  </si>
  <si>
    <t>Periodical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</si>
  <si>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</si>
  <si>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Sales revenues</t>
  </si>
  <si>
    <t xml:space="preserve">   2. Other operating revenues</t>
  </si>
  <si>
    <r>
      <t xml:space="preserve">II. OPERATNG EXPENSES </t>
    </r>
    <r>
      <rPr>
        <sz val="9"/>
        <rFont val="Arial"/>
        <family val="2"/>
      </rPr>
      <t>(115+116+120+124+125+126+129+130)</t>
    </r>
  </si>
  <si>
    <t xml:space="preserve">    1. Changes in the value of work in progress and finished goods</t>
  </si>
  <si>
    <r>
      <t xml:space="preserve">    2. Material costs </t>
    </r>
    <r>
      <rPr>
        <sz val="9"/>
        <rFont val="Arial"/>
        <family val="2"/>
      </rPr>
      <t>(117 to 119)</t>
    </r>
  </si>
  <si>
    <t xml:space="preserve">        a) Raw material and material costs</t>
  </si>
  <si>
    <t xml:space="preserve">        b) Costs of goods sold</t>
  </si>
  <si>
    <t xml:space="preserve">        c) Other external costs</t>
  </si>
  <si>
    <r>
      <t xml:space="preserve">   3. Staff costs </t>
    </r>
    <r>
      <rPr>
        <sz val="9"/>
        <rFont val="Arial"/>
        <family val="2"/>
      </rPr>
      <t>(121 to 123)</t>
    </r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</si>
  <si>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</si>
  <si>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</si>
  <si>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</si>
  <si>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</si>
  <si>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</si>
  <si>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</si>
  <si>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</si>
  <si>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</si>
  <si>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</si>
  <si>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</si>
  <si>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r>
      <t xml:space="preserve">III. FINANCIAL INCOME  </t>
    </r>
    <r>
      <rPr>
        <sz val="9"/>
        <rFont val="Arial"/>
        <family val="2"/>
      </rPr>
      <t>(132 to 136)</t>
    </r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</si>
  <si>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</si>
  <si>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</si>
  <si>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</si>
  <si>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</si>
  <si>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</si>
  <si>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to 141)</t>
    </r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</si>
  <si>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</si>
  <si>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</si>
  <si>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</si>
  <si>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</si>
  <si>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</si>
  <si>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</si>
  <si>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</si>
  <si>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</si>
  <si>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</si>
  <si>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</si>
  <si>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</si>
  <si>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</si>
  <si>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</si>
  <si>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</si>
  <si>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</si>
  <si>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period(149-151)</t>
  </si>
  <si>
    <t xml:space="preserve">  2. Loss for the period (151-148)</t>
  </si>
  <si>
    <t>APPENDIX TO P&amp;L (only for consolidated financial statements)</t>
  </si>
  <si>
    <t>XIV. PROFIT OR LOSS FOR THE PERIOD</t>
  </si>
  <si>
    <t xml:space="preserve">    1. Attributed to equity holders of parent company</t>
  </si>
  <si>
    <t xml:space="preserve">    2. Attributed  to minority interests</t>
  </si>
  <si>
    <t>STATEMENT OF COMPREHENSIVE INCOME  (IFRS)</t>
  </si>
  <si>
    <t>I.  PROFIT OR LOSS FOR THE PERIOD (= 152)</t>
  </si>
  <si>
    <r>
      <t>II. OTHER COMPREHENSIVE INCOME  / LOSS BEFORE TAX</t>
    </r>
    <r>
      <rPr>
        <sz val="9"/>
        <rFont val="Arial"/>
        <family val="2"/>
      </rPr>
      <t>(159 to 165)</t>
    </r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</si>
  <si>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</si>
  <si>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</si>
  <si>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</si>
  <si>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</si>
  <si>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</si>
  <si>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</si>
  <si>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</si>
  <si>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</si>
  <si>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r>
      <t>IV. NET OTHER COMPREHENSIVE INCOME/ LOSS FOR THE PERIOD</t>
    </r>
    <r>
      <rPr>
        <sz val="9"/>
        <rFont val="Arial"/>
        <family val="2"/>
      </rPr>
      <t xml:space="preserve"> (158-166)</t>
    </r>
  </si>
  <si>
    <t>V. COMPREHENSIVE INCOME OR LOSS FOR THE PERIOD(157+167)</t>
  </si>
  <si>
    <t>APPENDIX to Statement of comprehensive income (only for consolidated financial statements)</t>
  </si>
  <si>
    <t>VI. COMPREHENSIVE INCOME OR LOSS FOR THE PERIOD</t>
  </si>
  <si>
    <t>CASH FLOW STATEMENT - Indirect method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</si>
  <si>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</si>
  <si>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</si>
  <si>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</si>
  <si>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</si>
  <si>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</si>
  <si>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</si>
  <si>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</si>
  <si>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</si>
  <si>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</si>
  <si>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</si>
  <si>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</si>
  <si>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</si>
  <si>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</si>
  <si>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</si>
  <si>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</si>
  <si>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</si>
  <si>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</si>
  <si>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</si>
  <si>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</si>
  <si>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</si>
  <si>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</si>
  <si>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to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</si>
  <si>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</si>
  <si>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</si>
  <si>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</si>
  <si>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outflows from investing activities (021 to 023)</t>
  </si>
  <si>
    <t>B1) NET INCREASE OF CASH FLOW FROM INVESTING ACTIVITIES(020-024)</t>
  </si>
  <si>
    <t>B2) NET DECREASE OF CASH FLOW FROM INVESTING  ACTIVITIES(024-020)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</si>
  <si>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</si>
  <si>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</si>
  <si>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</si>
  <si>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</si>
  <si>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to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</si>
  <si>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</si>
  <si>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</si>
  <si>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</si>
  <si>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</si>
  <si>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</si>
  <si>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outflows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</si>
  <si>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</si>
  <si>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</si>
  <si>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</si>
  <si>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</si>
  <si>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</si>
  <si>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Increase in cash and cash equivalents</t>
  </si>
  <si>
    <t>Decrease in cash and cash equivalents</t>
  </si>
  <si>
    <t>Cash and cash equivalents at the end of period</t>
  </si>
  <si>
    <t>STATEMENT OF CHANGES IN EQUITY</t>
  </si>
  <si>
    <t>from</t>
  </si>
  <si>
    <t>Previous year</t>
  </si>
  <si>
    <t>Current year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</si>
  <si>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</si>
  <si>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</si>
  <si>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</si>
  <si>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</si>
  <si>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5. Profit /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</si>
  <si>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</si>
  <si>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</si>
  <si>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</si>
  <si>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</si>
  <si>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</si>
  <si>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</si>
  <si>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</si>
  <si>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</si>
  <si>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</si>
  <si>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</si>
  <si>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</si>
  <si>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</si>
  <si>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17 a. Attributed to equity holders of parent company</t>
  </si>
  <si>
    <t>17 b. Attributed to minority interst</t>
  </si>
  <si>
    <t>Items decreasing the capital are entered with a negative number sign 
Data entered under AOP marks 001 to 009 are entered as situation on the Balance Sheet date</t>
  </si>
  <si>
    <t>VANESA PERUŠKO TOPIĆ</t>
  </si>
  <si>
    <t>vanesa.topic@uljanikplovidba.com</t>
  </si>
  <si>
    <t>as of  31.03.2016.</t>
  </si>
  <si>
    <t>for period  01.01.2016. to  31.03.2016.</t>
  </si>
  <si>
    <t>period  01.01.2016. to 31.03.2016.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</si>
</sst>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0" fontId="3" fillId="0" borderId="15" xfId="57" applyFont="1" applyBorder="1" applyAlignment="1" applyProtection="1">
      <alignment horizontal="right" vertical="top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3" fillId="0" borderId="23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10" fillId="0" borderId="28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23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9" xfId="57" applyFont="1" applyBorder="1" applyAlignment="1" applyProtection="1">
      <alignment horizontal="center" vertical="top"/>
      <protection hidden="1"/>
    </xf>
    <xf numFmtId="0" fontId="3" fillId="0" borderId="29" xfId="57" applyFont="1" applyBorder="1" applyAlignment="1">
      <alignment horizontal="center"/>
      <protection/>
    </xf>
    <xf numFmtId="0" fontId="3" fillId="0" borderId="30" xfId="57" applyFont="1" applyBorder="1" applyAlignment="1">
      <alignment/>
      <protection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/>
      <protection hidden="1"/>
    </xf>
    <xf numFmtId="0" fontId="3" fillId="0" borderId="27" xfId="57" applyFont="1" applyFill="1" applyBorder="1" applyAlignment="1">
      <alignment horizontal="left" vertical="center"/>
      <protection/>
    </xf>
    <xf numFmtId="0" fontId="14" fillId="0" borderId="0" xfId="62" applyFont="1" applyBorder="1" applyAlignment="1" applyProtection="1">
      <alignment horizontal="left"/>
      <protection hidden="1"/>
    </xf>
    <xf numFmtId="0" fontId="15" fillId="0" borderId="0" xfId="62" applyFont="1" applyBorder="1" applyAlignment="1">
      <alignment/>
      <protection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3" xfId="57" applyFont="1" applyBorder="1" applyAlignment="1">
      <alignment horizontal="center"/>
      <protection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6" xfId="57" applyFont="1" applyFill="1" applyBorder="1" applyAlignment="1">
      <alignment horizontal="left" vertical="center"/>
      <protection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7" fillId="0" borderId="32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1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56</xdr:row>
      <xdr:rowOff>152400</xdr:rowOff>
    </xdr:from>
    <xdr:to>
      <xdr:col>8</xdr:col>
      <xdr:colOff>523875</xdr:colOff>
      <xdr:row>60</xdr:row>
      <xdr:rowOff>142875</xdr:rowOff>
    </xdr:to>
    <xdr:pic>
      <xdr:nvPicPr>
        <xdr:cNvPr id="1" name="Picture 1" descr="DP black mal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9410700"/>
          <a:ext cx="1790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60</xdr:row>
      <xdr:rowOff>47625</xdr:rowOff>
    </xdr:from>
    <xdr:to>
      <xdr:col>6</xdr:col>
      <xdr:colOff>514350</xdr:colOff>
      <xdr:row>61</xdr:row>
      <xdr:rowOff>152400</xdr:rowOff>
    </xdr:to>
    <xdr:pic>
      <xdr:nvPicPr>
        <xdr:cNvPr id="2" name="Picture 2" descr="pecat_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4625" y="9953625"/>
          <a:ext cx="2266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ljanik-plovidba@pu.t-com.hr" TargetMode="External" /><Relationship Id="rId2" Type="http://schemas.openxmlformats.org/officeDocument/2006/relationships/hyperlink" Target="http://www.uljanikplovidba.com/" TargetMode="External" /><Relationship Id="rId3" Type="http://schemas.openxmlformats.org/officeDocument/2006/relationships/hyperlink" Target="mailto:vanesa.topic@uljanikplovidba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SheetLayoutView="100" zoomScalePageLayoutView="0" workbookViewId="0" topLeftCell="A1">
      <selection activeCell="I25" sqref="I25"/>
    </sheetView>
  </sheetViews>
  <sheetFormatPr defaultColWidth="9.140625" defaultRowHeight="12.75"/>
  <cols>
    <col min="1" max="1" width="11.57421875" style="9" customWidth="1"/>
    <col min="2" max="2" width="13.8515625" style="9" customWidth="1"/>
    <col min="3" max="3" width="9.140625" style="9" customWidth="1"/>
    <col min="4" max="4" width="14.140625" style="9" customWidth="1"/>
    <col min="5" max="6" width="9.140625" style="9" customWidth="1"/>
    <col min="7" max="7" width="15.140625" style="9" customWidth="1"/>
    <col min="8" max="8" width="19.28125" style="9" customWidth="1"/>
    <col min="9" max="9" width="14.421875" style="9" customWidth="1"/>
    <col min="10" max="16384" width="9.140625" style="9" customWidth="1"/>
  </cols>
  <sheetData>
    <row r="1" spans="1:12" ht="15.75">
      <c r="A1" s="124" t="s">
        <v>31</v>
      </c>
      <c r="B1" s="125"/>
      <c r="C1" s="125"/>
      <c r="D1" s="68"/>
      <c r="E1" s="68"/>
      <c r="F1" s="68"/>
      <c r="G1" s="68"/>
      <c r="H1" s="68"/>
      <c r="I1" s="69"/>
      <c r="J1" s="8"/>
      <c r="K1" s="8"/>
      <c r="L1" s="8"/>
    </row>
    <row r="2" spans="1:12" ht="12.75" customHeight="1">
      <c r="A2" s="175" t="s">
        <v>32</v>
      </c>
      <c r="B2" s="176"/>
      <c r="C2" s="176"/>
      <c r="D2" s="177"/>
      <c r="E2" s="102">
        <v>42370</v>
      </c>
      <c r="F2" s="10"/>
      <c r="G2" s="11" t="s">
        <v>33</v>
      </c>
      <c r="H2" s="102">
        <v>42460</v>
      </c>
      <c r="I2" s="70"/>
      <c r="J2" s="8"/>
      <c r="K2" s="8"/>
      <c r="L2" s="8"/>
    </row>
    <row r="3" spans="1:12" ht="12.75">
      <c r="A3" s="71"/>
      <c r="B3" s="12">
        <v>18</v>
      </c>
      <c r="C3" s="12"/>
      <c r="D3" s="12"/>
      <c r="E3" s="13"/>
      <c r="F3" s="13"/>
      <c r="G3" s="12"/>
      <c r="H3" s="12"/>
      <c r="I3" s="72"/>
      <c r="J3" s="8"/>
      <c r="K3" s="8"/>
      <c r="L3" s="8"/>
    </row>
    <row r="4" spans="1:12" ht="15" customHeight="1">
      <c r="A4" s="178" t="s">
        <v>34</v>
      </c>
      <c r="B4" s="179"/>
      <c r="C4" s="179"/>
      <c r="D4" s="179"/>
      <c r="E4" s="179"/>
      <c r="F4" s="179"/>
      <c r="G4" s="179"/>
      <c r="H4" s="179"/>
      <c r="I4" s="180"/>
      <c r="J4" s="8"/>
      <c r="K4" s="8"/>
      <c r="L4" s="8"/>
    </row>
    <row r="5" spans="1:12" ht="12.75">
      <c r="A5" s="73"/>
      <c r="B5" s="14"/>
      <c r="C5" s="14"/>
      <c r="D5" s="14"/>
      <c r="E5" s="15"/>
      <c r="F5" s="74"/>
      <c r="G5" s="16"/>
      <c r="H5" s="17"/>
      <c r="I5" s="75"/>
      <c r="J5" s="8"/>
      <c r="K5" s="8"/>
      <c r="L5" s="8"/>
    </row>
    <row r="6" spans="1:12" ht="12.75">
      <c r="A6" s="143" t="s">
        <v>19</v>
      </c>
      <c r="B6" s="144"/>
      <c r="C6" s="135" t="s">
        <v>6</v>
      </c>
      <c r="D6" s="136"/>
      <c r="E6" s="27"/>
      <c r="F6" s="27"/>
      <c r="G6" s="27"/>
      <c r="H6" s="27"/>
      <c r="I6" s="76"/>
      <c r="J6" s="8"/>
      <c r="K6" s="8"/>
      <c r="L6" s="8"/>
    </row>
    <row r="7" spans="1:12" ht="12.75">
      <c r="A7" s="77"/>
      <c r="B7" s="20"/>
      <c r="C7" s="14"/>
      <c r="D7" s="14"/>
      <c r="E7" s="27"/>
      <c r="F7" s="27"/>
      <c r="G7" s="27"/>
      <c r="H7" s="27"/>
      <c r="I7" s="76"/>
      <c r="J7" s="8"/>
      <c r="K7" s="8"/>
      <c r="L7" s="8"/>
    </row>
    <row r="8" spans="1:12" ht="22.5" customHeight="1">
      <c r="A8" s="181" t="s">
        <v>20</v>
      </c>
      <c r="B8" s="182"/>
      <c r="C8" s="135" t="s">
        <v>7</v>
      </c>
      <c r="D8" s="136"/>
      <c r="E8" s="27"/>
      <c r="F8" s="27"/>
      <c r="G8" s="27"/>
      <c r="H8" s="27"/>
      <c r="I8" s="78"/>
      <c r="J8" s="8"/>
      <c r="K8" s="8"/>
      <c r="L8" s="8"/>
    </row>
    <row r="9" spans="1:12" ht="12.75">
      <c r="A9" s="110"/>
      <c r="B9" s="111"/>
      <c r="C9" s="18"/>
      <c r="D9" s="24"/>
      <c r="E9" s="14"/>
      <c r="F9" s="14"/>
      <c r="G9" s="14"/>
      <c r="H9" s="14"/>
      <c r="I9" s="78"/>
      <c r="J9" s="8"/>
      <c r="K9" s="8"/>
      <c r="L9" s="8"/>
    </row>
    <row r="10" spans="1:12" ht="12.75" customHeight="1">
      <c r="A10" s="127" t="s">
        <v>21</v>
      </c>
      <c r="B10" s="173"/>
      <c r="C10" s="135" t="s">
        <v>8</v>
      </c>
      <c r="D10" s="136"/>
      <c r="E10" s="14"/>
      <c r="F10" s="14"/>
      <c r="G10" s="14"/>
      <c r="H10" s="14"/>
      <c r="I10" s="78"/>
      <c r="J10" s="8"/>
      <c r="K10" s="8"/>
      <c r="L10" s="8"/>
    </row>
    <row r="11" spans="1:12" ht="12.75">
      <c r="A11" s="174"/>
      <c r="B11" s="173"/>
      <c r="C11" s="14"/>
      <c r="D11" s="14"/>
      <c r="E11" s="14"/>
      <c r="F11" s="14"/>
      <c r="G11" s="14"/>
      <c r="H11" s="14"/>
      <c r="I11" s="78"/>
      <c r="J11" s="8"/>
      <c r="K11" s="8"/>
      <c r="L11" s="8"/>
    </row>
    <row r="12" spans="1:12" ht="12.75">
      <c r="A12" s="143" t="s">
        <v>22</v>
      </c>
      <c r="B12" s="144"/>
      <c r="C12" s="129" t="s">
        <v>9</v>
      </c>
      <c r="D12" s="170"/>
      <c r="E12" s="170"/>
      <c r="F12" s="170"/>
      <c r="G12" s="170"/>
      <c r="H12" s="170"/>
      <c r="I12" s="145"/>
      <c r="J12" s="8"/>
      <c r="K12" s="8"/>
      <c r="L12" s="8"/>
    </row>
    <row r="13" spans="1:12" ht="12.75">
      <c r="A13" s="77"/>
      <c r="B13" s="20"/>
      <c r="C13" s="19"/>
      <c r="D13" s="14"/>
      <c r="E13" s="14"/>
      <c r="F13" s="14"/>
      <c r="G13" s="14"/>
      <c r="H13" s="14"/>
      <c r="I13" s="78"/>
      <c r="J13" s="8"/>
      <c r="K13" s="8"/>
      <c r="L13" s="8"/>
    </row>
    <row r="14" spans="1:12" ht="12.75">
      <c r="A14" s="143" t="s">
        <v>23</v>
      </c>
      <c r="B14" s="144"/>
      <c r="C14" s="171">
        <v>52100</v>
      </c>
      <c r="D14" s="172"/>
      <c r="E14" s="14"/>
      <c r="F14" s="129" t="s">
        <v>10</v>
      </c>
      <c r="G14" s="170"/>
      <c r="H14" s="170"/>
      <c r="I14" s="145"/>
      <c r="J14" s="8"/>
      <c r="K14" s="8"/>
      <c r="L14" s="8"/>
    </row>
    <row r="15" spans="1:12" ht="12.75">
      <c r="A15" s="77"/>
      <c r="B15" s="20"/>
      <c r="C15" s="14"/>
      <c r="D15" s="14"/>
      <c r="E15" s="14"/>
      <c r="F15" s="14"/>
      <c r="G15" s="14"/>
      <c r="H15" s="14"/>
      <c r="I15" s="78"/>
      <c r="J15" s="8"/>
      <c r="K15" s="8"/>
      <c r="L15" s="8"/>
    </row>
    <row r="16" spans="1:12" ht="12.75">
      <c r="A16" s="143" t="s">
        <v>24</v>
      </c>
      <c r="B16" s="144"/>
      <c r="C16" s="129" t="s">
        <v>11</v>
      </c>
      <c r="D16" s="170"/>
      <c r="E16" s="170"/>
      <c r="F16" s="170"/>
      <c r="G16" s="170"/>
      <c r="H16" s="170"/>
      <c r="I16" s="145"/>
      <c r="J16" s="8"/>
      <c r="K16" s="8"/>
      <c r="L16" s="8"/>
    </row>
    <row r="17" spans="1:12" ht="12.75">
      <c r="A17" s="77"/>
      <c r="B17" s="20"/>
      <c r="C17" s="14"/>
      <c r="D17" s="14"/>
      <c r="E17" s="14"/>
      <c r="F17" s="14"/>
      <c r="G17" s="14"/>
      <c r="H17" s="14"/>
      <c r="I17" s="78"/>
      <c r="J17" s="8"/>
      <c r="K17" s="8"/>
      <c r="L17" s="8"/>
    </row>
    <row r="18" spans="1:12" ht="12.75">
      <c r="A18" s="143" t="s">
        <v>25</v>
      </c>
      <c r="B18" s="144"/>
      <c r="C18" s="166" t="s">
        <v>12</v>
      </c>
      <c r="D18" s="167"/>
      <c r="E18" s="167"/>
      <c r="F18" s="167"/>
      <c r="G18" s="167"/>
      <c r="H18" s="167"/>
      <c r="I18" s="168"/>
      <c r="J18" s="8"/>
      <c r="K18" s="8"/>
      <c r="L18" s="8"/>
    </row>
    <row r="19" spans="1:12" ht="12.75">
      <c r="A19" s="77"/>
      <c r="B19" s="20"/>
      <c r="C19" s="19"/>
      <c r="D19" s="14"/>
      <c r="E19" s="14"/>
      <c r="F19" s="14"/>
      <c r="G19" s="14"/>
      <c r="H19" s="14"/>
      <c r="I19" s="78"/>
      <c r="J19" s="8"/>
      <c r="K19" s="8"/>
      <c r="L19" s="8"/>
    </row>
    <row r="20" spans="1:12" ht="12.75">
      <c r="A20" s="143" t="s">
        <v>26</v>
      </c>
      <c r="B20" s="144"/>
      <c r="C20" s="166" t="s">
        <v>13</v>
      </c>
      <c r="D20" s="167"/>
      <c r="E20" s="167"/>
      <c r="F20" s="167"/>
      <c r="G20" s="167"/>
      <c r="H20" s="167"/>
      <c r="I20" s="168"/>
      <c r="J20" s="8"/>
      <c r="K20" s="8"/>
      <c r="L20" s="8"/>
    </row>
    <row r="21" spans="1:12" ht="12.75">
      <c r="A21" s="77"/>
      <c r="B21" s="20"/>
      <c r="C21" s="19"/>
      <c r="D21" s="14"/>
      <c r="E21" s="14"/>
      <c r="F21" s="14"/>
      <c r="G21" s="14"/>
      <c r="H21" s="14"/>
      <c r="I21" s="78"/>
      <c r="J21" s="8"/>
      <c r="K21" s="8"/>
      <c r="L21" s="8"/>
    </row>
    <row r="22" spans="1:12" ht="12.75">
      <c r="A22" s="143" t="s">
        <v>27</v>
      </c>
      <c r="B22" s="144"/>
      <c r="C22" s="103">
        <v>359</v>
      </c>
      <c r="D22" s="129" t="s">
        <v>10</v>
      </c>
      <c r="E22" s="163"/>
      <c r="F22" s="164"/>
      <c r="G22" s="143"/>
      <c r="H22" s="169"/>
      <c r="I22" s="79"/>
      <c r="J22" s="8"/>
      <c r="K22" s="8"/>
      <c r="L22" s="8"/>
    </row>
    <row r="23" spans="1:12" ht="12.75">
      <c r="A23" s="77"/>
      <c r="B23" s="20"/>
      <c r="C23" s="14"/>
      <c r="D23" s="22"/>
      <c r="E23" s="22"/>
      <c r="F23" s="22"/>
      <c r="G23" s="22"/>
      <c r="H23" s="14"/>
      <c r="I23" s="78"/>
      <c r="J23" s="8"/>
      <c r="K23" s="8"/>
      <c r="L23" s="8"/>
    </row>
    <row r="24" spans="1:12" ht="12.75">
      <c r="A24" s="143" t="s">
        <v>28</v>
      </c>
      <c r="B24" s="144"/>
      <c r="C24" s="103">
        <v>18</v>
      </c>
      <c r="D24" s="129" t="s">
        <v>14</v>
      </c>
      <c r="E24" s="163"/>
      <c r="F24" s="163"/>
      <c r="G24" s="164"/>
      <c r="H24" s="112" t="s">
        <v>35</v>
      </c>
      <c r="I24" s="104">
        <v>34</v>
      </c>
      <c r="J24" s="8"/>
      <c r="K24" s="8"/>
      <c r="L24" s="8"/>
    </row>
    <row r="25" spans="1:12" ht="12.75">
      <c r="A25" s="77"/>
      <c r="B25" s="20"/>
      <c r="C25" s="14"/>
      <c r="D25" s="22"/>
      <c r="E25" s="22"/>
      <c r="F25" s="22"/>
      <c r="G25" s="20"/>
      <c r="H25" s="20" t="s">
        <v>36</v>
      </c>
      <c r="I25" s="80"/>
      <c r="J25" s="8"/>
      <c r="K25" s="8"/>
      <c r="L25" s="8"/>
    </row>
    <row r="26" spans="1:12" ht="12.75">
      <c r="A26" s="143" t="s">
        <v>29</v>
      </c>
      <c r="B26" s="144"/>
      <c r="C26" s="105" t="s">
        <v>30</v>
      </c>
      <c r="D26" s="23"/>
      <c r="E26" s="31"/>
      <c r="F26" s="22"/>
      <c r="G26" s="165" t="s">
        <v>37</v>
      </c>
      <c r="H26" s="144"/>
      <c r="I26" s="106" t="s">
        <v>15</v>
      </c>
      <c r="J26" s="8"/>
      <c r="K26" s="8"/>
      <c r="L26" s="8"/>
    </row>
    <row r="27" spans="1:12" ht="12.75">
      <c r="A27" s="77"/>
      <c r="B27" s="20"/>
      <c r="C27" s="14"/>
      <c r="D27" s="22"/>
      <c r="E27" s="22"/>
      <c r="F27" s="22"/>
      <c r="G27" s="22"/>
      <c r="H27" s="14"/>
      <c r="I27" s="81"/>
      <c r="J27" s="8"/>
      <c r="K27" s="8"/>
      <c r="L27" s="8"/>
    </row>
    <row r="28" spans="1:12" ht="12.75">
      <c r="A28" s="156" t="s">
        <v>38</v>
      </c>
      <c r="B28" s="157"/>
      <c r="C28" s="158"/>
      <c r="D28" s="158"/>
      <c r="E28" s="159" t="s">
        <v>39</v>
      </c>
      <c r="F28" s="160"/>
      <c r="G28" s="160"/>
      <c r="H28" s="161" t="s">
        <v>1</v>
      </c>
      <c r="I28" s="162"/>
      <c r="J28" s="8"/>
      <c r="K28" s="8"/>
      <c r="L28" s="8"/>
    </row>
    <row r="29" spans="1:12" ht="12.75">
      <c r="A29" s="82"/>
      <c r="B29" s="31"/>
      <c r="C29" s="31"/>
      <c r="D29" s="24"/>
      <c r="E29" s="14"/>
      <c r="F29" s="14"/>
      <c r="G29" s="14"/>
      <c r="H29" s="25"/>
      <c r="I29" s="81"/>
      <c r="J29" s="8"/>
      <c r="K29" s="8"/>
      <c r="L29" s="8"/>
    </row>
    <row r="30" spans="1:12" ht="12.75">
      <c r="A30" s="153"/>
      <c r="B30" s="148"/>
      <c r="C30" s="148"/>
      <c r="D30" s="149"/>
      <c r="E30" s="153"/>
      <c r="F30" s="148"/>
      <c r="G30" s="148"/>
      <c r="H30" s="135"/>
      <c r="I30" s="136"/>
      <c r="J30" s="8"/>
      <c r="K30" s="8"/>
      <c r="L30" s="8"/>
    </row>
    <row r="31" spans="1:12" ht="12.75">
      <c r="A31" s="77"/>
      <c r="B31" s="20"/>
      <c r="C31" s="19"/>
      <c r="D31" s="154"/>
      <c r="E31" s="154"/>
      <c r="F31" s="154"/>
      <c r="G31" s="155"/>
      <c r="H31" s="14"/>
      <c r="I31" s="83"/>
      <c r="J31" s="8"/>
      <c r="K31" s="8"/>
      <c r="L31" s="8"/>
    </row>
    <row r="32" spans="1:12" ht="12.75">
      <c r="A32" s="153"/>
      <c r="B32" s="148"/>
      <c r="C32" s="148"/>
      <c r="D32" s="149"/>
      <c r="E32" s="153"/>
      <c r="F32" s="148"/>
      <c r="G32" s="148"/>
      <c r="H32" s="135"/>
      <c r="I32" s="136"/>
      <c r="J32" s="8"/>
      <c r="K32" s="8"/>
      <c r="L32" s="8"/>
    </row>
    <row r="33" spans="1:12" ht="12.75">
      <c r="A33" s="77"/>
      <c r="B33" s="20"/>
      <c r="C33" s="19"/>
      <c r="D33" s="26"/>
      <c r="E33" s="26"/>
      <c r="F33" s="26"/>
      <c r="G33" s="27"/>
      <c r="H33" s="14"/>
      <c r="I33" s="84"/>
      <c r="J33" s="8"/>
      <c r="K33" s="8"/>
      <c r="L33" s="8"/>
    </row>
    <row r="34" spans="1:12" ht="12.75">
      <c r="A34" s="153"/>
      <c r="B34" s="148"/>
      <c r="C34" s="148"/>
      <c r="D34" s="149"/>
      <c r="E34" s="153"/>
      <c r="F34" s="148"/>
      <c r="G34" s="148"/>
      <c r="H34" s="135"/>
      <c r="I34" s="136"/>
      <c r="J34" s="8"/>
      <c r="K34" s="8"/>
      <c r="L34" s="8"/>
    </row>
    <row r="35" spans="1:12" ht="12.75">
      <c r="A35" s="77"/>
      <c r="B35" s="20"/>
      <c r="C35" s="19"/>
      <c r="D35" s="26"/>
      <c r="E35" s="26"/>
      <c r="F35" s="26"/>
      <c r="G35" s="27"/>
      <c r="H35" s="14"/>
      <c r="I35" s="84"/>
      <c r="J35" s="8"/>
      <c r="K35" s="8"/>
      <c r="L35" s="8"/>
    </row>
    <row r="36" spans="1:12" ht="12.75">
      <c r="A36" s="153"/>
      <c r="B36" s="148"/>
      <c r="C36" s="148"/>
      <c r="D36" s="149"/>
      <c r="E36" s="153"/>
      <c r="F36" s="148"/>
      <c r="G36" s="148"/>
      <c r="H36" s="135"/>
      <c r="I36" s="136"/>
      <c r="J36" s="8"/>
      <c r="K36" s="8"/>
      <c r="L36" s="8"/>
    </row>
    <row r="37" spans="1:12" ht="12.75">
      <c r="A37" s="85"/>
      <c r="B37" s="28"/>
      <c r="C37" s="150"/>
      <c r="D37" s="151"/>
      <c r="E37" s="14"/>
      <c r="F37" s="150"/>
      <c r="G37" s="151"/>
      <c r="H37" s="14"/>
      <c r="I37" s="78"/>
      <c r="J37" s="8"/>
      <c r="K37" s="8"/>
      <c r="L37" s="8"/>
    </row>
    <row r="38" spans="1:12" ht="12.75">
      <c r="A38" s="153"/>
      <c r="B38" s="148"/>
      <c r="C38" s="148"/>
      <c r="D38" s="149"/>
      <c r="E38" s="153"/>
      <c r="F38" s="148"/>
      <c r="G38" s="148"/>
      <c r="H38" s="135"/>
      <c r="I38" s="136"/>
      <c r="J38" s="8"/>
      <c r="K38" s="8"/>
      <c r="L38" s="8"/>
    </row>
    <row r="39" spans="1:12" ht="12.75">
      <c r="A39" s="85"/>
      <c r="B39" s="28"/>
      <c r="C39" s="29"/>
      <c r="D39" s="30"/>
      <c r="E39" s="14"/>
      <c r="F39" s="29"/>
      <c r="G39" s="30"/>
      <c r="H39" s="14"/>
      <c r="I39" s="78"/>
      <c r="J39" s="8"/>
      <c r="K39" s="8"/>
      <c r="L39" s="8"/>
    </row>
    <row r="40" spans="1:12" ht="12.75">
      <c r="A40" s="153"/>
      <c r="B40" s="148"/>
      <c r="C40" s="148"/>
      <c r="D40" s="149"/>
      <c r="E40" s="153"/>
      <c r="F40" s="148"/>
      <c r="G40" s="148"/>
      <c r="H40" s="135"/>
      <c r="I40" s="136"/>
      <c r="J40" s="8"/>
      <c r="K40" s="8"/>
      <c r="L40" s="8"/>
    </row>
    <row r="41" spans="1:12" ht="12.75">
      <c r="A41" s="107"/>
      <c r="B41" s="31"/>
      <c r="C41" s="31"/>
      <c r="D41" s="31"/>
      <c r="E41" s="21"/>
      <c r="F41" s="108"/>
      <c r="G41" s="108"/>
      <c r="H41" s="109"/>
      <c r="I41" s="86"/>
      <c r="J41" s="8"/>
      <c r="K41" s="8"/>
      <c r="L41" s="8"/>
    </row>
    <row r="42" spans="1:12" ht="12.75">
      <c r="A42" s="85"/>
      <c r="B42" s="28"/>
      <c r="C42" s="29"/>
      <c r="D42" s="30"/>
      <c r="E42" s="14"/>
      <c r="F42" s="29"/>
      <c r="G42" s="30"/>
      <c r="H42" s="14"/>
      <c r="I42" s="78"/>
      <c r="J42" s="8"/>
      <c r="K42" s="8"/>
      <c r="L42" s="8"/>
    </row>
    <row r="43" spans="1:12" ht="12.75">
      <c r="A43" s="87"/>
      <c r="B43" s="32"/>
      <c r="C43" s="32"/>
      <c r="D43" s="18"/>
      <c r="E43" s="18"/>
      <c r="F43" s="32"/>
      <c r="G43" s="18"/>
      <c r="H43" s="18"/>
      <c r="I43" s="88"/>
      <c r="J43" s="8"/>
      <c r="K43" s="8"/>
      <c r="L43" s="8"/>
    </row>
    <row r="44" spans="1:12" ht="12.75" customHeight="1">
      <c r="A44" s="127" t="s">
        <v>40</v>
      </c>
      <c r="B44" s="128"/>
      <c r="C44" s="135"/>
      <c r="D44" s="136"/>
      <c r="E44" s="24"/>
      <c r="F44" s="129"/>
      <c r="G44" s="148"/>
      <c r="H44" s="148"/>
      <c r="I44" s="149"/>
      <c r="J44" s="8"/>
      <c r="K44" s="8"/>
      <c r="L44" s="8"/>
    </row>
    <row r="45" spans="1:12" ht="12.75">
      <c r="A45" s="85"/>
      <c r="B45" s="28"/>
      <c r="C45" s="150"/>
      <c r="D45" s="151"/>
      <c r="E45" s="14"/>
      <c r="F45" s="150"/>
      <c r="G45" s="152"/>
      <c r="H45" s="33"/>
      <c r="I45" s="89"/>
      <c r="J45" s="8"/>
      <c r="K45" s="8"/>
      <c r="L45" s="8"/>
    </row>
    <row r="46" spans="1:12" ht="12.75" customHeight="1">
      <c r="A46" s="127" t="s">
        <v>41</v>
      </c>
      <c r="B46" s="128"/>
      <c r="C46" s="129" t="s">
        <v>297</v>
      </c>
      <c r="D46" s="130"/>
      <c r="E46" s="130"/>
      <c r="F46" s="130"/>
      <c r="G46" s="130"/>
      <c r="H46" s="130"/>
      <c r="I46" s="131"/>
      <c r="J46" s="8"/>
      <c r="K46" s="8"/>
      <c r="L46" s="8"/>
    </row>
    <row r="47" spans="1:12" ht="12.75">
      <c r="A47" s="77"/>
      <c r="B47" s="20"/>
      <c r="C47" s="19" t="s">
        <v>44</v>
      </c>
      <c r="D47" s="14"/>
      <c r="E47" s="14"/>
      <c r="F47" s="14"/>
      <c r="G47" s="14"/>
      <c r="H47" s="14"/>
      <c r="I47" s="78"/>
      <c r="J47" s="8"/>
      <c r="K47" s="8"/>
      <c r="L47" s="8"/>
    </row>
    <row r="48" spans="1:12" ht="12.75">
      <c r="A48" s="127" t="s">
        <v>42</v>
      </c>
      <c r="B48" s="128"/>
      <c r="C48" s="132" t="s">
        <v>18</v>
      </c>
      <c r="D48" s="133"/>
      <c r="E48" s="134"/>
      <c r="F48" s="14"/>
      <c r="G48" s="112" t="s">
        <v>45</v>
      </c>
      <c r="H48" s="132" t="s">
        <v>16</v>
      </c>
      <c r="I48" s="134"/>
      <c r="J48" s="8"/>
      <c r="K48" s="8"/>
      <c r="L48" s="8"/>
    </row>
    <row r="49" spans="1:12" ht="12.75">
      <c r="A49" s="77"/>
      <c r="B49" s="20"/>
      <c r="C49" s="19"/>
      <c r="D49" s="14"/>
      <c r="E49" s="14"/>
      <c r="F49" s="14"/>
      <c r="G49" s="14"/>
      <c r="H49" s="14"/>
      <c r="I49" s="78"/>
      <c r="J49" s="8"/>
      <c r="K49" s="8"/>
      <c r="L49" s="8"/>
    </row>
    <row r="50" spans="1:12" ht="12.75" customHeight="1">
      <c r="A50" s="127" t="s">
        <v>25</v>
      </c>
      <c r="B50" s="128"/>
      <c r="C50" s="142" t="s">
        <v>298</v>
      </c>
      <c r="D50" s="133"/>
      <c r="E50" s="133"/>
      <c r="F50" s="133"/>
      <c r="G50" s="133"/>
      <c r="H50" s="133"/>
      <c r="I50" s="134"/>
      <c r="J50" s="8"/>
      <c r="K50" s="8"/>
      <c r="L50" s="8"/>
    </row>
    <row r="51" spans="1:12" ht="12.75">
      <c r="A51" s="77"/>
      <c r="B51" s="20"/>
      <c r="C51" s="14"/>
      <c r="D51" s="14"/>
      <c r="E51" s="14"/>
      <c r="F51" s="14"/>
      <c r="G51" s="14"/>
      <c r="H51" s="14"/>
      <c r="I51" s="78"/>
      <c r="J51" s="8"/>
      <c r="K51" s="8"/>
      <c r="L51" s="8"/>
    </row>
    <row r="52" spans="1:12" ht="12.75">
      <c r="A52" s="143" t="s">
        <v>43</v>
      </c>
      <c r="B52" s="144"/>
      <c r="C52" s="132" t="s">
        <v>17</v>
      </c>
      <c r="D52" s="133"/>
      <c r="E52" s="133"/>
      <c r="F52" s="133"/>
      <c r="G52" s="133"/>
      <c r="H52" s="133"/>
      <c r="I52" s="145"/>
      <c r="J52" s="8"/>
      <c r="K52" s="8"/>
      <c r="L52" s="8"/>
    </row>
    <row r="53" spans="1:12" ht="12.75">
      <c r="A53" s="90"/>
      <c r="B53" s="18"/>
      <c r="C53" s="126" t="s">
        <v>46</v>
      </c>
      <c r="D53" s="126"/>
      <c r="E53" s="126"/>
      <c r="F53" s="126"/>
      <c r="G53" s="126"/>
      <c r="H53" s="126"/>
      <c r="I53" s="91"/>
      <c r="J53" s="8"/>
      <c r="K53" s="8"/>
      <c r="L53" s="8"/>
    </row>
    <row r="54" spans="1:12" ht="12.75">
      <c r="A54" s="90"/>
      <c r="B54" s="18"/>
      <c r="C54" s="34"/>
      <c r="D54" s="34"/>
      <c r="E54" s="34"/>
      <c r="F54" s="34"/>
      <c r="G54" s="34"/>
      <c r="H54" s="34"/>
      <c r="I54" s="91"/>
      <c r="J54" s="8"/>
      <c r="K54" s="8"/>
      <c r="L54" s="8"/>
    </row>
    <row r="55" spans="1:12" ht="12.75">
      <c r="A55" s="90"/>
      <c r="B55" s="146" t="s">
        <v>47</v>
      </c>
      <c r="C55" s="147"/>
      <c r="D55" s="147"/>
      <c r="E55" s="147"/>
      <c r="F55" s="43"/>
      <c r="G55" s="43"/>
      <c r="H55" s="43"/>
      <c r="I55" s="92"/>
      <c r="J55" s="8"/>
      <c r="K55" s="8"/>
      <c r="L55" s="8"/>
    </row>
    <row r="56" spans="1:12" ht="12.75">
      <c r="A56" s="90"/>
      <c r="B56" s="121" t="s">
        <v>48</v>
      </c>
      <c r="C56" s="122"/>
      <c r="D56" s="122"/>
      <c r="E56" s="122"/>
      <c r="F56" s="122"/>
      <c r="G56" s="122"/>
      <c r="H56" s="122"/>
      <c r="I56" s="123"/>
      <c r="J56" s="8"/>
      <c r="K56" s="8"/>
      <c r="L56" s="8"/>
    </row>
    <row r="57" spans="1:12" ht="12.75">
      <c r="A57" s="90"/>
      <c r="B57" s="121" t="s">
        <v>49</v>
      </c>
      <c r="C57" s="122"/>
      <c r="D57" s="122"/>
      <c r="E57" s="122"/>
      <c r="F57" s="122"/>
      <c r="G57" s="122"/>
      <c r="H57" s="122"/>
      <c r="I57" s="92"/>
      <c r="J57" s="8"/>
      <c r="K57" s="8"/>
      <c r="L57" s="8"/>
    </row>
    <row r="58" spans="1:12" ht="12.75">
      <c r="A58" s="90"/>
      <c r="B58" s="121" t="s">
        <v>50</v>
      </c>
      <c r="C58" s="122"/>
      <c r="D58" s="122"/>
      <c r="E58" s="122"/>
      <c r="F58" s="122"/>
      <c r="G58" s="122"/>
      <c r="H58" s="122"/>
      <c r="I58" s="123"/>
      <c r="J58" s="8"/>
      <c r="K58" s="8"/>
      <c r="L58" s="8"/>
    </row>
    <row r="59" spans="1:12" ht="12.75">
      <c r="A59" s="90"/>
      <c r="B59" s="121" t="s">
        <v>51</v>
      </c>
      <c r="C59" s="122"/>
      <c r="D59" s="122"/>
      <c r="E59" s="122"/>
      <c r="F59" s="122"/>
      <c r="G59" s="122"/>
      <c r="H59" s="122"/>
      <c r="I59" s="123"/>
      <c r="J59" s="8"/>
      <c r="K59" s="8"/>
      <c r="L59" s="8"/>
    </row>
    <row r="60" spans="1:12" ht="12.75">
      <c r="A60" s="90"/>
      <c r="B60" s="93"/>
      <c r="C60" s="94"/>
      <c r="D60" s="94"/>
      <c r="E60" s="94"/>
      <c r="F60" s="94"/>
      <c r="G60" s="94"/>
      <c r="H60" s="94"/>
      <c r="I60" s="95"/>
      <c r="J60" s="8"/>
      <c r="K60" s="8"/>
      <c r="L60" s="8"/>
    </row>
    <row r="61" spans="1:12" ht="13.5" thickBot="1">
      <c r="A61" s="96" t="s">
        <v>2</v>
      </c>
      <c r="B61" s="14"/>
      <c r="C61" s="14"/>
      <c r="D61" s="14"/>
      <c r="E61" s="14"/>
      <c r="F61" s="14"/>
      <c r="G61" s="35"/>
      <c r="H61" s="36"/>
      <c r="I61" s="97"/>
      <c r="J61" s="8"/>
      <c r="K61" s="8"/>
      <c r="L61" s="8"/>
    </row>
    <row r="62" spans="1:12" ht="12.75">
      <c r="A62" s="73"/>
      <c r="B62" s="14"/>
      <c r="C62" s="14"/>
      <c r="D62" s="14"/>
      <c r="E62" s="18" t="s">
        <v>3</v>
      </c>
      <c r="F62" s="31"/>
      <c r="G62" s="137" t="s">
        <v>52</v>
      </c>
      <c r="H62" s="138"/>
      <c r="I62" s="139"/>
      <c r="J62" s="8"/>
      <c r="K62" s="8"/>
      <c r="L62" s="8"/>
    </row>
    <row r="63" spans="1:12" ht="12.75">
      <c r="A63" s="98"/>
      <c r="B63" s="99"/>
      <c r="C63" s="100"/>
      <c r="D63" s="100"/>
      <c r="E63" s="100"/>
      <c r="F63" s="100"/>
      <c r="G63" s="140"/>
      <c r="H63" s="141"/>
      <c r="I63" s="101"/>
      <c r="J63" s="8"/>
      <c r="K63" s="8"/>
      <c r="L63" s="8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A32:D32"/>
    <mergeCell ref="E32:G32"/>
    <mergeCell ref="H32:I32"/>
    <mergeCell ref="C37:D37"/>
    <mergeCell ref="F37:G37"/>
    <mergeCell ref="A38:D38"/>
    <mergeCell ref="E38:G38"/>
    <mergeCell ref="A34:D34"/>
    <mergeCell ref="E34:G34"/>
    <mergeCell ref="F44:I44"/>
    <mergeCell ref="C45:D45"/>
    <mergeCell ref="F45:G45"/>
    <mergeCell ref="H38:I3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ljanik-plovidba@pu.t-com.hr"/>
    <hyperlink ref="C20" r:id="rId2" display="www.uljanikplovidba.com"/>
    <hyperlink ref="C50" r:id="rId3" display="vanesa.topic@uljanikplovidba.com"/>
  </hyperlinks>
  <printOptions/>
  <pageMargins left="0.75" right="0.75" top="1" bottom="1" header="0.5" footer="0.5"/>
  <pageSetup horizontalDpi="600" verticalDpi="600" orientation="portrait" paperSize="9" scale="76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67">
      <selection activeCell="J115" sqref="J115"/>
    </sheetView>
  </sheetViews>
  <sheetFormatPr defaultColWidth="9.140625" defaultRowHeight="12.75"/>
  <cols>
    <col min="1" max="9" width="9.140625" style="44" customWidth="1"/>
    <col min="10" max="11" width="9.8515625" style="44" bestFit="1" customWidth="1"/>
    <col min="12" max="16384" width="9.140625" style="44" customWidth="1"/>
  </cols>
  <sheetData>
    <row r="1" spans="1:11" ht="12.75" customHeight="1">
      <c r="A1" s="183" t="s">
        <v>53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ht="12.75" customHeight="1">
      <c r="A2" s="184" t="s">
        <v>299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12.75" customHeight="1">
      <c r="A3" s="185" t="s">
        <v>54</v>
      </c>
      <c r="B3" s="186"/>
      <c r="C3" s="186"/>
      <c r="D3" s="186"/>
      <c r="E3" s="186"/>
      <c r="F3" s="186"/>
      <c r="G3" s="186"/>
      <c r="H3" s="186"/>
      <c r="I3" s="186"/>
      <c r="J3" s="186"/>
      <c r="K3" s="187"/>
    </row>
    <row r="4" spans="1:11" ht="22.5" customHeight="1">
      <c r="A4" s="188" t="s">
        <v>55</v>
      </c>
      <c r="B4" s="189"/>
      <c r="C4" s="189"/>
      <c r="D4" s="189"/>
      <c r="E4" s="189"/>
      <c r="F4" s="189"/>
      <c r="G4" s="189"/>
      <c r="H4" s="190"/>
      <c r="I4" s="49" t="s">
        <v>56</v>
      </c>
      <c r="J4" s="50" t="s">
        <v>57</v>
      </c>
      <c r="K4" s="51" t="s">
        <v>58</v>
      </c>
    </row>
    <row r="5" spans="1:11" ht="12.75">
      <c r="A5" s="191">
        <v>1</v>
      </c>
      <c r="B5" s="191"/>
      <c r="C5" s="191"/>
      <c r="D5" s="191"/>
      <c r="E5" s="191"/>
      <c r="F5" s="191"/>
      <c r="G5" s="191"/>
      <c r="H5" s="191"/>
      <c r="I5" s="48">
        <v>2</v>
      </c>
      <c r="J5" s="47">
        <v>3</v>
      </c>
      <c r="K5" s="47">
        <v>4</v>
      </c>
    </row>
    <row r="6" spans="1:11" ht="12.75">
      <c r="A6" s="192"/>
      <c r="B6" s="193"/>
      <c r="C6" s="193"/>
      <c r="D6" s="193"/>
      <c r="E6" s="193"/>
      <c r="F6" s="193"/>
      <c r="G6" s="193"/>
      <c r="H6" s="193"/>
      <c r="I6" s="193"/>
      <c r="J6" s="193"/>
      <c r="K6" s="194"/>
    </row>
    <row r="7" spans="1:11" ht="12.75" customHeight="1">
      <c r="A7" s="195" t="s">
        <v>59</v>
      </c>
      <c r="B7" s="196"/>
      <c r="C7" s="196"/>
      <c r="D7" s="196"/>
      <c r="E7" s="196"/>
      <c r="F7" s="196"/>
      <c r="G7" s="196"/>
      <c r="H7" s="197"/>
      <c r="I7" s="3">
        <v>1</v>
      </c>
      <c r="J7" s="113"/>
      <c r="K7" s="113"/>
    </row>
    <row r="8" spans="1:11" ht="12.75" customHeight="1">
      <c r="A8" s="198" t="s">
        <v>60</v>
      </c>
      <c r="B8" s="199"/>
      <c r="C8" s="199"/>
      <c r="D8" s="199"/>
      <c r="E8" s="199"/>
      <c r="F8" s="199"/>
      <c r="G8" s="199"/>
      <c r="H8" s="200"/>
      <c r="I8" s="1">
        <v>2</v>
      </c>
      <c r="J8" s="114">
        <f>J9+J16+J26+J35+J39</f>
        <v>625669652</v>
      </c>
      <c r="K8" s="114">
        <f>K9+K16+K26+K35+K39</f>
        <v>595931679</v>
      </c>
    </row>
    <row r="9" spans="1:11" ht="12.75" customHeight="1">
      <c r="A9" s="201" t="s">
        <v>61</v>
      </c>
      <c r="B9" s="202"/>
      <c r="C9" s="202"/>
      <c r="D9" s="202"/>
      <c r="E9" s="202"/>
      <c r="F9" s="202"/>
      <c r="G9" s="202"/>
      <c r="H9" s="203"/>
      <c r="I9" s="1">
        <v>3</v>
      </c>
      <c r="J9" s="45"/>
      <c r="K9" s="45"/>
    </row>
    <row r="10" spans="1:11" ht="12.75" customHeight="1">
      <c r="A10" s="201" t="s">
        <v>62</v>
      </c>
      <c r="B10" s="202"/>
      <c r="C10" s="202"/>
      <c r="D10" s="202"/>
      <c r="E10" s="202"/>
      <c r="F10" s="202"/>
      <c r="G10" s="202"/>
      <c r="H10" s="203"/>
      <c r="I10" s="1">
        <v>4</v>
      </c>
      <c r="J10" s="5"/>
      <c r="K10" s="5"/>
    </row>
    <row r="11" spans="1:11" ht="12.75" customHeight="1">
      <c r="A11" s="201" t="s">
        <v>63</v>
      </c>
      <c r="B11" s="202"/>
      <c r="C11" s="202"/>
      <c r="D11" s="202"/>
      <c r="E11" s="202"/>
      <c r="F11" s="202"/>
      <c r="G11" s="202"/>
      <c r="H11" s="203"/>
      <c r="I11" s="1">
        <v>5</v>
      </c>
      <c r="J11" s="5"/>
      <c r="K11" s="5"/>
    </row>
    <row r="12" spans="1:11" ht="12.75" customHeight="1">
      <c r="A12" s="201" t="s">
        <v>0</v>
      </c>
      <c r="B12" s="202"/>
      <c r="C12" s="202"/>
      <c r="D12" s="202"/>
      <c r="E12" s="202"/>
      <c r="F12" s="202"/>
      <c r="G12" s="202"/>
      <c r="H12" s="203"/>
      <c r="I12" s="1">
        <v>6</v>
      </c>
      <c r="J12" s="5"/>
      <c r="K12" s="5"/>
    </row>
    <row r="13" spans="1:11" ht="12.75" customHeight="1">
      <c r="A13" s="201" t="s">
        <v>64</v>
      </c>
      <c r="B13" s="202"/>
      <c r="C13" s="202"/>
      <c r="D13" s="202"/>
      <c r="E13" s="202"/>
      <c r="F13" s="202"/>
      <c r="G13" s="202"/>
      <c r="H13" s="203"/>
      <c r="I13" s="1">
        <v>7</v>
      </c>
      <c r="J13" s="5"/>
      <c r="K13" s="5"/>
    </row>
    <row r="14" spans="1:11" ht="12.75" customHeight="1">
      <c r="A14" s="201" t="s">
        <v>65</v>
      </c>
      <c r="B14" s="202"/>
      <c r="C14" s="202"/>
      <c r="D14" s="202"/>
      <c r="E14" s="202"/>
      <c r="F14" s="202"/>
      <c r="G14" s="202"/>
      <c r="H14" s="203"/>
      <c r="I14" s="1">
        <v>8</v>
      </c>
      <c r="J14" s="5"/>
      <c r="K14" s="5"/>
    </row>
    <row r="15" spans="1:11" ht="12.75" customHeight="1">
      <c r="A15" s="201" t="s">
        <v>66</v>
      </c>
      <c r="B15" s="202"/>
      <c r="C15" s="202"/>
      <c r="D15" s="202"/>
      <c r="E15" s="202"/>
      <c r="F15" s="202"/>
      <c r="G15" s="202"/>
      <c r="H15" s="203"/>
      <c r="I15" s="1">
        <v>9</v>
      </c>
      <c r="J15" s="5"/>
      <c r="K15" s="5"/>
    </row>
    <row r="16" spans="1:11" ht="12.75" customHeight="1">
      <c r="A16" s="201" t="s">
        <v>67</v>
      </c>
      <c r="B16" s="202"/>
      <c r="C16" s="202"/>
      <c r="D16" s="202"/>
      <c r="E16" s="202"/>
      <c r="F16" s="202"/>
      <c r="G16" s="202"/>
      <c r="H16" s="203"/>
      <c r="I16" s="1">
        <v>10</v>
      </c>
      <c r="J16" s="45">
        <f>SUM(J17:J25)</f>
        <v>3183005</v>
      </c>
      <c r="K16" s="45">
        <f>SUM(K17:K25)</f>
        <v>3157813</v>
      </c>
    </row>
    <row r="17" spans="1:11" ht="12.75" customHeight="1">
      <c r="A17" s="201" t="s">
        <v>68</v>
      </c>
      <c r="B17" s="202"/>
      <c r="C17" s="202"/>
      <c r="D17" s="202"/>
      <c r="E17" s="202"/>
      <c r="F17" s="202"/>
      <c r="G17" s="202"/>
      <c r="H17" s="203"/>
      <c r="I17" s="1">
        <v>11</v>
      </c>
      <c r="J17" s="5">
        <v>121829</v>
      </c>
      <c r="K17" s="5">
        <v>121829</v>
      </c>
    </row>
    <row r="18" spans="1:11" ht="12.75" customHeight="1">
      <c r="A18" s="201" t="s">
        <v>69</v>
      </c>
      <c r="B18" s="202"/>
      <c r="C18" s="202"/>
      <c r="D18" s="202"/>
      <c r="E18" s="202"/>
      <c r="F18" s="202"/>
      <c r="G18" s="202"/>
      <c r="H18" s="203"/>
      <c r="I18" s="1">
        <v>12</v>
      </c>
      <c r="J18" s="5">
        <v>2935036</v>
      </c>
      <c r="K18" s="5">
        <v>2922374</v>
      </c>
    </row>
    <row r="19" spans="1:11" ht="12.75" customHeight="1">
      <c r="A19" s="201" t="s">
        <v>70</v>
      </c>
      <c r="B19" s="202"/>
      <c r="C19" s="202"/>
      <c r="D19" s="202"/>
      <c r="E19" s="202"/>
      <c r="F19" s="202"/>
      <c r="G19" s="202"/>
      <c r="H19" s="203"/>
      <c r="I19" s="1">
        <v>13</v>
      </c>
      <c r="J19" s="5">
        <v>86621</v>
      </c>
      <c r="K19" s="5">
        <v>75888</v>
      </c>
    </row>
    <row r="20" spans="1:11" ht="12.75" customHeight="1">
      <c r="A20" s="201" t="s">
        <v>71</v>
      </c>
      <c r="B20" s="202"/>
      <c r="C20" s="202"/>
      <c r="D20" s="202"/>
      <c r="E20" s="202"/>
      <c r="F20" s="202"/>
      <c r="G20" s="202"/>
      <c r="H20" s="203"/>
      <c r="I20" s="1">
        <v>14</v>
      </c>
      <c r="J20" s="5">
        <v>39519</v>
      </c>
      <c r="K20" s="5">
        <v>37722</v>
      </c>
    </row>
    <row r="21" spans="1:11" ht="12.75" customHeight="1">
      <c r="A21" s="201" t="s">
        <v>72</v>
      </c>
      <c r="B21" s="202"/>
      <c r="C21" s="202"/>
      <c r="D21" s="202"/>
      <c r="E21" s="202"/>
      <c r="F21" s="202"/>
      <c r="G21" s="202"/>
      <c r="H21" s="203"/>
      <c r="I21" s="1">
        <v>15</v>
      </c>
      <c r="J21" s="5"/>
      <c r="K21" s="5"/>
    </row>
    <row r="22" spans="1:11" ht="12.75" customHeight="1">
      <c r="A22" s="201" t="s">
        <v>73</v>
      </c>
      <c r="B22" s="202"/>
      <c r="C22" s="202"/>
      <c r="D22" s="202"/>
      <c r="E22" s="202"/>
      <c r="F22" s="202"/>
      <c r="G22" s="202"/>
      <c r="H22" s="203"/>
      <c r="I22" s="1">
        <v>16</v>
      </c>
      <c r="J22" s="5"/>
      <c r="K22" s="5"/>
    </row>
    <row r="23" spans="1:11" ht="12.75" customHeight="1">
      <c r="A23" s="201" t="s">
        <v>74</v>
      </c>
      <c r="B23" s="202"/>
      <c r="C23" s="202"/>
      <c r="D23" s="202"/>
      <c r="E23" s="202"/>
      <c r="F23" s="202"/>
      <c r="G23" s="202"/>
      <c r="H23" s="203"/>
      <c r="I23" s="1">
        <v>17</v>
      </c>
      <c r="J23" s="5"/>
      <c r="K23" s="5"/>
    </row>
    <row r="24" spans="1:11" ht="12.75" customHeight="1">
      <c r="A24" s="201" t="s">
        <v>75</v>
      </c>
      <c r="B24" s="202"/>
      <c r="C24" s="202"/>
      <c r="D24" s="202"/>
      <c r="E24" s="202"/>
      <c r="F24" s="202"/>
      <c r="G24" s="202"/>
      <c r="H24" s="203"/>
      <c r="I24" s="1">
        <v>18</v>
      </c>
      <c r="J24" s="5"/>
      <c r="K24" s="5"/>
    </row>
    <row r="25" spans="1:11" ht="12.75" customHeight="1">
      <c r="A25" s="201" t="s">
        <v>76</v>
      </c>
      <c r="B25" s="202"/>
      <c r="C25" s="202"/>
      <c r="D25" s="202"/>
      <c r="E25" s="202"/>
      <c r="F25" s="202"/>
      <c r="G25" s="202"/>
      <c r="H25" s="203"/>
      <c r="I25" s="1">
        <v>19</v>
      </c>
      <c r="J25" s="5"/>
      <c r="K25" s="5"/>
    </row>
    <row r="26" spans="1:11" ht="12.75" customHeight="1">
      <c r="A26" s="201" t="s">
        <v>77</v>
      </c>
      <c r="B26" s="202"/>
      <c r="C26" s="202"/>
      <c r="D26" s="202"/>
      <c r="E26" s="202"/>
      <c r="F26" s="202"/>
      <c r="G26" s="202"/>
      <c r="H26" s="203"/>
      <c r="I26" s="1">
        <v>20</v>
      </c>
      <c r="J26" s="45">
        <f>SUM(J27:J34)</f>
        <v>611736242</v>
      </c>
      <c r="K26" s="45">
        <f>SUM(K27:K34)</f>
        <v>582079411</v>
      </c>
    </row>
    <row r="27" spans="1:11" ht="12.75" customHeight="1">
      <c r="A27" s="201" t="s">
        <v>78</v>
      </c>
      <c r="B27" s="202"/>
      <c r="C27" s="202"/>
      <c r="D27" s="202"/>
      <c r="E27" s="202"/>
      <c r="F27" s="202"/>
      <c r="G27" s="202"/>
      <c r="H27" s="203"/>
      <c r="I27" s="1">
        <v>21</v>
      </c>
      <c r="J27" s="5">
        <v>609084339</v>
      </c>
      <c r="K27" s="5">
        <v>579427542</v>
      </c>
    </row>
    <row r="28" spans="1:11" ht="12.75" customHeight="1">
      <c r="A28" s="201" t="s">
        <v>79</v>
      </c>
      <c r="B28" s="202"/>
      <c r="C28" s="202"/>
      <c r="D28" s="202"/>
      <c r="E28" s="202"/>
      <c r="F28" s="202"/>
      <c r="G28" s="202"/>
      <c r="H28" s="203"/>
      <c r="I28" s="1">
        <v>22</v>
      </c>
      <c r="J28" s="5"/>
      <c r="K28" s="5"/>
    </row>
    <row r="29" spans="1:11" ht="12.75" customHeight="1">
      <c r="A29" s="201" t="s">
        <v>80</v>
      </c>
      <c r="B29" s="202"/>
      <c r="C29" s="202"/>
      <c r="D29" s="202"/>
      <c r="E29" s="202"/>
      <c r="F29" s="202"/>
      <c r="G29" s="202"/>
      <c r="H29" s="203"/>
      <c r="I29" s="1">
        <v>23</v>
      </c>
      <c r="J29" s="5">
        <v>2088944</v>
      </c>
      <c r="K29" s="5">
        <v>2088910</v>
      </c>
    </row>
    <row r="30" spans="1:11" ht="12.75" customHeight="1">
      <c r="A30" s="201" t="s">
        <v>81</v>
      </c>
      <c r="B30" s="202"/>
      <c r="C30" s="202"/>
      <c r="D30" s="202"/>
      <c r="E30" s="202"/>
      <c r="F30" s="202"/>
      <c r="G30" s="202"/>
      <c r="H30" s="203"/>
      <c r="I30" s="1">
        <v>24</v>
      </c>
      <c r="J30" s="5"/>
      <c r="K30" s="5"/>
    </row>
    <row r="31" spans="1:11" ht="12.75" customHeight="1">
      <c r="A31" s="201" t="s">
        <v>82</v>
      </c>
      <c r="B31" s="202"/>
      <c r="C31" s="202"/>
      <c r="D31" s="202"/>
      <c r="E31" s="202"/>
      <c r="F31" s="202"/>
      <c r="G31" s="202"/>
      <c r="H31" s="203"/>
      <c r="I31" s="1">
        <v>25</v>
      </c>
      <c r="J31" s="5"/>
      <c r="K31" s="5"/>
    </row>
    <row r="32" spans="1:11" ht="12.75" customHeight="1">
      <c r="A32" s="201" t="s">
        <v>83</v>
      </c>
      <c r="B32" s="202"/>
      <c r="C32" s="202"/>
      <c r="D32" s="202"/>
      <c r="E32" s="202"/>
      <c r="F32" s="202"/>
      <c r="G32" s="202"/>
      <c r="H32" s="203"/>
      <c r="I32" s="1">
        <v>26</v>
      </c>
      <c r="J32" s="5"/>
      <c r="K32" s="5"/>
    </row>
    <row r="33" spans="1:11" ht="12.75" customHeight="1">
      <c r="A33" s="201" t="s">
        <v>84</v>
      </c>
      <c r="B33" s="202"/>
      <c r="C33" s="202"/>
      <c r="D33" s="202"/>
      <c r="E33" s="202"/>
      <c r="F33" s="202"/>
      <c r="G33" s="202"/>
      <c r="H33" s="203"/>
      <c r="I33" s="1">
        <v>27</v>
      </c>
      <c r="J33" s="5">
        <v>562959</v>
      </c>
      <c r="K33" s="5">
        <v>562959</v>
      </c>
    </row>
    <row r="34" spans="1:11" ht="12.75" customHeight="1">
      <c r="A34" s="201" t="s">
        <v>85</v>
      </c>
      <c r="B34" s="202"/>
      <c r="C34" s="202"/>
      <c r="D34" s="202"/>
      <c r="E34" s="202"/>
      <c r="F34" s="202"/>
      <c r="G34" s="202"/>
      <c r="H34" s="203"/>
      <c r="I34" s="1">
        <v>28</v>
      </c>
      <c r="J34" s="5"/>
      <c r="K34" s="5"/>
    </row>
    <row r="35" spans="1:11" ht="12.75" customHeight="1">
      <c r="A35" s="201" t="s">
        <v>86</v>
      </c>
      <c r="B35" s="202"/>
      <c r="C35" s="202"/>
      <c r="D35" s="202"/>
      <c r="E35" s="202"/>
      <c r="F35" s="202"/>
      <c r="G35" s="202"/>
      <c r="H35" s="203"/>
      <c r="I35" s="1">
        <v>29</v>
      </c>
      <c r="J35" s="45">
        <f>SUM(J36:J38)</f>
        <v>10750405</v>
      </c>
      <c r="K35" s="45">
        <f>SUM(K36:K38)</f>
        <v>10694455</v>
      </c>
    </row>
    <row r="36" spans="1:11" ht="12.75" customHeight="1">
      <c r="A36" s="201" t="s">
        <v>87</v>
      </c>
      <c r="B36" s="202"/>
      <c r="C36" s="202"/>
      <c r="D36" s="202"/>
      <c r="E36" s="202"/>
      <c r="F36" s="202"/>
      <c r="G36" s="202"/>
      <c r="H36" s="203"/>
      <c r="I36" s="1">
        <v>30</v>
      </c>
      <c r="J36" s="5"/>
      <c r="K36" s="5"/>
    </row>
    <row r="37" spans="1:11" ht="12.75" customHeight="1">
      <c r="A37" s="201" t="s">
        <v>88</v>
      </c>
      <c r="B37" s="202"/>
      <c r="C37" s="202"/>
      <c r="D37" s="202"/>
      <c r="E37" s="202"/>
      <c r="F37" s="202"/>
      <c r="G37" s="202"/>
      <c r="H37" s="203"/>
      <c r="I37" s="1">
        <v>31</v>
      </c>
      <c r="J37" s="5">
        <v>10750405</v>
      </c>
      <c r="K37" s="5">
        <v>10694455</v>
      </c>
    </row>
    <row r="38" spans="1:11" ht="12.75" customHeight="1">
      <c r="A38" s="201" t="s">
        <v>89</v>
      </c>
      <c r="B38" s="202"/>
      <c r="C38" s="202"/>
      <c r="D38" s="202"/>
      <c r="E38" s="202"/>
      <c r="F38" s="202"/>
      <c r="G38" s="202"/>
      <c r="H38" s="203"/>
      <c r="I38" s="1">
        <v>32</v>
      </c>
      <c r="J38" s="5"/>
      <c r="K38" s="5"/>
    </row>
    <row r="39" spans="1:11" ht="12.75" customHeight="1">
      <c r="A39" s="201" t="s">
        <v>90</v>
      </c>
      <c r="B39" s="202"/>
      <c r="C39" s="202"/>
      <c r="D39" s="202"/>
      <c r="E39" s="202"/>
      <c r="F39" s="202"/>
      <c r="G39" s="202"/>
      <c r="H39" s="203"/>
      <c r="I39" s="1">
        <v>33</v>
      </c>
      <c r="J39" s="5"/>
      <c r="K39" s="5"/>
    </row>
    <row r="40" spans="1:11" ht="12.75" customHeight="1">
      <c r="A40" s="198" t="s">
        <v>91</v>
      </c>
      <c r="B40" s="199"/>
      <c r="C40" s="199"/>
      <c r="D40" s="199"/>
      <c r="E40" s="199"/>
      <c r="F40" s="199"/>
      <c r="G40" s="199"/>
      <c r="H40" s="200"/>
      <c r="I40" s="1">
        <v>34</v>
      </c>
      <c r="J40" s="114">
        <f>J41+J49+J56+J64</f>
        <v>204732917</v>
      </c>
      <c r="K40" s="114">
        <f>K41+K49+K56+K64</f>
        <v>194412638</v>
      </c>
    </row>
    <row r="41" spans="1:11" ht="12.75" customHeight="1">
      <c r="A41" s="201" t="s">
        <v>92</v>
      </c>
      <c r="B41" s="202"/>
      <c r="C41" s="202"/>
      <c r="D41" s="202"/>
      <c r="E41" s="202"/>
      <c r="F41" s="202"/>
      <c r="G41" s="202"/>
      <c r="H41" s="203"/>
      <c r="I41" s="1">
        <v>35</v>
      </c>
      <c r="J41" s="45">
        <f>SUM(J42:J48)</f>
        <v>0</v>
      </c>
      <c r="K41" s="45">
        <f>SUM(K42:K48)</f>
        <v>0</v>
      </c>
    </row>
    <row r="42" spans="1:11" ht="12.75" customHeight="1">
      <c r="A42" s="201" t="s">
        <v>93</v>
      </c>
      <c r="B42" s="202"/>
      <c r="C42" s="202"/>
      <c r="D42" s="202"/>
      <c r="E42" s="202"/>
      <c r="F42" s="202"/>
      <c r="G42" s="202"/>
      <c r="H42" s="203"/>
      <c r="I42" s="1">
        <v>36</v>
      </c>
      <c r="J42" s="5"/>
      <c r="K42" s="5"/>
    </row>
    <row r="43" spans="1:11" ht="12.75" customHeight="1">
      <c r="A43" s="201" t="s">
        <v>94</v>
      </c>
      <c r="B43" s="202"/>
      <c r="C43" s="202"/>
      <c r="D43" s="202"/>
      <c r="E43" s="202"/>
      <c r="F43" s="202"/>
      <c r="G43" s="202"/>
      <c r="H43" s="203"/>
      <c r="I43" s="1">
        <v>37</v>
      </c>
      <c r="J43" s="5"/>
      <c r="K43" s="5"/>
    </row>
    <row r="44" spans="1:11" ht="12.75" customHeight="1">
      <c r="A44" s="201" t="s">
        <v>95</v>
      </c>
      <c r="B44" s="202"/>
      <c r="C44" s="202"/>
      <c r="D44" s="202"/>
      <c r="E44" s="202"/>
      <c r="F44" s="202"/>
      <c r="G44" s="202"/>
      <c r="H44" s="203"/>
      <c r="I44" s="1">
        <v>38</v>
      </c>
      <c r="J44" s="5"/>
      <c r="K44" s="5"/>
    </row>
    <row r="45" spans="1:11" ht="12.75" customHeight="1">
      <c r="A45" s="201" t="s">
        <v>96</v>
      </c>
      <c r="B45" s="202"/>
      <c r="C45" s="202"/>
      <c r="D45" s="202"/>
      <c r="E45" s="202"/>
      <c r="F45" s="202"/>
      <c r="G45" s="202"/>
      <c r="H45" s="203"/>
      <c r="I45" s="1">
        <v>39</v>
      </c>
      <c r="J45" s="5"/>
      <c r="K45" s="5"/>
    </row>
    <row r="46" spans="1:11" ht="12.75" customHeight="1">
      <c r="A46" s="201" t="s">
        <v>97</v>
      </c>
      <c r="B46" s="202"/>
      <c r="C46" s="202"/>
      <c r="D46" s="202"/>
      <c r="E46" s="202"/>
      <c r="F46" s="202"/>
      <c r="G46" s="202"/>
      <c r="H46" s="203"/>
      <c r="I46" s="1">
        <v>40</v>
      </c>
      <c r="J46" s="5"/>
      <c r="K46" s="5"/>
    </row>
    <row r="47" spans="1:11" ht="12.75" customHeight="1">
      <c r="A47" s="201" t="s">
        <v>98</v>
      </c>
      <c r="B47" s="202"/>
      <c r="C47" s="202"/>
      <c r="D47" s="202"/>
      <c r="E47" s="202"/>
      <c r="F47" s="202"/>
      <c r="G47" s="202"/>
      <c r="H47" s="203"/>
      <c r="I47" s="1">
        <v>41</v>
      </c>
      <c r="J47" s="5"/>
      <c r="K47" s="5"/>
    </row>
    <row r="48" spans="1:11" ht="12.75" customHeight="1">
      <c r="A48" s="201" t="s">
        <v>99</v>
      </c>
      <c r="B48" s="202"/>
      <c r="C48" s="202"/>
      <c r="D48" s="202"/>
      <c r="E48" s="202"/>
      <c r="F48" s="202"/>
      <c r="G48" s="202"/>
      <c r="H48" s="203"/>
      <c r="I48" s="1">
        <v>42</v>
      </c>
      <c r="J48" s="5"/>
      <c r="K48" s="5"/>
    </row>
    <row r="49" spans="1:11" ht="12.75" customHeight="1">
      <c r="A49" s="201" t="s">
        <v>100</v>
      </c>
      <c r="B49" s="202"/>
      <c r="C49" s="202"/>
      <c r="D49" s="202"/>
      <c r="E49" s="202"/>
      <c r="F49" s="202"/>
      <c r="G49" s="202"/>
      <c r="H49" s="203"/>
      <c r="I49" s="1">
        <v>43</v>
      </c>
      <c r="J49" s="45">
        <f>SUM(J50:J55)</f>
        <v>130850463</v>
      </c>
      <c r="K49" s="45">
        <f>SUM(K50:K55)</f>
        <v>123886146</v>
      </c>
    </row>
    <row r="50" spans="1:11" ht="12.75" customHeight="1">
      <c r="A50" s="201" t="s">
        <v>101</v>
      </c>
      <c r="B50" s="202"/>
      <c r="C50" s="202"/>
      <c r="D50" s="202"/>
      <c r="E50" s="202"/>
      <c r="F50" s="202"/>
      <c r="G50" s="202"/>
      <c r="H50" s="203"/>
      <c r="I50" s="1">
        <v>44</v>
      </c>
      <c r="J50" s="5">
        <v>97924601</v>
      </c>
      <c r="K50" s="5">
        <v>93042227</v>
      </c>
    </row>
    <row r="51" spans="1:11" ht="12.75" customHeight="1">
      <c r="A51" s="201" t="s">
        <v>102</v>
      </c>
      <c r="B51" s="202"/>
      <c r="C51" s="202"/>
      <c r="D51" s="202"/>
      <c r="E51" s="202"/>
      <c r="F51" s="202"/>
      <c r="G51" s="202"/>
      <c r="H51" s="203"/>
      <c r="I51" s="1">
        <v>45</v>
      </c>
      <c r="J51" s="5">
        <v>32393900</v>
      </c>
      <c r="K51" s="5">
        <v>30381412</v>
      </c>
    </row>
    <row r="52" spans="1:11" ht="12.75" customHeight="1">
      <c r="A52" s="201" t="s">
        <v>103</v>
      </c>
      <c r="B52" s="202"/>
      <c r="C52" s="202"/>
      <c r="D52" s="202"/>
      <c r="E52" s="202"/>
      <c r="F52" s="202"/>
      <c r="G52" s="202"/>
      <c r="H52" s="203"/>
      <c r="I52" s="1">
        <v>46</v>
      </c>
      <c r="J52" s="5"/>
      <c r="K52" s="5"/>
    </row>
    <row r="53" spans="1:11" ht="12.75" customHeight="1">
      <c r="A53" s="201" t="s">
        <v>104</v>
      </c>
      <c r="B53" s="202"/>
      <c r="C53" s="202"/>
      <c r="D53" s="202"/>
      <c r="E53" s="202"/>
      <c r="F53" s="202"/>
      <c r="G53" s="202"/>
      <c r="H53" s="203"/>
      <c r="I53" s="1">
        <v>47</v>
      </c>
      <c r="J53" s="5"/>
      <c r="K53" s="5"/>
    </row>
    <row r="54" spans="1:11" ht="12.75" customHeight="1">
      <c r="A54" s="201" t="s">
        <v>105</v>
      </c>
      <c r="B54" s="202"/>
      <c r="C54" s="202"/>
      <c r="D54" s="202"/>
      <c r="E54" s="202"/>
      <c r="F54" s="202"/>
      <c r="G54" s="202"/>
      <c r="H54" s="203"/>
      <c r="I54" s="1">
        <v>48</v>
      </c>
      <c r="J54" s="5">
        <v>111108</v>
      </c>
      <c r="K54" s="5">
        <v>95041</v>
      </c>
    </row>
    <row r="55" spans="1:11" ht="12.75" customHeight="1">
      <c r="A55" s="201" t="s">
        <v>106</v>
      </c>
      <c r="B55" s="202"/>
      <c r="C55" s="202"/>
      <c r="D55" s="202"/>
      <c r="E55" s="202"/>
      <c r="F55" s="202"/>
      <c r="G55" s="202"/>
      <c r="H55" s="203"/>
      <c r="I55" s="1">
        <v>49</v>
      </c>
      <c r="J55" s="5">
        <v>420854</v>
      </c>
      <c r="K55" s="5">
        <v>367466</v>
      </c>
    </row>
    <row r="56" spans="1:11" ht="12.75" customHeight="1">
      <c r="A56" s="201" t="s">
        <v>107</v>
      </c>
      <c r="B56" s="202"/>
      <c r="C56" s="202"/>
      <c r="D56" s="202"/>
      <c r="E56" s="202"/>
      <c r="F56" s="202"/>
      <c r="G56" s="202"/>
      <c r="H56" s="203"/>
      <c r="I56" s="1">
        <v>50</v>
      </c>
      <c r="J56" s="45">
        <f>SUM(J57:J63)</f>
        <v>73814796</v>
      </c>
      <c r="K56" s="45">
        <f>SUM(K57:K63)</f>
        <v>70496448</v>
      </c>
    </row>
    <row r="57" spans="1:11" ht="12.75" customHeight="1">
      <c r="A57" s="201" t="s">
        <v>78</v>
      </c>
      <c r="B57" s="202"/>
      <c r="C57" s="202"/>
      <c r="D57" s="202"/>
      <c r="E57" s="202"/>
      <c r="F57" s="202"/>
      <c r="G57" s="202"/>
      <c r="H57" s="203"/>
      <c r="I57" s="1">
        <v>51</v>
      </c>
      <c r="J57" s="5"/>
      <c r="K57" s="5"/>
    </row>
    <row r="58" spans="1:11" ht="12.75" customHeight="1">
      <c r="A58" s="201" t="s">
        <v>79</v>
      </c>
      <c r="B58" s="202"/>
      <c r="C58" s="202"/>
      <c r="D58" s="202"/>
      <c r="E58" s="202"/>
      <c r="F58" s="202"/>
      <c r="G58" s="202"/>
      <c r="H58" s="203"/>
      <c r="I58" s="1">
        <v>52</v>
      </c>
      <c r="J58" s="5">
        <v>70112120</v>
      </c>
      <c r="K58" s="5">
        <v>66747904</v>
      </c>
    </row>
    <row r="59" spans="1:11" ht="12.75" customHeight="1">
      <c r="A59" s="201" t="s">
        <v>80</v>
      </c>
      <c r="B59" s="202"/>
      <c r="C59" s="202"/>
      <c r="D59" s="202"/>
      <c r="E59" s="202"/>
      <c r="F59" s="202"/>
      <c r="G59" s="202"/>
      <c r="H59" s="203"/>
      <c r="I59" s="1">
        <v>53</v>
      </c>
      <c r="J59" s="5"/>
      <c r="K59" s="5"/>
    </row>
    <row r="60" spans="1:11" ht="12.75" customHeight="1">
      <c r="A60" s="201" t="s">
        <v>81</v>
      </c>
      <c r="B60" s="202"/>
      <c r="C60" s="202"/>
      <c r="D60" s="202"/>
      <c r="E60" s="202"/>
      <c r="F60" s="202"/>
      <c r="G60" s="202"/>
      <c r="H60" s="203"/>
      <c r="I60" s="1">
        <v>54</v>
      </c>
      <c r="J60" s="5"/>
      <c r="K60" s="5"/>
    </row>
    <row r="61" spans="1:11" ht="12.75" customHeight="1">
      <c r="A61" s="201" t="s">
        <v>82</v>
      </c>
      <c r="B61" s="202"/>
      <c r="C61" s="202"/>
      <c r="D61" s="202"/>
      <c r="E61" s="202"/>
      <c r="F61" s="202"/>
      <c r="G61" s="202"/>
      <c r="H61" s="203"/>
      <c r="I61" s="1">
        <v>55</v>
      </c>
      <c r="J61" s="5"/>
      <c r="K61" s="5"/>
    </row>
    <row r="62" spans="1:11" ht="12.75" customHeight="1">
      <c r="A62" s="201" t="s">
        <v>83</v>
      </c>
      <c r="B62" s="202"/>
      <c r="C62" s="202"/>
      <c r="D62" s="202"/>
      <c r="E62" s="202"/>
      <c r="F62" s="202"/>
      <c r="G62" s="202"/>
      <c r="H62" s="203"/>
      <c r="I62" s="1">
        <v>56</v>
      </c>
      <c r="J62" s="5">
        <v>3702676</v>
      </c>
      <c r="K62" s="5">
        <v>3748544</v>
      </c>
    </row>
    <row r="63" spans="1:11" ht="12.75" customHeight="1">
      <c r="A63" s="201" t="s">
        <v>108</v>
      </c>
      <c r="B63" s="202"/>
      <c r="C63" s="202"/>
      <c r="D63" s="202"/>
      <c r="E63" s="202"/>
      <c r="F63" s="202"/>
      <c r="G63" s="202"/>
      <c r="H63" s="203"/>
      <c r="I63" s="1">
        <v>57</v>
      </c>
      <c r="J63" s="5"/>
      <c r="K63" s="5"/>
    </row>
    <row r="64" spans="1:11" ht="12.75" customHeight="1">
      <c r="A64" s="201" t="s">
        <v>109</v>
      </c>
      <c r="B64" s="202"/>
      <c r="C64" s="202"/>
      <c r="D64" s="202"/>
      <c r="E64" s="202"/>
      <c r="F64" s="202"/>
      <c r="G64" s="202"/>
      <c r="H64" s="203"/>
      <c r="I64" s="1">
        <v>58</v>
      </c>
      <c r="J64" s="115">
        <v>67658</v>
      </c>
      <c r="K64" s="115">
        <v>30044</v>
      </c>
    </row>
    <row r="65" spans="1:11" ht="12.75" customHeight="1">
      <c r="A65" s="198" t="s">
        <v>110</v>
      </c>
      <c r="B65" s="199"/>
      <c r="C65" s="199"/>
      <c r="D65" s="199"/>
      <c r="E65" s="199"/>
      <c r="F65" s="199"/>
      <c r="G65" s="199"/>
      <c r="H65" s="200"/>
      <c r="I65" s="1">
        <v>59</v>
      </c>
      <c r="J65" s="115">
        <v>11741</v>
      </c>
      <c r="K65" s="115">
        <v>6908</v>
      </c>
    </row>
    <row r="66" spans="1:11" ht="12.75" customHeight="1">
      <c r="A66" s="198" t="s">
        <v>111</v>
      </c>
      <c r="B66" s="199"/>
      <c r="C66" s="199"/>
      <c r="D66" s="199"/>
      <c r="E66" s="199"/>
      <c r="F66" s="199"/>
      <c r="G66" s="199"/>
      <c r="H66" s="200"/>
      <c r="I66" s="1">
        <v>60</v>
      </c>
      <c r="J66" s="114">
        <f>J7+J8+J40+J65</f>
        <v>830414310</v>
      </c>
      <c r="K66" s="114">
        <f>K7+K8+K40+K65</f>
        <v>790351225</v>
      </c>
    </row>
    <row r="67" spans="1:11" ht="12.75" customHeight="1">
      <c r="A67" s="204" t="s">
        <v>112</v>
      </c>
      <c r="B67" s="205"/>
      <c r="C67" s="205"/>
      <c r="D67" s="205"/>
      <c r="E67" s="205"/>
      <c r="F67" s="205"/>
      <c r="G67" s="205"/>
      <c r="H67" s="206"/>
      <c r="I67" s="4">
        <v>61</v>
      </c>
      <c r="J67" s="116"/>
      <c r="K67" s="116"/>
    </row>
    <row r="68" spans="1:11" ht="12.75" customHeight="1">
      <c r="A68" s="207" t="s">
        <v>113</v>
      </c>
      <c r="B68" s="208"/>
      <c r="C68" s="208"/>
      <c r="D68" s="208"/>
      <c r="E68" s="208"/>
      <c r="F68" s="208"/>
      <c r="G68" s="208"/>
      <c r="H68" s="208"/>
      <c r="I68" s="208"/>
      <c r="J68" s="208"/>
      <c r="K68" s="209"/>
    </row>
    <row r="69" spans="1:11" ht="12.75" customHeight="1">
      <c r="A69" s="195" t="s">
        <v>114</v>
      </c>
      <c r="B69" s="196"/>
      <c r="C69" s="196"/>
      <c r="D69" s="196"/>
      <c r="E69" s="196"/>
      <c r="F69" s="196"/>
      <c r="G69" s="196"/>
      <c r="H69" s="197"/>
      <c r="I69" s="3">
        <v>62</v>
      </c>
      <c r="J69" s="117">
        <f>J70+J71+J72+J78+J79+J82+J85</f>
        <v>635716615</v>
      </c>
      <c r="K69" s="117">
        <f>K70+K71+K72+K78+K79+K82+K85</f>
        <v>597881713</v>
      </c>
    </row>
    <row r="70" spans="1:11" ht="12.75" customHeight="1">
      <c r="A70" s="201" t="s">
        <v>115</v>
      </c>
      <c r="B70" s="202"/>
      <c r="C70" s="202"/>
      <c r="D70" s="202"/>
      <c r="E70" s="202"/>
      <c r="F70" s="202"/>
      <c r="G70" s="202"/>
      <c r="H70" s="203"/>
      <c r="I70" s="1">
        <v>63</v>
      </c>
      <c r="J70" s="5">
        <v>232000000</v>
      </c>
      <c r="K70" s="5">
        <v>232000000</v>
      </c>
    </row>
    <row r="71" spans="1:11" ht="12.75" customHeight="1">
      <c r="A71" s="201" t="s">
        <v>116</v>
      </c>
      <c r="B71" s="202"/>
      <c r="C71" s="202"/>
      <c r="D71" s="202"/>
      <c r="E71" s="202"/>
      <c r="F71" s="202"/>
      <c r="G71" s="202"/>
      <c r="H71" s="203"/>
      <c r="I71" s="1">
        <v>64</v>
      </c>
      <c r="J71" s="5">
        <v>-21677477</v>
      </c>
      <c r="K71" s="5">
        <v>-21775064</v>
      </c>
    </row>
    <row r="72" spans="1:11" ht="12.75" customHeight="1">
      <c r="A72" s="201" t="s">
        <v>117</v>
      </c>
      <c r="B72" s="202"/>
      <c r="C72" s="202"/>
      <c r="D72" s="202"/>
      <c r="E72" s="202"/>
      <c r="F72" s="202"/>
      <c r="G72" s="202"/>
      <c r="H72" s="203"/>
      <c r="I72" s="1">
        <v>65</v>
      </c>
      <c r="J72" s="45">
        <f>J73+J74-J75+J76+J77</f>
        <v>40123672</v>
      </c>
      <c r="K72" s="45">
        <f>K73+K74-K75+K76+K77</f>
        <v>40245019</v>
      </c>
    </row>
    <row r="73" spans="1:11" ht="12.75" customHeight="1">
      <c r="A73" s="201" t="s">
        <v>118</v>
      </c>
      <c r="B73" s="202"/>
      <c r="C73" s="202"/>
      <c r="D73" s="202"/>
      <c r="E73" s="202"/>
      <c r="F73" s="202"/>
      <c r="G73" s="202"/>
      <c r="H73" s="203"/>
      <c r="I73" s="1">
        <v>66</v>
      </c>
      <c r="J73" s="5">
        <v>17505676</v>
      </c>
      <c r="K73" s="5">
        <v>17505676</v>
      </c>
    </row>
    <row r="74" spans="1:11" ht="12.75" customHeight="1">
      <c r="A74" s="201" t="s">
        <v>119</v>
      </c>
      <c r="B74" s="202"/>
      <c r="C74" s="202"/>
      <c r="D74" s="202"/>
      <c r="E74" s="202"/>
      <c r="F74" s="202"/>
      <c r="G74" s="202"/>
      <c r="H74" s="203"/>
      <c r="I74" s="1">
        <v>67</v>
      </c>
      <c r="J74" s="5">
        <v>36382812</v>
      </c>
      <c r="K74" s="5">
        <v>36382812</v>
      </c>
    </row>
    <row r="75" spans="1:11" ht="12.75" customHeight="1">
      <c r="A75" s="201" t="s">
        <v>120</v>
      </c>
      <c r="B75" s="202"/>
      <c r="C75" s="202"/>
      <c r="D75" s="202"/>
      <c r="E75" s="202"/>
      <c r="F75" s="202"/>
      <c r="G75" s="202"/>
      <c r="H75" s="203"/>
      <c r="I75" s="1">
        <v>68</v>
      </c>
      <c r="J75" s="5">
        <v>13764816</v>
      </c>
      <c r="K75" s="5">
        <v>13643469</v>
      </c>
    </row>
    <row r="76" spans="1:11" ht="12.75" customHeight="1">
      <c r="A76" s="201" t="s">
        <v>121</v>
      </c>
      <c r="B76" s="202"/>
      <c r="C76" s="202"/>
      <c r="D76" s="202"/>
      <c r="E76" s="202"/>
      <c r="F76" s="202"/>
      <c r="G76" s="202"/>
      <c r="H76" s="203"/>
      <c r="I76" s="1">
        <v>69</v>
      </c>
      <c r="J76" s="5"/>
      <c r="K76" s="5"/>
    </row>
    <row r="77" spans="1:11" ht="12.75" customHeight="1">
      <c r="A77" s="201" t="s">
        <v>122</v>
      </c>
      <c r="B77" s="202"/>
      <c r="C77" s="202"/>
      <c r="D77" s="202"/>
      <c r="E77" s="202"/>
      <c r="F77" s="202"/>
      <c r="G77" s="202"/>
      <c r="H77" s="203"/>
      <c r="I77" s="1">
        <v>70</v>
      </c>
      <c r="J77" s="5"/>
      <c r="K77" s="5"/>
    </row>
    <row r="78" spans="1:11" ht="12.75" customHeight="1">
      <c r="A78" s="201" t="s">
        <v>123</v>
      </c>
      <c r="B78" s="202"/>
      <c r="C78" s="202"/>
      <c r="D78" s="202"/>
      <c r="E78" s="202"/>
      <c r="F78" s="202"/>
      <c r="G78" s="202"/>
      <c r="H78" s="203"/>
      <c r="I78" s="1">
        <v>71</v>
      </c>
      <c r="J78" s="5">
        <v>151298132</v>
      </c>
      <c r="K78" s="5">
        <v>121641301</v>
      </c>
    </row>
    <row r="79" spans="1:11" ht="12.75" customHeight="1">
      <c r="A79" s="201" t="s">
        <v>124</v>
      </c>
      <c r="B79" s="202"/>
      <c r="C79" s="202"/>
      <c r="D79" s="202"/>
      <c r="E79" s="202"/>
      <c r="F79" s="202"/>
      <c r="G79" s="202"/>
      <c r="H79" s="203"/>
      <c r="I79" s="1">
        <v>72</v>
      </c>
      <c r="J79" s="45">
        <f>J80-J81</f>
        <v>210763280</v>
      </c>
      <c r="K79" s="45">
        <f>K80-K81</f>
        <v>233972288</v>
      </c>
    </row>
    <row r="80" spans="1:11" ht="12.75" customHeight="1">
      <c r="A80" s="210" t="s">
        <v>125</v>
      </c>
      <c r="B80" s="211"/>
      <c r="C80" s="211"/>
      <c r="D80" s="211"/>
      <c r="E80" s="211"/>
      <c r="F80" s="211"/>
      <c r="G80" s="211"/>
      <c r="H80" s="212"/>
      <c r="I80" s="1">
        <v>73</v>
      </c>
      <c r="J80" s="5">
        <v>210763280</v>
      </c>
      <c r="K80" s="5">
        <v>233972288</v>
      </c>
    </row>
    <row r="81" spans="1:11" ht="12.75" customHeight="1">
      <c r="A81" s="210" t="s">
        <v>126</v>
      </c>
      <c r="B81" s="211"/>
      <c r="C81" s="211"/>
      <c r="D81" s="211"/>
      <c r="E81" s="211"/>
      <c r="F81" s="211"/>
      <c r="G81" s="211"/>
      <c r="H81" s="212"/>
      <c r="I81" s="1">
        <v>74</v>
      </c>
      <c r="J81" s="5"/>
      <c r="K81" s="5"/>
    </row>
    <row r="82" spans="1:11" ht="12.75" customHeight="1">
      <c r="A82" s="201" t="s">
        <v>127</v>
      </c>
      <c r="B82" s="202"/>
      <c r="C82" s="202"/>
      <c r="D82" s="202"/>
      <c r="E82" s="202"/>
      <c r="F82" s="202"/>
      <c r="G82" s="202"/>
      <c r="H82" s="203"/>
      <c r="I82" s="1">
        <v>75</v>
      </c>
      <c r="J82" s="45">
        <f>J83-J84</f>
        <v>23209008</v>
      </c>
      <c r="K82" s="45">
        <f>K83-K84</f>
        <v>-8201831</v>
      </c>
    </row>
    <row r="83" spans="1:11" ht="12.75" customHeight="1">
      <c r="A83" s="210" t="s">
        <v>128</v>
      </c>
      <c r="B83" s="211"/>
      <c r="C83" s="211"/>
      <c r="D83" s="211"/>
      <c r="E83" s="211"/>
      <c r="F83" s="211"/>
      <c r="G83" s="211"/>
      <c r="H83" s="212"/>
      <c r="I83" s="1">
        <v>76</v>
      </c>
      <c r="J83" s="5">
        <v>23209008</v>
      </c>
      <c r="K83" s="5"/>
    </row>
    <row r="84" spans="1:11" ht="12.75" customHeight="1">
      <c r="A84" s="210" t="s">
        <v>129</v>
      </c>
      <c r="B84" s="211"/>
      <c r="C84" s="211"/>
      <c r="D84" s="211"/>
      <c r="E84" s="211"/>
      <c r="F84" s="211"/>
      <c r="G84" s="211"/>
      <c r="H84" s="212"/>
      <c r="I84" s="1">
        <v>77</v>
      </c>
      <c r="J84" s="5"/>
      <c r="K84" s="5">
        <v>8201831</v>
      </c>
    </row>
    <row r="85" spans="1:11" ht="12.75" customHeight="1">
      <c r="A85" s="201" t="s">
        <v>130</v>
      </c>
      <c r="B85" s="202"/>
      <c r="C85" s="202"/>
      <c r="D85" s="202"/>
      <c r="E85" s="202"/>
      <c r="F85" s="202"/>
      <c r="G85" s="202"/>
      <c r="H85" s="203"/>
      <c r="I85" s="1">
        <v>78</v>
      </c>
      <c r="J85" s="5"/>
      <c r="K85" s="5"/>
    </row>
    <row r="86" spans="1:11" ht="12.75" customHeight="1">
      <c r="A86" s="198" t="s">
        <v>131</v>
      </c>
      <c r="B86" s="199"/>
      <c r="C86" s="199"/>
      <c r="D86" s="199"/>
      <c r="E86" s="199"/>
      <c r="F86" s="199"/>
      <c r="G86" s="199"/>
      <c r="H86" s="200"/>
      <c r="I86" s="1">
        <v>79</v>
      </c>
      <c r="J86" s="114">
        <f>SUM(J87:J89)</f>
        <v>1855361</v>
      </c>
      <c r="K86" s="114">
        <f>SUM(K87:K89)</f>
        <v>1844222</v>
      </c>
    </row>
    <row r="87" spans="1:11" ht="12.75" customHeight="1">
      <c r="A87" s="201" t="s">
        <v>132</v>
      </c>
      <c r="B87" s="202"/>
      <c r="C87" s="202"/>
      <c r="D87" s="202"/>
      <c r="E87" s="202"/>
      <c r="F87" s="202"/>
      <c r="G87" s="202"/>
      <c r="H87" s="203"/>
      <c r="I87" s="1">
        <v>80</v>
      </c>
      <c r="J87" s="5">
        <v>1855361</v>
      </c>
      <c r="K87" s="5">
        <v>1844222</v>
      </c>
    </row>
    <row r="88" spans="1:11" ht="12.75" customHeight="1">
      <c r="A88" s="201" t="s">
        <v>133</v>
      </c>
      <c r="B88" s="202"/>
      <c r="C88" s="202"/>
      <c r="D88" s="202"/>
      <c r="E88" s="202"/>
      <c r="F88" s="202"/>
      <c r="G88" s="202"/>
      <c r="H88" s="203"/>
      <c r="I88" s="1">
        <v>81</v>
      </c>
      <c r="J88" s="5"/>
      <c r="K88" s="5"/>
    </row>
    <row r="89" spans="1:11" ht="12.75" customHeight="1">
      <c r="A89" s="201" t="s">
        <v>134</v>
      </c>
      <c r="B89" s="202"/>
      <c r="C89" s="202"/>
      <c r="D89" s="202"/>
      <c r="E89" s="202"/>
      <c r="F89" s="202"/>
      <c r="G89" s="202"/>
      <c r="H89" s="203"/>
      <c r="I89" s="1">
        <v>82</v>
      </c>
      <c r="J89" s="5"/>
      <c r="K89" s="5"/>
    </row>
    <row r="90" spans="1:11" ht="12.75" customHeight="1">
      <c r="A90" s="198" t="s">
        <v>135</v>
      </c>
      <c r="B90" s="199"/>
      <c r="C90" s="199"/>
      <c r="D90" s="199"/>
      <c r="E90" s="199"/>
      <c r="F90" s="199"/>
      <c r="G90" s="199"/>
      <c r="H90" s="200"/>
      <c r="I90" s="1">
        <v>83</v>
      </c>
      <c r="J90" s="114">
        <f>SUM(J91:J99)</f>
        <v>93241491</v>
      </c>
      <c r="K90" s="114">
        <f>SUM(K91:K99)</f>
        <v>92391883</v>
      </c>
    </row>
    <row r="91" spans="1:11" ht="12.75" customHeight="1">
      <c r="A91" s="201" t="s">
        <v>136</v>
      </c>
      <c r="B91" s="202"/>
      <c r="C91" s="202"/>
      <c r="D91" s="202"/>
      <c r="E91" s="202"/>
      <c r="F91" s="202"/>
      <c r="G91" s="202"/>
      <c r="H91" s="203"/>
      <c r="I91" s="1">
        <v>84</v>
      </c>
      <c r="J91" s="5"/>
      <c r="K91" s="5"/>
    </row>
    <row r="92" spans="1:11" ht="12.75" customHeight="1">
      <c r="A92" s="201" t="s">
        <v>137</v>
      </c>
      <c r="B92" s="202"/>
      <c r="C92" s="202"/>
      <c r="D92" s="202"/>
      <c r="E92" s="202"/>
      <c r="F92" s="202"/>
      <c r="G92" s="202"/>
      <c r="H92" s="203"/>
      <c r="I92" s="1">
        <v>85</v>
      </c>
      <c r="J92" s="5">
        <v>93241491</v>
      </c>
      <c r="K92" s="5">
        <v>92391883</v>
      </c>
    </row>
    <row r="93" spans="1:11" ht="12.75" customHeight="1">
      <c r="A93" s="201" t="s">
        <v>138</v>
      </c>
      <c r="B93" s="202"/>
      <c r="C93" s="202"/>
      <c r="D93" s="202"/>
      <c r="E93" s="202"/>
      <c r="F93" s="202"/>
      <c r="G93" s="202"/>
      <c r="H93" s="203"/>
      <c r="I93" s="1">
        <v>86</v>
      </c>
      <c r="J93" s="5"/>
      <c r="K93" s="5"/>
    </row>
    <row r="94" spans="1:11" ht="12.75" customHeight="1">
      <c r="A94" s="201" t="s">
        <v>139</v>
      </c>
      <c r="B94" s="202"/>
      <c r="C94" s="202"/>
      <c r="D94" s="202"/>
      <c r="E94" s="202"/>
      <c r="F94" s="202"/>
      <c r="G94" s="202"/>
      <c r="H94" s="203"/>
      <c r="I94" s="1">
        <v>87</v>
      </c>
      <c r="J94" s="5"/>
      <c r="K94" s="5"/>
    </row>
    <row r="95" spans="1:11" ht="12.75" customHeight="1">
      <c r="A95" s="201" t="s">
        <v>140</v>
      </c>
      <c r="B95" s="202"/>
      <c r="C95" s="202"/>
      <c r="D95" s="202"/>
      <c r="E95" s="202"/>
      <c r="F95" s="202"/>
      <c r="G95" s="202"/>
      <c r="H95" s="203"/>
      <c r="I95" s="1">
        <v>88</v>
      </c>
      <c r="J95" s="5"/>
      <c r="K95" s="5"/>
    </row>
    <row r="96" spans="1:11" ht="12.75" customHeight="1">
      <c r="A96" s="201" t="s">
        <v>141</v>
      </c>
      <c r="B96" s="202"/>
      <c r="C96" s="202"/>
      <c r="D96" s="202"/>
      <c r="E96" s="202"/>
      <c r="F96" s="202"/>
      <c r="G96" s="202"/>
      <c r="H96" s="203"/>
      <c r="I96" s="1">
        <v>89</v>
      </c>
      <c r="J96" s="5"/>
      <c r="K96" s="5"/>
    </row>
    <row r="97" spans="1:11" ht="12.75" customHeight="1">
      <c r="A97" s="201" t="s">
        <v>142</v>
      </c>
      <c r="B97" s="202"/>
      <c r="C97" s="202"/>
      <c r="D97" s="202"/>
      <c r="E97" s="202"/>
      <c r="F97" s="202"/>
      <c r="G97" s="202"/>
      <c r="H97" s="203"/>
      <c r="I97" s="1">
        <v>90</v>
      </c>
      <c r="J97" s="5"/>
      <c r="K97" s="5"/>
    </row>
    <row r="98" spans="1:11" ht="12.75" customHeight="1">
      <c r="A98" s="201" t="s">
        <v>143</v>
      </c>
      <c r="B98" s="202"/>
      <c r="C98" s="202"/>
      <c r="D98" s="202"/>
      <c r="E98" s="202"/>
      <c r="F98" s="202"/>
      <c r="G98" s="202"/>
      <c r="H98" s="203"/>
      <c r="I98" s="1">
        <v>91</v>
      </c>
      <c r="J98" s="5"/>
      <c r="K98" s="5"/>
    </row>
    <row r="99" spans="1:11" ht="12.75" customHeight="1">
      <c r="A99" s="201" t="s">
        <v>144</v>
      </c>
      <c r="B99" s="202"/>
      <c r="C99" s="202"/>
      <c r="D99" s="202"/>
      <c r="E99" s="202"/>
      <c r="F99" s="202"/>
      <c r="G99" s="202"/>
      <c r="H99" s="203"/>
      <c r="I99" s="1">
        <v>92</v>
      </c>
      <c r="J99" s="5"/>
      <c r="K99" s="5"/>
    </row>
    <row r="100" spans="1:11" ht="12.75" customHeight="1">
      <c r="A100" s="198" t="s">
        <v>145</v>
      </c>
      <c r="B100" s="199"/>
      <c r="C100" s="199"/>
      <c r="D100" s="199"/>
      <c r="E100" s="199"/>
      <c r="F100" s="199"/>
      <c r="G100" s="199"/>
      <c r="H100" s="200"/>
      <c r="I100" s="1">
        <v>93</v>
      </c>
      <c r="J100" s="114">
        <f>SUM(J101:J112)</f>
        <v>99252690</v>
      </c>
      <c r="K100" s="114">
        <f>SUM(K101:K112)</f>
        <v>98232590</v>
      </c>
    </row>
    <row r="101" spans="1:11" ht="12.75" customHeight="1">
      <c r="A101" s="201" t="s">
        <v>136</v>
      </c>
      <c r="B101" s="202"/>
      <c r="C101" s="202"/>
      <c r="D101" s="202"/>
      <c r="E101" s="202"/>
      <c r="F101" s="202"/>
      <c r="G101" s="202"/>
      <c r="H101" s="203"/>
      <c r="I101" s="1">
        <v>94</v>
      </c>
      <c r="J101" s="5"/>
      <c r="K101" s="5"/>
    </row>
    <row r="102" spans="1:11" ht="12.75" customHeight="1">
      <c r="A102" s="201" t="s">
        <v>137</v>
      </c>
      <c r="B102" s="202"/>
      <c r="C102" s="202"/>
      <c r="D102" s="202"/>
      <c r="E102" s="202"/>
      <c r="F102" s="202"/>
      <c r="G102" s="202"/>
      <c r="H102" s="203"/>
      <c r="I102" s="1">
        <v>95</v>
      </c>
      <c r="J102" s="5">
        <v>57960521</v>
      </c>
      <c r="K102" s="5">
        <v>57960521</v>
      </c>
    </row>
    <row r="103" spans="1:11" ht="12.75" customHeight="1">
      <c r="A103" s="201" t="s">
        <v>138</v>
      </c>
      <c r="B103" s="202"/>
      <c r="C103" s="202"/>
      <c r="D103" s="202"/>
      <c r="E103" s="202"/>
      <c r="F103" s="202"/>
      <c r="G103" s="202"/>
      <c r="H103" s="203"/>
      <c r="I103" s="1">
        <v>96</v>
      </c>
      <c r="J103" s="5">
        <v>33788066</v>
      </c>
      <c r="K103" s="5">
        <v>32242167</v>
      </c>
    </row>
    <row r="104" spans="1:11" ht="12.75" customHeight="1">
      <c r="A104" s="201" t="s">
        <v>139</v>
      </c>
      <c r="B104" s="202"/>
      <c r="C104" s="202"/>
      <c r="D104" s="202"/>
      <c r="E104" s="202"/>
      <c r="F104" s="202"/>
      <c r="G104" s="202"/>
      <c r="H104" s="203"/>
      <c r="I104" s="1">
        <v>97</v>
      </c>
      <c r="J104" s="5">
        <v>138844</v>
      </c>
      <c r="K104" s="5">
        <v>138844</v>
      </c>
    </row>
    <row r="105" spans="1:11" ht="12.75" customHeight="1">
      <c r="A105" s="201" t="s">
        <v>140</v>
      </c>
      <c r="B105" s="202"/>
      <c r="C105" s="202"/>
      <c r="D105" s="202"/>
      <c r="E105" s="202"/>
      <c r="F105" s="202"/>
      <c r="G105" s="202"/>
      <c r="H105" s="203"/>
      <c r="I105" s="1">
        <v>98</v>
      </c>
      <c r="J105" s="5">
        <v>596517</v>
      </c>
      <c r="K105" s="5">
        <v>777071</v>
      </c>
    </row>
    <row r="106" spans="1:11" ht="12.75" customHeight="1">
      <c r="A106" s="201" t="s">
        <v>141</v>
      </c>
      <c r="B106" s="202"/>
      <c r="C106" s="202"/>
      <c r="D106" s="202"/>
      <c r="E106" s="202"/>
      <c r="F106" s="202"/>
      <c r="G106" s="202"/>
      <c r="H106" s="203"/>
      <c r="I106" s="1">
        <v>99</v>
      </c>
      <c r="J106" s="5"/>
      <c r="K106" s="5"/>
    </row>
    <row r="107" spans="1:11" ht="12.75" customHeight="1">
      <c r="A107" s="201" t="s">
        <v>146</v>
      </c>
      <c r="B107" s="202"/>
      <c r="C107" s="202"/>
      <c r="D107" s="202"/>
      <c r="E107" s="202"/>
      <c r="F107" s="202"/>
      <c r="G107" s="202"/>
      <c r="H107" s="203"/>
      <c r="I107" s="1">
        <v>100</v>
      </c>
      <c r="J107" s="5"/>
      <c r="K107" s="5"/>
    </row>
    <row r="108" spans="1:11" ht="12.75" customHeight="1">
      <c r="A108" s="201" t="s">
        <v>147</v>
      </c>
      <c r="B108" s="202"/>
      <c r="C108" s="202"/>
      <c r="D108" s="202"/>
      <c r="E108" s="202"/>
      <c r="F108" s="202"/>
      <c r="G108" s="202"/>
      <c r="H108" s="203"/>
      <c r="I108" s="1">
        <v>101</v>
      </c>
      <c r="J108" s="5">
        <v>2431302</v>
      </c>
      <c r="K108" s="5">
        <v>2468114</v>
      </c>
    </row>
    <row r="109" spans="1:11" ht="12.75" customHeight="1">
      <c r="A109" s="201" t="s">
        <v>148</v>
      </c>
      <c r="B109" s="202"/>
      <c r="C109" s="202"/>
      <c r="D109" s="202"/>
      <c r="E109" s="202"/>
      <c r="F109" s="202"/>
      <c r="G109" s="202"/>
      <c r="H109" s="203"/>
      <c r="I109" s="1">
        <v>102</v>
      </c>
      <c r="J109" s="5"/>
      <c r="K109" s="5"/>
    </row>
    <row r="110" spans="1:11" ht="12.75" customHeight="1">
      <c r="A110" s="201" t="s">
        <v>149</v>
      </c>
      <c r="B110" s="202"/>
      <c r="C110" s="202"/>
      <c r="D110" s="202"/>
      <c r="E110" s="202"/>
      <c r="F110" s="202"/>
      <c r="G110" s="202"/>
      <c r="H110" s="203"/>
      <c r="I110" s="1">
        <v>103</v>
      </c>
      <c r="J110" s="5">
        <v>2534798</v>
      </c>
      <c r="K110" s="5">
        <v>2533751</v>
      </c>
    </row>
    <row r="111" spans="1:11" ht="12.75" customHeight="1">
      <c r="A111" s="201" t="s">
        <v>150</v>
      </c>
      <c r="B111" s="202"/>
      <c r="C111" s="202"/>
      <c r="D111" s="202"/>
      <c r="E111" s="202"/>
      <c r="F111" s="202"/>
      <c r="G111" s="202"/>
      <c r="H111" s="203"/>
      <c r="I111" s="1">
        <v>104</v>
      </c>
      <c r="J111" s="5"/>
      <c r="K111" s="5"/>
    </row>
    <row r="112" spans="1:11" ht="12.75" customHeight="1">
      <c r="A112" s="201" t="s">
        <v>151</v>
      </c>
      <c r="B112" s="202"/>
      <c r="C112" s="202"/>
      <c r="D112" s="202"/>
      <c r="E112" s="202"/>
      <c r="F112" s="202"/>
      <c r="G112" s="202"/>
      <c r="H112" s="203"/>
      <c r="I112" s="1">
        <v>105</v>
      </c>
      <c r="J112" s="5">
        <v>1802642</v>
      </c>
      <c r="K112" s="5">
        <v>2112122</v>
      </c>
    </row>
    <row r="113" spans="1:11" ht="12.75" customHeight="1">
      <c r="A113" s="198" t="s">
        <v>152</v>
      </c>
      <c r="B113" s="199"/>
      <c r="C113" s="199"/>
      <c r="D113" s="199"/>
      <c r="E113" s="199"/>
      <c r="F113" s="199"/>
      <c r="G113" s="199"/>
      <c r="H113" s="200"/>
      <c r="I113" s="1">
        <v>106</v>
      </c>
      <c r="J113" s="5">
        <v>348153</v>
      </c>
      <c r="K113" s="5">
        <v>817</v>
      </c>
    </row>
    <row r="114" spans="1:11" ht="12.75" customHeight="1">
      <c r="A114" s="198" t="s">
        <v>153</v>
      </c>
      <c r="B114" s="199"/>
      <c r="C114" s="199"/>
      <c r="D114" s="199"/>
      <c r="E114" s="199"/>
      <c r="F114" s="199"/>
      <c r="G114" s="199"/>
      <c r="H114" s="200"/>
      <c r="I114" s="1">
        <v>107</v>
      </c>
      <c r="J114" s="114">
        <f>J69+J86+J90+J100+J113</f>
        <v>830414310</v>
      </c>
      <c r="K114" s="114">
        <f>K69+K86+K90+K100+K113</f>
        <v>790351225</v>
      </c>
    </row>
    <row r="115" spans="1:11" ht="12.75" customHeight="1">
      <c r="A115" s="220" t="s">
        <v>154</v>
      </c>
      <c r="B115" s="221"/>
      <c r="C115" s="221"/>
      <c r="D115" s="221"/>
      <c r="E115" s="221"/>
      <c r="F115" s="221"/>
      <c r="G115" s="221"/>
      <c r="H115" s="222"/>
      <c r="I115" s="2">
        <v>108</v>
      </c>
      <c r="J115" s="116"/>
      <c r="K115" s="116"/>
    </row>
    <row r="116" spans="1:11" ht="12.75" customHeight="1">
      <c r="A116" s="207" t="s">
        <v>155</v>
      </c>
      <c r="B116" s="223"/>
      <c r="C116" s="223"/>
      <c r="D116" s="223"/>
      <c r="E116" s="223"/>
      <c r="F116" s="223"/>
      <c r="G116" s="223"/>
      <c r="H116" s="223"/>
      <c r="I116" s="224"/>
      <c r="J116" s="224"/>
      <c r="K116" s="225"/>
    </row>
    <row r="117" spans="1:11" ht="12.75" customHeight="1">
      <c r="A117" s="195" t="s">
        <v>156</v>
      </c>
      <c r="B117" s="196"/>
      <c r="C117" s="196"/>
      <c r="D117" s="196"/>
      <c r="E117" s="196"/>
      <c r="F117" s="196"/>
      <c r="G117" s="196"/>
      <c r="H117" s="196"/>
      <c r="I117" s="226"/>
      <c r="J117" s="226"/>
      <c r="K117" s="227"/>
    </row>
    <row r="118" spans="1:11" ht="12.75" customHeight="1">
      <c r="A118" s="201" t="s">
        <v>157</v>
      </c>
      <c r="B118" s="202"/>
      <c r="C118" s="202"/>
      <c r="D118" s="202"/>
      <c r="E118" s="202"/>
      <c r="F118" s="202"/>
      <c r="G118" s="202"/>
      <c r="H118" s="203"/>
      <c r="I118" s="1">
        <v>109</v>
      </c>
      <c r="J118" s="5"/>
      <c r="K118" s="5"/>
    </row>
    <row r="119" spans="1:11" ht="12.75" customHeight="1">
      <c r="A119" s="213" t="s">
        <v>158</v>
      </c>
      <c r="B119" s="214"/>
      <c r="C119" s="214"/>
      <c r="D119" s="214"/>
      <c r="E119" s="214"/>
      <c r="F119" s="214"/>
      <c r="G119" s="214"/>
      <c r="H119" s="215"/>
      <c r="I119" s="4">
        <v>110</v>
      </c>
      <c r="J119" s="6"/>
      <c r="K119" s="6"/>
    </row>
    <row r="120" spans="1:11" ht="12.75">
      <c r="A120" s="216"/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</row>
    <row r="121" spans="1:11" ht="12.75">
      <c r="A121" s="218"/>
      <c r="B121" s="219"/>
      <c r="C121" s="219"/>
      <c r="D121" s="219"/>
      <c r="E121" s="219"/>
      <c r="F121" s="219"/>
      <c r="G121" s="219"/>
      <c r="H121" s="219"/>
      <c r="I121" s="219"/>
      <c r="J121" s="219"/>
      <c r="K121" s="219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0:K70 J72:K77 J79:K84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B34">
      <selection activeCell="J56" sqref="J56:M67"/>
    </sheetView>
  </sheetViews>
  <sheetFormatPr defaultColWidth="9.140625" defaultRowHeight="12.75"/>
  <cols>
    <col min="1" max="9" width="9.140625" style="44" customWidth="1"/>
    <col min="10" max="10" width="10.28125" style="44" customWidth="1"/>
    <col min="11" max="11" width="10.00390625" style="44" customWidth="1"/>
    <col min="12" max="12" width="10.57421875" style="44" customWidth="1"/>
    <col min="13" max="13" width="10.28125" style="44" customWidth="1"/>
    <col min="14" max="16384" width="9.140625" style="44" customWidth="1"/>
  </cols>
  <sheetData>
    <row r="1" spans="1:13" ht="12.75" customHeight="1">
      <c r="A1" s="183" t="s">
        <v>159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3" ht="12.75" customHeight="1">
      <c r="A2" s="234" t="s">
        <v>300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</row>
    <row r="3" spans="1:13" ht="12.75" customHeight="1">
      <c r="A3" s="230" t="s">
        <v>54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13" ht="23.25" customHeight="1">
      <c r="A4" s="229" t="s">
        <v>55</v>
      </c>
      <c r="B4" s="229"/>
      <c r="C4" s="229"/>
      <c r="D4" s="229"/>
      <c r="E4" s="229"/>
      <c r="F4" s="229"/>
      <c r="G4" s="229"/>
      <c r="H4" s="229"/>
      <c r="I4" s="49" t="s">
        <v>56</v>
      </c>
      <c r="J4" s="228" t="s">
        <v>57</v>
      </c>
      <c r="K4" s="228"/>
      <c r="L4" s="228" t="s">
        <v>58</v>
      </c>
      <c r="M4" s="228"/>
    </row>
    <row r="5" spans="1:13" ht="22.5">
      <c r="A5" s="229"/>
      <c r="B5" s="229"/>
      <c r="C5" s="229"/>
      <c r="D5" s="229"/>
      <c r="E5" s="229"/>
      <c r="F5" s="229"/>
      <c r="G5" s="229"/>
      <c r="H5" s="229"/>
      <c r="I5" s="49"/>
      <c r="J5" s="51" t="s">
        <v>160</v>
      </c>
      <c r="K5" s="51" t="s">
        <v>161</v>
      </c>
      <c r="L5" s="51" t="s">
        <v>160</v>
      </c>
      <c r="M5" s="51" t="s">
        <v>161</v>
      </c>
    </row>
    <row r="6" spans="1:13" ht="12.75">
      <c r="A6" s="228">
        <v>1</v>
      </c>
      <c r="B6" s="228"/>
      <c r="C6" s="228"/>
      <c r="D6" s="228"/>
      <c r="E6" s="228"/>
      <c r="F6" s="228"/>
      <c r="G6" s="228"/>
      <c r="H6" s="228"/>
      <c r="I6" s="54">
        <v>2</v>
      </c>
      <c r="J6" s="51">
        <v>3</v>
      </c>
      <c r="K6" s="51">
        <v>4</v>
      </c>
      <c r="L6" s="51">
        <v>5</v>
      </c>
      <c r="M6" s="51">
        <v>6</v>
      </c>
    </row>
    <row r="7" spans="1:13" ht="12.75" customHeight="1">
      <c r="A7" s="195" t="s">
        <v>162</v>
      </c>
      <c r="B7" s="196"/>
      <c r="C7" s="196"/>
      <c r="D7" s="196"/>
      <c r="E7" s="196"/>
      <c r="F7" s="196"/>
      <c r="G7" s="196"/>
      <c r="H7" s="197"/>
      <c r="I7" s="3">
        <v>111</v>
      </c>
      <c r="J7" s="117">
        <f>SUM(J8:J9)</f>
        <v>5928281</v>
      </c>
      <c r="K7" s="117">
        <f>SUM(K8:K9)</f>
        <v>5928281</v>
      </c>
      <c r="L7" s="117">
        <f>SUM(L8:L9)</f>
        <v>5233429</v>
      </c>
      <c r="M7" s="117">
        <f>SUM(M8:M9)</f>
        <v>5233429</v>
      </c>
    </row>
    <row r="8" spans="1:13" ht="12.75" customHeight="1">
      <c r="A8" s="198" t="s">
        <v>163</v>
      </c>
      <c r="B8" s="199"/>
      <c r="C8" s="199"/>
      <c r="D8" s="199"/>
      <c r="E8" s="199"/>
      <c r="F8" s="199"/>
      <c r="G8" s="199"/>
      <c r="H8" s="200"/>
      <c r="I8" s="1">
        <v>112</v>
      </c>
      <c r="J8" s="5">
        <v>5928281</v>
      </c>
      <c r="K8" s="5">
        <v>5928281</v>
      </c>
      <c r="L8" s="5">
        <v>5205379</v>
      </c>
      <c r="M8" s="5">
        <f>L8</f>
        <v>5205379</v>
      </c>
    </row>
    <row r="9" spans="1:13" ht="12.75" customHeight="1">
      <c r="A9" s="198" t="s">
        <v>164</v>
      </c>
      <c r="B9" s="199"/>
      <c r="C9" s="199"/>
      <c r="D9" s="199"/>
      <c r="E9" s="199"/>
      <c r="F9" s="199"/>
      <c r="G9" s="199"/>
      <c r="H9" s="200"/>
      <c r="I9" s="1">
        <v>113</v>
      </c>
      <c r="J9" s="5"/>
      <c r="K9" s="5"/>
      <c r="L9" s="5">
        <v>28050</v>
      </c>
      <c r="M9" s="5">
        <f>L9</f>
        <v>28050</v>
      </c>
    </row>
    <row r="10" spans="1:13" ht="12.75" customHeight="1">
      <c r="A10" s="198" t="s">
        <v>165</v>
      </c>
      <c r="B10" s="199"/>
      <c r="C10" s="199"/>
      <c r="D10" s="199"/>
      <c r="E10" s="199"/>
      <c r="F10" s="199"/>
      <c r="G10" s="199"/>
      <c r="H10" s="200"/>
      <c r="I10" s="1">
        <v>114</v>
      </c>
      <c r="J10" s="114">
        <f>J11+J12+J16+J20+J21+J22+J25+J26</f>
        <v>3336866</v>
      </c>
      <c r="K10" s="114">
        <f>K11+K12+K16+K20+K21+K22+K25+K26</f>
        <v>3336866</v>
      </c>
      <c r="L10" s="114">
        <f>L11+L12+L16+L20+L21+L22+L25+L26</f>
        <v>3900903</v>
      </c>
      <c r="M10" s="114">
        <f>M11+M12+M16+M20+M21+M22+M25+M26</f>
        <v>3900903</v>
      </c>
    </row>
    <row r="11" spans="1:13" ht="12.75" customHeight="1">
      <c r="A11" s="198" t="s">
        <v>166</v>
      </c>
      <c r="B11" s="199"/>
      <c r="C11" s="199"/>
      <c r="D11" s="199"/>
      <c r="E11" s="199"/>
      <c r="F11" s="199"/>
      <c r="G11" s="199"/>
      <c r="H11" s="200"/>
      <c r="I11" s="1">
        <v>115</v>
      </c>
      <c r="J11" s="5"/>
      <c r="K11" s="5"/>
      <c r="L11" s="5"/>
      <c r="M11" s="5"/>
    </row>
    <row r="12" spans="1:13" ht="12.75" customHeight="1">
      <c r="A12" s="198" t="s">
        <v>167</v>
      </c>
      <c r="B12" s="199"/>
      <c r="C12" s="199"/>
      <c r="D12" s="199"/>
      <c r="E12" s="199"/>
      <c r="F12" s="199"/>
      <c r="G12" s="199"/>
      <c r="H12" s="200"/>
      <c r="I12" s="1">
        <v>116</v>
      </c>
      <c r="J12" s="114">
        <f>SUM(J13:J15)</f>
        <v>171604</v>
      </c>
      <c r="K12" s="114">
        <f>SUM(K13:K15)</f>
        <v>171604</v>
      </c>
      <c r="L12" s="114">
        <f>SUM(L13:L15)</f>
        <v>289615</v>
      </c>
      <c r="M12" s="114">
        <f>SUM(M13:M15)</f>
        <v>289615</v>
      </c>
    </row>
    <row r="13" spans="1:13" ht="12.75" customHeight="1">
      <c r="A13" s="201" t="s">
        <v>168</v>
      </c>
      <c r="B13" s="202"/>
      <c r="C13" s="202"/>
      <c r="D13" s="202"/>
      <c r="E13" s="202"/>
      <c r="F13" s="202"/>
      <c r="G13" s="202"/>
      <c r="H13" s="203"/>
      <c r="I13" s="1">
        <v>117</v>
      </c>
      <c r="J13" s="5">
        <v>60942</v>
      </c>
      <c r="K13" s="5">
        <v>60942</v>
      </c>
      <c r="L13" s="5">
        <v>66587</v>
      </c>
      <c r="M13" s="5">
        <f>L13</f>
        <v>66587</v>
      </c>
    </row>
    <row r="14" spans="1:13" ht="12.75" customHeight="1">
      <c r="A14" s="201" t="s">
        <v>169</v>
      </c>
      <c r="B14" s="202"/>
      <c r="C14" s="202"/>
      <c r="D14" s="202"/>
      <c r="E14" s="202"/>
      <c r="F14" s="202"/>
      <c r="G14" s="202"/>
      <c r="H14" s="203"/>
      <c r="I14" s="1">
        <v>118</v>
      </c>
      <c r="J14" s="5"/>
      <c r="K14" s="5"/>
      <c r="L14" s="5"/>
      <c r="M14" s="5"/>
    </row>
    <row r="15" spans="1:13" ht="12.75" customHeight="1">
      <c r="A15" s="201" t="s">
        <v>170</v>
      </c>
      <c r="B15" s="202"/>
      <c r="C15" s="202"/>
      <c r="D15" s="202"/>
      <c r="E15" s="202"/>
      <c r="F15" s="202"/>
      <c r="G15" s="202"/>
      <c r="H15" s="203"/>
      <c r="I15" s="1">
        <v>119</v>
      </c>
      <c r="J15" s="5">
        <v>110662</v>
      </c>
      <c r="K15" s="5">
        <v>110662</v>
      </c>
      <c r="L15" s="5">
        <v>223028</v>
      </c>
      <c r="M15" s="5">
        <f aca="true" t="shared" si="0" ref="M15:M35">L15</f>
        <v>223028</v>
      </c>
    </row>
    <row r="16" spans="1:13" ht="12.75" customHeight="1">
      <c r="A16" s="198" t="s">
        <v>171</v>
      </c>
      <c r="B16" s="199"/>
      <c r="C16" s="199"/>
      <c r="D16" s="199"/>
      <c r="E16" s="199"/>
      <c r="F16" s="199"/>
      <c r="G16" s="199"/>
      <c r="H16" s="200"/>
      <c r="I16" s="1">
        <v>120</v>
      </c>
      <c r="J16" s="114">
        <f>SUM(J17:J19)</f>
        <v>2424442</v>
      </c>
      <c r="K16" s="114">
        <f>SUM(K17:K19)</f>
        <v>2424442</v>
      </c>
      <c r="L16" s="114">
        <f>SUM(L17:L19)</f>
        <v>2530194</v>
      </c>
      <c r="M16" s="115">
        <f t="shared" si="0"/>
        <v>2530194</v>
      </c>
    </row>
    <row r="17" spans="1:13" ht="12.75" customHeight="1">
      <c r="A17" s="201" t="s">
        <v>172</v>
      </c>
      <c r="B17" s="202"/>
      <c r="C17" s="202"/>
      <c r="D17" s="202"/>
      <c r="E17" s="202"/>
      <c r="F17" s="202"/>
      <c r="G17" s="202"/>
      <c r="H17" s="203"/>
      <c r="I17" s="1">
        <v>121</v>
      </c>
      <c r="J17" s="5">
        <v>1253353</v>
      </c>
      <c r="K17" s="5">
        <v>1253353</v>
      </c>
      <c r="L17" s="5">
        <v>1320306</v>
      </c>
      <c r="M17" s="5">
        <f t="shared" si="0"/>
        <v>1320306</v>
      </c>
    </row>
    <row r="18" spans="1:13" ht="12.75" customHeight="1">
      <c r="A18" s="201" t="s">
        <v>173</v>
      </c>
      <c r="B18" s="202"/>
      <c r="C18" s="202"/>
      <c r="D18" s="202"/>
      <c r="E18" s="202"/>
      <c r="F18" s="202"/>
      <c r="G18" s="202"/>
      <c r="H18" s="203"/>
      <c r="I18" s="1">
        <v>122</v>
      </c>
      <c r="J18" s="5">
        <v>814916</v>
      </c>
      <c r="K18" s="5">
        <v>814916</v>
      </c>
      <c r="L18" s="5">
        <v>844138</v>
      </c>
      <c r="M18" s="5">
        <f t="shared" si="0"/>
        <v>844138</v>
      </c>
    </row>
    <row r="19" spans="1:13" ht="12.75" customHeight="1">
      <c r="A19" s="201" t="s">
        <v>174</v>
      </c>
      <c r="B19" s="202"/>
      <c r="C19" s="202"/>
      <c r="D19" s="202"/>
      <c r="E19" s="202"/>
      <c r="F19" s="202"/>
      <c r="G19" s="202"/>
      <c r="H19" s="203"/>
      <c r="I19" s="1">
        <v>123</v>
      </c>
      <c r="J19" s="5">
        <v>356173</v>
      </c>
      <c r="K19" s="5">
        <v>356173</v>
      </c>
      <c r="L19" s="5">
        <v>365750</v>
      </c>
      <c r="M19" s="5">
        <f t="shared" si="0"/>
        <v>365750</v>
      </c>
    </row>
    <row r="20" spans="1:13" ht="12.75" customHeight="1">
      <c r="A20" s="198" t="s">
        <v>175</v>
      </c>
      <c r="B20" s="199"/>
      <c r="C20" s="199"/>
      <c r="D20" s="199"/>
      <c r="E20" s="199"/>
      <c r="F20" s="199"/>
      <c r="G20" s="199"/>
      <c r="H20" s="200"/>
      <c r="I20" s="1">
        <v>124</v>
      </c>
      <c r="J20" s="115">
        <v>37646</v>
      </c>
      <c r="K20" s="115">
        <v>37646</v>
      </c>
      <c r="L20" s="115">
        <v>25192</v>
      </c>
      <c r="M20" s="5">
        <f t="shared" si="0"/>
        <v>25192</v>
      </c>
    </row>
    <row r="21" spans="1:13" ht="12.75" customHeight="1">
      <c r="A21" s="198" t="s">
        <v>176</v>
      </c>
      <c r="B21" s="199"/>
      <c r="C21" s="199"/>
      <c r="D21" s="199"/>
      <c r="E21" s="199"/>
      <c r="F21" s="199"/>
      <c r="G21" s="199"/>
      <c r="H21" s="200"/>
      <c r="I21" s="1">
        <v>125</v>
      </c>
      <c r="J21" s="115">
        <v>703174</v>
      </c>
      <c r="K21" s="115">
        <v>703174</v>
      </c>
      <c r="L21" s="115">
        <v>1055902</v>
      </c>
      <c r="M21" s="115">
        <f t="shared" si="0"/>
        <v>1055902</v>
      </c>
    </row>
    <row r="22" spans="1:13" ht="12.75" customHeight="1">
      <c r="A22" s="198" t="s">
        <v>177</v>
      </c>
      <c r="B22" s="199"/>
      <c r="C22" s="199"/>
      <c r="D22" s="199"/>
      <c r="E22" s="199"/>
      <c r="F22" s="199"/>
      <c r="G22" s="199"/>
      <c r="H22" s="200"/>
      <c r="I22" s="1">
        <v>126</v>
      </c>
      <c r="J22" s="45"/>
      <c r="K22" s="45"/>
      <c r="L22" s="45"/>
      <c r="M22" s="5"/>
    </row>
    <row r="23" spans="1:13" ht="12.75" customHeight="1">
      <c r="A23" s="201" t="s">
        <v>178</v>
      </c>
      <c r="B23" s="202"/>
      <c r="C23" s="202"/>
      <c r="D23" s="202"/>
      <c r="E23" s="202"/>
      <c r="F23" s="202"/>
      <c r="G23" s="202"/>
      <c r="H23" s="203"/>
      <c r="I23" s="1">
        <v>127</v>
      </c>
      <c r="J23" s="5"/>
      <c r="K23" s="5"/>
      <c r="L23" s="5"/>
      <c r="M23" s="5"/>
    </row>
    <row r="24" spans="1:13" ht="12.75" customHeight="1">
      <c r="A24" s="201" t="s">
        <v>179</v>
      </c>
      <c r="B24" s="202"/>
      <c r="C24" s="202"/>
      <c r="D24" s="202"/>
      <c r="E24" s="202"/>
      <c r="F24" s="202"/>
      <c r="G24" s="202"/>
      <c r="H24" s="203"/>
      <c r="I24" s="1">
        <v>128</v>
      </c>
      <c r="J24" s="5"/>
      <c r="K24" s="5"/>
      <c r="L24" s="5"/>
      <c r="M24" s="5"/>
    </row>
    <row r="25" spans="1:13" ht="12.75" customHeight="1">
      <c r="A25" s="198" t="s">
        <v>180</v>
      </c>
      <c r="B25" s="199"/>
      <c r="C25" s="199"/>
      <c r="D25" s="199"/>
      <c r="E25" s="199"/>
      <c r="F25" s="199"/>
      <c r="G25" s="199"/>
      <c r="H25" s="200"/>
      <c r="I25" s="1">
        <v>129</v>
      </c>
      <c r="J25" s="115"/>
      <c r="K25" s="115"/>
      <c r="L25" s="115"/>
      <c r="M25" s="5"/>
    </row>
    <row r="26" spans="1:13" ht="12.75" customHeight="1">
      <c r="A26" s="198" t="s">
        <v>181</v>
      </c>
      <c r="B26" s="199"/>
      <c r="C26" s="199"/>
      <c r="D26" s="199"/>
      <c r="E26" s="199"/>
      <c r="F26" s="199"/>
      <c r="G26" s="199"/>
      <c r="H26" s="200"/>
      <c r="I26" s="1">
        <v>130</v>
      </c>
      <c r="J26" s="115"/>
      <c r="K26" s="115"/>
      <c r="L26" s="115"/>
      <c r="M26" s="5"/>
    </row>
    <row r="27" spans="1:13" ht="12.75" customHeight="1">
      <c r="A27" s="198" t="s">
        <v>182</v>
      </c>
      <c r="B27" s="199"/>
      <c r="C27" s="199"/>
      <c r="D27" s="199"/>
      <c r="E27" s="199"/>
      <c r="F27" s="199"/>
      <c r="G27" s="199"/>
      <c r="H27" s="200"/>
      <c r="I27" s="1">
        <v>131</v>
      </c>
      <c r="J27" s="114">
        <f>SUM(J28:J32)</f>
        <v>22573372</v>
      </c>
      <c r="K27" s="114">
        <f>SUM(K28:K32)</f>
        <v>22573373</v>
      </c>
      <c r="L27" s="114">
        <f>SUM(L28:L32)</f>
        <v>2295730</v>
      </c>
      <c r="M27" s="115">
        <f t="shared" si="0"/>
        <v>2295730</v>
      </c>
    </row>
    <row r="28" spans="1:13" ht="12.75" customHeight="1">
      <c r="A28" s="198" t="s">
        <v>183</v>
      </c>
      <c r="B28" s="199"/>
      <c r="C28" s="199"/>
      <c r="D28" s="199"/>
      <c r="E28" s="199"/>
      <c r="F28" s="199"/>
      <c r="G28" s="199"/>
      <c r="H28" s="200"/>
      <c r="I28" s="1">
        <v>132</v>
      </c>
      <c r="J28" s="5"/>
      <c r="K28" s="5"/>
      <c r="L28" s="5"/>
      <c r="M28" s="5"/>
    </row>
    <row r="29" spans="1:13" ht="12.75" customHeight="1">
      <c r="A29" s="198" t="s">
        <v>184</v>
      </c>
      <c r="B29" s="199"/>
      <c r="C29" s="199"/>
      <c r="D29" s="199"/>
      <c r="E29" s="199"/>
      <c r="F29" s="199"/>
      <c r="G29" s="199"/>
      <c r="H29" s="200"/>
      <c r="I29" s="1">
        <v>133</v>
      </c>
      <c r="J29" s="5">
        <v>22573372</v>
      </c>
      <c r="K29" s="5">
        <v>22573373</v>
      </c>
      <c r="L29" s="5">
        <v>2295730</v>
      </c>
      <c r="M29" s="5">
        <f t="shared" si="0"/>
        <v>2295730</v>
      </c>
    </row>
    <row r="30" spans="1:13" ht="12.75" customHeight="1">
      <c r="A30" s="198" t="s">
        <v>185</v>
      </c>
      <c r="B30" s="199"/>
      <c r="C30" s="199"/>
      <c r="D30" s="199"/>
      <c r="E30" s="199"/>
      <c r="F30" s="199"/>
      <c r="G30" s="199"/>
      <c r="H30" s="200"/>
      <c r="I30" s="1">
        <v>134</v>
      </c>
      <c r="J30" s="5"/>
      <c r="K30" s="5"/>
      <c r="L30" s="5"/>
      <c r="M30" s="5"/>
    </row>
    <row r="31" spans="1:13" ht="12.75" customHeight="1">
      <c r="A31" s="198" t="s">
        <v>186</v>
      </c>
      <c r="B31" s="199"/>
      <c r="C31" s="199"/>
      <c r="D31" s="199"/>
      <c r="E31" s="199"/>
      <c r="F31" s="199"/>
      <c r="G31" s="199"/>
      <c r="H31" s="200"/>
      <c r="I31" s="1">
        <v>135</v>
      </c>
      <c r="J31" s="5"/>
      <c r="K31" s="5"/>
      <c r="L31" s="5"/>
      <c r="M31" s="5"/>
    </row>
    <row r="32" spans="1:13" ht="12.75" customHeight="1">
      <c r="A32" s="198" t="s">
        <v>187</v>
      </c>
      <c r="B32" s="199"/>
      <c r="C32" s="199"/>
      <c r="D32" s="199"/>
      <c r="E32" s="199"/>
      <c r="F32" s="199"/>
      <c r="G32" s="199"/>
      <c r="H32" s="200"/>
      <c r="I32" s="1">
        <v>136</v>
      </c>
      <c r="J32" s="5"/>
      <c r="K32" s="5"/>
      <c r="L32" s="5"/>
      <c r="M32" s="5"/>
    </row>
    <row r="33" spans="1:13" ht="12.75" customHeight="1">
      <c r="A33" s="198" t="s">
        <v>188</v>
      </c>
      <c r="B33" s="199"/>
      <c r="C33" s="199"/>
      <c r="D33" s="199"/>
      <c r="E33" s="199"/>
      <c r="F33" s="199"/>
      <c r="G33" s="199"/>
      <c r="H33" s="200"/>
      <c r="I33" s="1">
        <v>137</v>
      </c>
      <c r="J33" s="114">
        <f>SUM(J34:J37)</f>
        <v>2597854</v>
      </c>
      <c r="K33" s="114">
        <f>SUM(K34:K37)</f>
        <v>2597855</v>
      </c>
      <c r="L33" s="114">
        <f>SUM(L34:L37)</f>
        <v>11746914</v>
      </c>
      <c r="M33" s="115">
        <f t="shared" si="0"/>
        <v>11746914</v>
      </c>
    </row>
    <row r="34" spans="1:13" ht="12.75" customHeight="1">
      <c r="A34" s="198" t="s">
        <v>189</v>
      </c>
      <c r="B34" s="199"/>
      <c r="C34" s="199"/>
      <c r="D34" s="199"/>
      <c r="E34" s="199"/>
      <c r="F34" s="199"/>
      <c r="G34" s="199"/>
      <c r="H34" s="200"/>
      <c r="I34" s="1">
        <v>138</v>
      </c>
      <c r="J34" s="5"/>
      <c r="K34" s="5"/>
      <c r="L34" s="5"/>
      <c r="M34" s="5"/>
    </row>
    <row r="35" spans="1:13" ht="12.75" customHeight="1">
      <c r="A35" s="198" t="s">
        <v>190</v>
      </c>
      <c r="B35" s="199"/>
      <c r="C35" s="199"/>
      <c r="D35" s="199"/>
      <c r="E35" s="199"/>
      <c r="F35" s="199"/>
      <c r="G35" s="199"/>
      <c r="H35" s="200"/>
      <c r="I35" s="1">
        <v>139</v>
      </c>
      <c r="J35" s="5">
        <v>2597854</v>
      </c>
      <c r="K35" s="5">
        <v>2597855</v>
      </c>
      <c r="L35" s="5">
        <v>11746914</v>
      </c>
      <c r="M35" s="5">
        <f t="shared" si="0"/>
        <v>11746914</v>
      </c>
    </row>
    <row r="36" spans="1:13" ht="12.75" customHeight="1">
      <c r="A36" s="198" t="s">
        <v>191</v>
      </c>
      <c r="B36" s="199"/>
      <c r="C36" s="199"/>
      <c r="D36" s="199"/>
      <c r="E36" s="199"/>
      <c r="F36" s="199"/>
      <c r="G36" s="199"/>
      <c r="H36" s="200"/>
      <c r="I36" s="1">
        <v>140</v>
      </c>
      <c r="J36" s="5"/>
      <c r="K36" s="5"/>
      <c r="L36" s="5"/>
      <c r="M36" s="5"/>
    </row>
    <row r="37" spans="1:13" ht="12.75" customHeight="1">
      <c r="A37" s="198" t="s">
        <v>192</v>
      </c>
      <c r="B37" s="199"/>
      <c r="C37" s="199"/>
      <c r="D37" s="199"/>
      <c r="E37" s="199"/>
      <c r="F37" s="199"/>
      <c r="G37" s="199"/>
      <c r="H37" s="200"/>
      <c r="I37" s="1">
        <v>141</v>
      </c>
      <c r="J37" s="5"/>
      <c r="K37" s="5"/>
      <c r="L37" s="5"/>
      <c r="M37" s="5"/>
    </row>
    <row r="38" spans="1:13" ht="12.75" customHeight="1">
      <c r="A38" s="198" t="s">
        <v>193</v>
      </c>
      <c r="B38" s="199"/>
      <c r="C38" s="199"/>
      <c r="D38" s="199"/>
      <c r="E38" s="199"/>
      <c r="F38" s="199"/>
      <c r="G38" s="199"/>
      <c r="H38" s="200"/>
      <c r="I38" s="1">
        <v>142</v>
      </c>
      <c r="J38" s="5"/>
      <c r="K38" s="5"/>
      <c r="L38" s="5"/>
      <c r="M38" s="5"/>
    </row>
    <row r="39" spans="1:13" ht="12.75" customHeight="1">
      <c r="A39" s="198" t="s">
        <v>194</v>
      </c>
      <c r="B39" s="199"/>
      <c r="C39" s="199"/>
      <c r="D39" s="199"/>
      <c r="E39" s="199"/>
      <c r="F39" s="199"/>
      <c r="G39" s="199"/>
      <c r="H39" s="200"/>
      <c r="I39" s="1">
        <v>143</v>
      </c>
      <c r="J39" s="5"/>
      <c r="K39" s="5"/>
      <c r="L39" s="5"/>
      <c r="M39" s="5"/>
    </row>
    <row r="40" spans="1:13" ht="12.75" customHeight="1">
      <c r="A40" s="198" t="s">
        <v>195</v>
      </c>
      <c r="B40" s="199"/>
      <c r="C40" s="199"/>
      <c r="D40" s="199"/>
      <c r="E40" s="199"/>
      <c r="F40" s="199"/>
      <c r="G40" s="199"/>
      <c r="H40" s="200"/>
      <c r="I40" s="1">
        <v>144</v>
      </c>
      <c r="J40" s="5"/>
      <c r="K40" s="5"/>
      <c r="L40" s="5"/>
      <c r="M40" s="5"/>
    </row>
    <row r="41" spans="1:13" ht="12.75" customHeight="1">
      <c r="A41" s="198" t="s">
        <v>196</v>
      </c>
      <c r="B41" s="199"/>
      <c r="C41" s="199"/>
      <c r="D41" s="199"/>
      <c r="E41" s="199"/>
      <c r="F41" s="199"/>
      <c r="G41" s="199"/>
      <c r="H41" s="200"/>
      <c r="I41" s="1">
        <v>145</v>
      </c>
      <c r="J41" s="5"/>
      <c r="K41" s="5"/>
      <c r="L41" s="5"/>
      <c r="M41" s="5"/>
    </row>
    <row r="42" spans="1:13" ht="12.75" customHeight="1">
      <c r="A42" s="198" t="s">
        <v>197</v>
      </c>
      <c r="B42" s="199"/>
      <c r="C42" s="199"/>
      <c r="D42" s="199"/>
      <c r="E42" s="199"/>
      <c r="F42" s="199"/>
      <c r="G42" s="199"/>
      <c r="H42" s="200"/>
      <c r="I42" s="1">
        <v>146</v>
      </c>
      <c r="J42" s="114">
        <f>J7+J27+J38+J40</f>
        <v>28501653</v>
      </c>
      <c r="K42" s="114">
        <f>K7+K27+K38+K40</f>
        <v>28501654</v>
      </c>
      <c r="L42" s="114">
        <f>L7+L27+L38+L40</f>
        <v>7529159</v>
      </c>
      <c r="M42" s="114">
        <f>M7+M27+M38+M40</f>
        <v>7529159</v>
      </c>
    </row>
    <row r="43" spans="1:13" ht="12.75" customHeight="1">
      <c r="A43" s="198" t="s">
        <v>198</v>
      </c>
      <c r="B43" s="199"/>
      <c r="C43" s="199"/>
      <c r="D43" s="199"/>
      <c r="E43" s="199"/>
      <c r="F43" s="199"/>
      <c r="G43" s="199"/>
      <c r="H43" s="200"/>
      <c r="I43" s="1">
        <v>147</v>
      </c>
      <c r="J43" s="114">
        <f>J10+J33+J39+J41</f>
        <v>5934720</v>
      </c>
      <c r="K43" s="114">
        <f>K10+K33+K39+K41</f>
        <v>5934721</v>
      </c>
      <c r="L43" s="114">
        <f>L10+L33+L39+L41</f>
        <v>15647817</v>
      </c>
      <c r="M43" s="114">
        <f>M10+M33+M39+M41</f>
        <v>15647817</v>
      </c>
    </row>
    <row r="44" spans="1:13" ht="12.75" customHeight="1">
      <c r="A44" s="198" t="s">
        <v>199</v>
      </c>
      <c r="B44" s="199"/>
      <c r="C44" s="199"/>
      <c r="D44" s="199"/>
      <c r="E44" s="199"/>
      <c r="F44" s="199"/>
      <c r="G44" s="199"/>
      <c r="H44" s="200"/>
      <c r="I44" s="1">
        <v>148</v>
      </c>
      <c r="J44" s="114">
        <f>J42-J43</f>
        <v>22566933</v>
      </c>
      <c r="K44" s="114">
        <f>K42-K43</f>
        <v>22566933</v>
      </c>
      <c r="L44" s="114">
        <f>L42-L43</f>
        <v>-8118658</v>
      </c>
      <c r="M44" s="114">
        <f>M42-M43</f>
        <v>-8118658</v>
      </c>
    </row>
    <row r="45" spans="1:13" ht="12.75" customHeight="1">
      <c r="A45" s="210" t="s">
        <v>200</v>
      </c>
      <c r="B45" s="211"/>
      <c r="C45" s="211"/>
      <c r="D45" s="211"/>
      <c r="E45" s="211"/>
      <c r="F45" s="211"/>
      <c r="G45" s="211"/>
      <c r="H45" s="212"/>
      <c r="I45" s="1">
        <v>149</v>
      </c>
      <c r="J45" s="45">
        <f>IF(J42&gt;J43,J42-J43,0)</f>
        <v>22566933</v>
      </c>
      <c r="K45" s="45">
        <f>IF(K42&gt;K43,K42-K43,0)</f>
        <v>22566933</v>
      </c>
      <c r="L45" s="45">
        <f>IF(L42&gt;L43,L42-L43,0)</f>
        <v>0</v>
      </c>
      <c r="M45" s="45">
        <f>IF(M42&gt;M43,M42-M43,0)</f>
        <v>0</v>
      </c>
    </row>
    <row r="46" spans="1:13" ht="12.75" customHeight="1">
      <c r="A46" s="210" t="s">
        <v>201</v>
      </c>
      <c r="B46" s="211"/>
      <c r="C46" s="211"/>
      <c r="D46" s="211"/>
      <c r="E46" s="211"/>
      <c r="F46" s="211"/>
      <c r="G46" s="211"/>
      <c r="H46" s="212"/>
      <c r="I46" s="1">
        <v>150</v>
      </c>
      <c r="J46" s="45">
        <f>IF(J43&gt;J42,J43-J42,0)</f>
        <v>0</v>
      </c>
      <c r="K46" s="45">
        <f>IF(K43&gt;K42,K43-K42,0)</f>
        <v>0</v>
      </c>
      <c r="L46" s="45">
        <f>IF(L43&gt;L42,L43-L42,0)</f>
        <v>8118658</v>
      </c>
      <c r="M46" s="45">
        <f>IF(M43&gt;M42,M43-M42,0)</f>
        <v>8118658</v>
      </c>
    </row>
    <row r="47" spans="1:13" ht="12.75" customHeight="1">
      <c r="A47" s="198" t="s">
        <v>202</v>
      </c>
      <c r="B47" s="199"/>
      <c r="C47" s="199"/>
      <c r="D47" s="199"/>
      <c r="E47" s="199"/>
      <c r="F47" s="199"/>
      <c r="G47" s="199"/>
      <c r="H47" s="200"/>
      <c r="I47" s="1">
        <v>151</v>
      </c>
      <c r="J47" s="115">
        <v>79076</v>
      </c>
      <c r="K47" s="115">
        <v>79076</v>
      </c>
      <c r="L47" s="115">
        <v>83173</v>
      </c>
      <c r="M47" s="115">
        <f>L47</f>
        <v>83173</v>
      </c>
    </row>
    <row r="48" spans="1:13" ht="12.75" customHeight="1">
      <c r="A48" s="198" t="s">
        <v>203</v>
      </c>
      <c r="B48" s="199"/>
      <c r="C48" s="199"/>
      <c r="D48" s="199"/>
      <c r="E48" s="199"/>
      <c r="F48" s="199"/>
      <c r="G48" s="199"/>
      <c r="H48" s="200"/>
      <c r="I48" s="1">
        <v>152</v>
      </c>
      <c r="J48" s="114">
        <f>J44-J47</f>
        <v>22487857</v>
      </c>
      <c r="K48" s="114">
        <f>K44-K47</f>
        <v>22487857</v>
      </c>
      <c r="L48" s="114">
        <f>L44-L47</f>
        <v>-8201831</v>
      </c>
      <c r="M48" s="114">
        <f>M44-M47</f>
        <v>-8201831</v>
      </c>
    </row>
    <row r="49" spans="1:13" ht="12.75" customHeight="1">
      <c r="A49" s="210" t="s">
        <v>204</v>
      </c>
      <c r="B49" s="211"/>
      <c r="C49" s="211"/>
      <c r="D49" s="211"/>
      <c r="E49" s="211"/>
      <c r="F49" s="211"/>
      <c r="G49" s="211"/>
      <c r="H49" s="212"/>
      <c r="I49" s="1">
        <v>153</v>
      </c>
      <c r="J49" s="45">
        <f>IF(J48&gt;0,J48,0)</f>
        <v>22487857</v>
      </c>
      <c r="K49" s="45">
        <f>IF(K48&gt;0,K48,0)</f>
        <v>22487857</v>
      </c>
      <c r="L49" s="45">
        <f>IF(L48&gt;0,L48,0)</f>
        <v>0</v>
      </c>
      <c r="M49" s="45">
        <f>IF(M48&gt;0,M48,0)</f>
        <v>0</v>
      </c>
    </row>
    <row r="50" spans="1:13" ht="12.75" customHeight="1">
      <c r="A50" s="231" t="s">
        <v>205</v>
      </c>
      <c r="B50" s="232"/>
      <c r="C50" s="232"/>
      <c r="D50" s="232"/>
      <c r="E50" s="232"/>
      <c r="F50" s="232"/>
      <c r="G50" s="232"/>
      <c r="H50" s="233"/>
      <c r="I50" s="2">
        <v>154</v>
      </c>
      <c r="J50" s="52">
        <f>IF(J48&lt;0,-J48,0)</f>
        <v>0</v>
      </c>
      <c r="K50" s="52">
        <f>IF(K48&lt;0,-K48,0)</f>
        <v>0</v>
      </c>
      <c r="L50" s="52">
        <f>IF(L48&lt;0,-L48,0)</f>
        <v>8201831</v>
      </c>
      <c r="M50" s="52">
        <f>IF(M48&lt;0,-M48,0)</f>
        <v>8201831</v>
      </c>
    </row>
    <row r="51" spans="1:13" ht="12.75" customHeight="1">
      <c r="A51" s="207" t="s">
        <v>206</v>
      </c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</row>
    <row r="52" spans="1:13" ht="12.75" customHeight="1">
      <c r="A52" s="195" t="s">
        <v>207</v>
      </c>
      <c r="B52" s="196"/>
      <c r="C52" s="196"/>
      <c r="D52" s="196"/>
      <c r="E52" s="196"/>
      <c r="F52" s="196"/>
      <c r="G52" s="196"/>
      <c r="H52" s="196"/>
      <c r="I52" s="46"/>
      <c r="J52" s="46"/>
      <c r="K52" s="46"/>
      <c r="L52" s="46"/>
      <c r="M52" s="53"/>
    </row>
    <row r="53" spans="1:13" ht="12.75" customHeight="1">
      <c r="A53" s="198" t="s">
        <v>208</v>
      </c>
      <c r="B53" s="199"/>
      <c r="C53" s="199"/>
      <c r="D53" s="199"/>
      <c r="E53" s="199"/>
      <c r="F53" s="199"/>
      <c r="G53" s="199"/>
      <c r="H53" s="200"/>
      <c r="I53" s="1">
        <v>155</v>
      </c>
      <c r="J53" s="5"/>
      <c r="K53" s="5"/>
      <c r="L53" s="5"/>
      <c r="M53" s="5"/>
    </row>
    <row r="54" spans="1:13" ht="12.75" customHeight="1">
      <c r="A54" s="204" t="s">
        <v>209</v>
      </c>
      <c r="B54" s="205"/>
      <c r="C54" s="205"/>
      <c r="D54" s="205"/>
      <c r="E54" s="205"/>
      <c r="F54" s="205"/>
      <c r="G54" s="205"/>
      <c r="H54" s="206"/>
      <c r="I54" s="1">
        <v>156</v>
      </c>
      <c r="J54" s="6"/>
      <c r="K54" s="6"/>
      <c r="L54" s="6"/>
      <c r="M54" s="6"/>
    </row>
    <row r="55" spans="1:13" ht="12.75" customHeight="1">
      <c r="A55" s="207" t="s">
        <v>210</v>
      </c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</row>
    <row r="56" spans="1:13" ht="12.75" customHeight="1">
      <c r="A56" s="195" t="s">
        <v>211</v>
      </c>
      <c r="B56" s="196"/>
      <c r="C56" s="196"/>
      <c r="D56" s="196"/>
      <c r="E56" s="196"/>
      <c r="F56" s="196"/>
      <c r="G56" s="196"/>
      <c r="H56" s="197"/>
      <c r="I56" s="7">
        <v>157</v>
      </c>
      <c r="J56" s="113">
        <f>J48</f>
        <v>22487857</v>
      </c>
      <c r="K56" s="113">
        <f>K48</f>
        <v>22487857</v>
      </c>
      <c r="L56" s="113">
        <f>L48</f>
        <v>-8201831</v>
      </c>
      <c r="M56" s="113">
        <f>M48</f>
        <v>-8201831</v>
      </c>
    </row>
    <row r="57" spans="1:13" ht="12.75" customHeight="1">
      <c r="A57" s="198" t="s">
        <v>212</v>
      </c>
      <c r="B57" s="199"/>
      <c r="C57" s="199"/>
      <c r="D57" s="199"/>
      <c r="E57" s="199"/>
      <c r="F57" s="199"/>
      <c r="G57" s="199"/>
      <c r="H57" s="200"/>
      <c r="I57" s="1">
        <v>158</v>
      </c>
      <c r="J57" s="45">
        <f>SUM(J58:J64)</f>
        <v>64563657</v>
      </c>
      <c r="K57" s="45">
        <f>SUM(K58:K64)</f>
        <v>64563657</v>
      </c>
      <c r="L57" s="45">
        <f>SUM(L58:L64)</f>
        <v>-29656831</v>
      </c>
      <c r="M57" s="45">
        <f>SUM(M58:M64)</f>
        <v>-29656831</v>
      </c>
    </row>
    <row r="58" spans="1:13" ht="12.75" customHeight="1">
      <c r="A58" s="198" t="s">
        <v>213</v>
      </c>
      <c r="B58" s="199"/>
      <c r="C58" s="199"/>
      <c r="D58" s="199"/>
      <c r="E58" s="199"/>
      <c r="F58" s="199"/>
      <c r="G58" s="199"/>
      <c r="H58" s="200"/>
      <c r="I58" s="1">
        <v>159</v>
      </c>
      <c r="J58" s="5">
        <v>64563657</v>
      </c>
      <c r="K58" s="5">
        <v>64563657</v>
      </c>
      <c r="L58" s="5">
        <v>-29656831</v>
      </c>
      <c r="M58" s="5">
        <f>L58</f>
        <v>-29656831</v>
      </c>
    </row>
    <row r="59" spans="1:13" ht="12.75" customHeight="1">
      <c r="A59" s="198" t="s">
        <v>214</v>
      </c>
      <c r="B59" s="199"/>
      <c r="C59" s="199"/>
      <c r="D59" s="199"/>
      <c r="E59" s="199"/>
      <c r="F59" s="199"/>
      <c r="G59" s="199"/>
      <c r="H59" s="200"/>
      <c r="I59" s="1">
        <v>160</v>
      </c>
      <c r="J59" s="5"/>
      <c r="K59" s="5"/>
      <c r="L59" s="5"/>
      <c r="M59" s="5"/>
    </row>
    <row r="60" spans="1:13" ht="12.75" customHeight="1">
      <c r="A60" s="198" t="s">
        <v>215</v>
      </c>
      <c r="B60" s="199"/>
      <c r="C60" s="199"/>
      <c r="D60" s="199"/>
      <c r="E60" s="199"/>
      <c r="F60" s="199"/>
      <c r="G60" s="199"/>
      <c r="H60" s="200"/>
      <c r="I60" s="1">
        <v>161</v>
      </c>
      <c r="J60" s="5"/>
      <c r="K60" s="5"/>
      <c r="L60" s="5"/>
      <c r="M60" s="5"/>
    </row>
    <row r="61" spans="1:13" ht="12.75" customHeight="1">
      <c r="A61" s="198" t="s">
        <v>216</v>
      </c>
      <c r="B61" s="199"/>
      <c r="C61" s="199"/>
      <c r="D61" s="199"/>
      <c r="E61" s="199"/>
      <c r="F61" s="199"/>
      <c r="G61" s="199"/>
      <c r="H61" s="200"/>
      <c r="I61" s="1">
        <v>162</v>
      </c>
      <c r="J61" s="5"/>
      <c r="K61" s="5"/>
      <c r="L61" s="5"/>
      <c r="M61" s="5"/>
    </row>
    <row r="62" spans="1:13" ht="12.75" customHeight="1">
      <c r="A62" s="198" t="s">
        <v>217</v>
      </c>
      <c r="B62" s="199"/>
      <c r="C62" s="199"/>
      <c r="D62" s="199"/>
      <c r="E62" s="199"/>
      <c r="F62" s="199"/>
      <c r="G62" s="199"/>
      <c r="H62" s="200"/>
      <c r="I62" s="1">
        <v>163</v>
      </c>
      <c r="J62" s="5"/>
      <c r="K62" s="5"/>
      <c r="L62" s="5"/>
      <c r="M62" s="5"/>
    </row>
    <row r="63" spans="1:13" ht="12.75" customHeight="1">
      <c r="A63" s="198" t="s">
        <v>218</v>
      </c>
      <c r="B63" s="199"/>
      <c r="C63" s="199"/>
      <c r="D63" s="199"/>
      <c r="E63" s="199"/>
      <c r="F63" s="199"/>
      <c r="G63" s="199"/>
      <c r="H63" s="200"/>
      <c r="I63" s="1">
        <v>164</v>
      </c>
      <c r="J63" s="5"/>
      <c r="K63" s="5"/>
      <c r="L63" s="5"/>
      <c r="M63" s="5"/>
    </row>
    <row r="64" spans="1:13" ht="12.75" customHeight="1">
      <c r="A64" s="198" t="s">
        <v>219</v>
      </c>
      <c r="B64" s="199"/>
      <c r="C64" s="199"/>
      <c r="D64" s="199"/>
      <c r="E64" s="199"/>
      <c r="F64" s="199"/>
      <c r="G64" s="199"/>
      <c r="H64" s="200"/>
      <c r="I64" s="1">
        <v>165</v>
      </c>
      <c r="J64" s="5"/>
      <c r="K64" s="5"/>
      <c r="L64" s="5"/>
      <c r="M64" s="5"/>
    </row>
    <row r="65" spans="1:13" ht="12.75" customHeight="1">
      <c r="A65" s="198" t="s">
        <v>220</v>
      </c>
      <c r="B65" s="199"/>
      <c r="C65" s="199"/>
      <c r="D65" s="199"/>
      <c r="E65" s="199"/>
      <c r="F65" s="199"/>
      <c r="G65" s="199"/>
      <c r="H65" s="200"/>
      <c r="I65" s="1">
        <v>166</v>
      </c>
      <c r="J65" s="115">
        <v>12912731</v>
      </c>
      <c r="K65" s="115">
        <v>12912731</v>
      </c>
      <c r="L65" s="115">
        <v>-5931366</v>
      </c>
      <c r="M65" s="115">
        <f>L65</f>
        <v>-5931366</v>
      </c>
    </row>
    <row r="66" spans="1:13" ht="12.75" customHeight="1">
      <c r="A66" s="198" t="s">
        <v>221</v>
      </c>
      <c r="B66" s="199"/>
      <c r="C66" s="199"/>
      <c r="D66" s="199"/>
      <c r="E66" s="199"/>
      <c r="F66" s="199"/>
      <c r="G66" s="199"/>
      <c r="H66" s="200"/>
      <c r="I66" s="1">
        <v>167</v>
      </c>
      <c r="J66" s="114">
        <f>J57-J65</f>
        <v>51650926</v>
      </c>
      <c r="K66" s="114">
        <f>K57-K65</f>
        <v>51650926</v>
      </c>
      <c r="L66" s="114">
        <f>L57-L65</f>
        <v>-23725465</v>
      </c>
      <c r="M66" s="114">
        <f>M57-M65</f>
        <v>-23725465</v>
      </c>
    </row>
    <row r="67" spans="1:13" ht="12.75" customHeight="1">
      <c r="A67" s="198" t="s">
        <v>222</v>
      </c>
      <c r="B67" s="199"/>
      <c r="C67" s="199"/>
      <c r="D67" s="199"/>
      <c r="E67" s="199"/>
      <c r="F67" s="199"/>
      <c r="G67" s="199"/>
      <c r="H67" s="200"/>
      <c r="I67" s="1">
        <v>168</v>
      </c>
      <c r="J67" s="118">
        <f>J56+J66</f>
        <v>74138783</v>
      </c>
      <c r="K67" s="118">
        <f>K56+K66</f>
        <v>74138783</v>
      </c>
      <c r="L67" s="118">
        <f>L56+L66</f>
        <v>-31927296</v>
      </c>
      <c r="M67" s="118">
        <f>M56+M66</f>
        <v>-31927296</v>
      </c>
    </row>
    <row r="68" spans="1:13" ht="12.75" customHeight="1">
      <c r="A68" s="235" t="s">
        <v>223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M68" s="236"/>
    </row>
    <row r="69" spans="1:13" ht="12.75" customHeight="1">
      <c r="A69" s="237" t="s">
        <v>224</v>
      </c>
      <c r="B69" s="238"/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</row>
    <row r="70" spans="1:13" ht="12.75" customHeight="1">
      <c r="A70" s="198" t="s">
        <v>208</v>
      </c>
      <c r="B70" s="199"/>
      <c r="C70" s="199"/>
      <c r="D70" s="199"/>
      <c r="E70" s="199"/>
      <c r="F70" s="199"/>
      <c r="G70" s="199"/>
      <c r="H70" s="200"/>
      <c r="I70" s="1">
        <v>169</v>
      </c>
      <c r="J70" s="5"/>
      <c r="K70" s="5"/>
      <c r="L70" s="5"/>
      <c r="M70" s="5"/>
    </row>
    <row r="71" spans="1:13" ht="12.75" customHeight="1">
      <c r="A71" s="204" t="s">
        <v>209</v>
      </c>
      <c r="B71" s="205"/>
      <c r="C71" s="205"/>
      <c r="D71" s="205"/>
      <c r="E71" s="205"/>
      <c r="F71" s="205"/>
      <c r="G71" s="205"/>
      <c r="H71" s="206"/>
      <c r="I71" s="4">
        <v>170</v>
      </c>
      <c r="J71" s="6"/>
      <c r="K71" s="6"/>
      <c r="L71" s="6"/>
      <c r="M71" s="6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49:H49"/>
    <mergeCell ref="A50:H50"/>
    <mergeCell ref="A51:M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J4:K4"/>
    <mergeCell ref="L4:M4"/>
    <mergeCell ref="A5:H5"/>
    <mergeCell ref="A3:M3"/>
    <mergeCell ref="A4:H4"/>
    <mergeCell ref="A6:H6"/>
  </mergeCells>
  <dataValidations count="3">
    <dataValidation type="whole" operator="notEqual" allowBlank="1" showInputMessage="1" showErrorMessage="1" errorTitle="Pogrešan unos" error="Mogu se unijeti samo cjelobrojne vrijednosti." sqref="J47:M47 J70:L71 J53:L54 J5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23:L41 K23:K37 J48:M50 J42:M46 M12:M37 J23:J41 J12:L22 J7:M1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3">
      <selection activeCell="K9" sqref="K9"/>
    </sheetView>
  </sheetViews>
  <sheetFormatPr defaultColWidth="9.140625" defaultRowHeight="12.75"/>
  <cols>
    <col min="1" max="9" width="9.140625" style="44" customWidth="1"/>
    <col min="10" max="10" width="9.8515625" style="44" bestFit="1" customWidth="1"/>
    <col min="11" max="11" width="9.8515625" style="44" customWidth="1"/>
    <col min="12" max="16384" width="9.140625" style="44" customWidth="1"/>
  </cols>
  <sheetData>
    <row r="1" spans="1:11" ht="12.75" customHeight="1">
      <c r="A1" s="239" t="s">
        <v>225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ht="12.75" customHeight="1">
      <c r="A2" s="240" t="s">
        <v>301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pans="1:11" ht="12.75" customHeight="1">
      <c r="A3" s="185" t="s">
        <v>54</v>
      </c>
      <c r="B3" s="186"/>
      <c r="C3" s="186"/>
      <c r="D3" s="186"/>
      <c r="E3" s="186"/>
      <c r="F3" s="186"/>
      <c r="G3" s="186"/>
      <c r="H3" s="186"/>
      <c r="I3" s="186"/>
      <c r="J3" s="186"/>
      <c r="K3" s="187"/>
    </row>
    <row r="4" spans="1:11" ht="24">
      <c r="A4" s="241" t="s">
        <v>55</v>
      </c>
      <c r="B4" s="241"/>
      <c r="C4" s="241"/>
      <c r="D4" s="241"/>
      <c r="E4" s="241"/>
      <c r="F4" s="241"/>
      <c r="G4" s="241"/>
      <c r="H4" s="241"/>
      <c r="I4" s="55" t="s">
        <v>56</v>
      </c>
      <c r="J4" s="56" t="s">
        <v>57</v>
      </c>
      <c r="K4" s="56" t="s">
        <v>58</v>
      </c>
    </row>
    <row r="5" spans="1:11" ht="12.75">
      <c r="A5" s="242">
        <v>1</v>
      </c>
      <c r="B5" s="242"/>
      <c r="C5" s="242"/>
      <c r="D5" s="242"/>
      <c r="E5" s="242"/>
      <c r="F5" s="242"/>
      <c r="G5" s="242"/>
      <c r="H5" s="242"/>
      <c r="I5" s="57">
        <v>2</v>
      </c>
      <c r="J5" s="58" t="s">
        <v>4</v>
      </c>
      <c r="K5" s="58" t="s">
        <v>5</v>
      </c>
    </row>
    <row r="6" spans="1:11" ht="12.75" customHeight="1">
      <c r="A6" s="207" t="s">
        <v>226</v>
      </c>
      <c r="B6" s="223"/>
      <c r="C6" s="223"/>
      <c r="D6" s="223"/>
      <c r="E6" s="223"/>
      <c r="F6" s="223"/>
      <c r="G6" s="223"/>
      <c r="H6" s="223"/>
      <c r="I6" s="243"/>
      <c r="J6" s="243"/>
      <c r="K6" s="244"/>
    </row>
    <row r="7" spans="1:11" ht="12.75" customHeight="1">
      <c r="A7" s="201" t="s">
        <v>227</v>
      </c>
      <c r="B7" s="202"/>
      <c r="C7" s="202"/>
      <c r="D7" s="202"/>
      <c r="E7" s="202"/>
      <c r="F7" s="202"/>
      <c r="G7" s="202"/>
      <c r="H7" s="202"/>
      <c r="I7" s="1">
        <v>1</v>
      </c>
      <c r="J7" s="5">
        <v>22566933</v>
      </c>
      <c r="K7" s="5">
        <v>-8118658</v>
      </c>
    </row>
    <row r="8" spans="1:11" ht="12.75" customHeight="1">
      <c r="A8" s="201" t="s">
        <v>228</v>
      </c>
      <c r="B8" s="202"/>
      <c r="C8" s="202"/>
      <c r="D8" s="202"/>
      <c r="E8" s="202"/>
      <c r="F8" s="202"/>
      <c r="G8" s="202"/>
      <c r="H8" s="202"/>
      <c r="I8" s="1">
        <v>2</v>
      </c>
      <c r="J8" s="5">
        <v>37646</v>
      </c>
      <c r="K8" s="5">
        <v>25192</v>
      </c>
    </row>
    <row r="9" spans="1:11" ht="12.75" customHeight="1">
      <c r="A9" s="201" t="s">
        <v>229</v>
      </c>
      <c r="B9" s="202"/>
      <c r="C9" s="202"/>
      <c r="D9" s="202"/>
      <c r="E9" s="202"/>
      <c r="F9" s="202"/>
      <c r="G9" s="202"/>
      <c r="H9" s="202"/>
      <c r="I9" s="1">
        <v>3</v>
      </c>
      <c r="J9" s="5"/>
      <c r="K9" s="5">
        <v>525798</v>
      </c>
    </row>
    <row r="10" spans="1:11" ht="12.75" customHeight="1">
      <c r="A10" s="201" t="s">
        <v>230</v>
      </c>
      <c r="B10" s="202"/>
      <c r="C10" s="202"/>
      <c r="D10" s="202"/>
      <c r="E10" s="202"/>
      <c r="F10" s="202"/>
      <c r="G10" s="202"/>
      <c r="H10" s="202"/>
      <c r="I10" s="1">
        <v>4</v>
      </c>
      <c r="J10" s="5"/>
      <c r="K10" s="5">
        <v>6964316</v>
      </c>
    </row>
    <row r="11" spans="1:11" ht="12.75" customHeight="1">
      <c r="A11" s="201" t="s">
        <v>231</v>
      </c>
      <c r="B11" s="202"/>
      <c r="C11" s="202"/>
      <c r="D11" s="202"/>
      <c r="E11" s="202"/>
      <c r="F11" s="202"/>
      <c r="G11" s="202"/>
      <c r="H11" s="202"/>
      <c r="I11" s="1">
        <v>5</v>
      </c>
      <c r="J11" s="5"/>
      <c r="K11" s="5"/>
    </row>
    <row r="12" spans="1:11" ht="12.75" customHeight="1">
      <c r="A12" s="201" t="s">
        <v>232</v>
      </c>
      <c r="B12" s="202"/>
      <c r="C12" s="202"/>
      <c r="D12" s="202"/>
      <c r="E12" s="202"/>
      <c r="F12" s="202"/>
      <c r="G12" s="202"/>
      <c r="H12" s="202"/>
      <c r="I12" s="1">
        <v>6</v>
      </c>
      <c r="J12" s="5">
        <v>792</v>
      </c>
      <c r="K12" s="5"/>
    </row>
    <row r="13" spans="1:11" ht="12.75" customHeight="1">
      <c r="A13" s="198" t="s">
        <v>233</v>
      </c>
      <c r="B13" s="199"/>
      <c r="C13" s="199"/>
      <c r="D13" s="199"/>
      <c r="E13" s="199"/>
      <c r="F13" s="199"/>
      <c r="G13" s="199"/>
      <c r="H13" s="199"/>
      <c r="I13" s="1">
        <v>7</v>
      </c>
      <c r="J13" s="45">
        <f>SUM(J7:J12)</f>
        <v>22605371</v>
      </c>
      <c r="K13" s="114">
        <f>SUM(K7:K12)</f>
        <v>-603352</v>
      </c>
    </row>
    <row r="14" spans="1:11" ht="12.75" customHeight="1">
      <c r="A14" s="201" t="s">
        <v>234</v>
      </c>
      <c r="B14" s="202"/>
      <c r="C14" s="202"/>
      <c r="D14" s="202"/>
      <c r="E14" s="202"/>
      <c r="F14" s="202"/>
      <c r="G14" s="202"/>
      <c r="H14" s="202"/>
      <c r="I14" s="1">
        <v>8</v>
      </c>
      <c r="J14" s="5">
        <v>105397</v>
      </c>
      <c r="K14" s="5"/>
    </row>
    <row r="15" spans="1:11" ht="12.75" customHeight="1">
      <c r="A15" s="201" t="s">
        <v>235</v>
      </c>
      <c r="B15" s="202"/>
      <c r="C15" s="202"/>
      <c r="D15" s="202"/>
      <c r="E15" s="202"/>
      <c r="F15" s="202"/>
      <c r="G15" s="202"/>
      <c r="H15" s="202"/>
      <c r="I15" s="1">
        <v>9</v>
      </c>
      <c r="J15" s="5">
        <v>14295848</v>
      </c>
      <c r="K15" s="5"/>
    </row>
    <row r="16" spans="1:11" ht="12.75" customHeight="1">
      <c r="A16" s="201" t="s">
        <v>236</v>
      </c>
      <c r="B16" s="202"/>
      <c r="C16" s="202"/>
      <c r="D16" s="202"/>
      <c r="E16" s="202"/>
      <c r="F16" s="202"/>
      <c r="G16" s="202"/>
      <c r="H16" s="202"/>
      <c r="I16" s="1">
        <v>10</v>
      </c>
      <c r="K16" s="5"/>
    </row>
    <row r="17" spans="1:11" ht="12.75" customHeight="1">
      <c r="A17" s="201" t="s">
        <v>237</v>
      </c>
      <c r="B17" s="202"/>
      <c r="C17" s="202"/>
      <c r="D17" s="202"/>
      <c r="E17" s="202"/>
      <c r="F17" s="202"/>
      <c r="G17" s="202"/>
      <c r="H17" s="202"/>
      <c r="I17" s="1">
        <v>11</v>
      </c>
      <c r="J17" s="5">
        <v>86663</v>
      </c>
      <c r="K17" s="5">
        <v>436814</v>
      </c>
    </row>
    <row r="18" spans="1:11" ht="12.75" customHeight="1">
      <c r="A18" s="198" t="s">
        <v>238</v>
      </c>
      <c r="B18" s="199"/>
      <c r="C18" s="199"/>
      <c r="D18" s="199"/>
      <c r="E18" s="199"/>
      <c r="F18" s="199"/>
      <c r="G18" s="199"/>
      <c r="H18" s="199"/>
      <c r="I18" s="1">
        <v>12</v>
      </c>
      <c r="J18" s="114">
        <f>SUM(J14:J17)</f>
        <v>14487908</v>
      </c>
      <c r="K18" s="114">
        <f>SUM(K14:K17)</f>
        <v>436814</v>
      </c>
    </row>
    <row r="19" spans="1:11" ht="12.75" customHeight="1">
      <c r="A19" s="198" t="s">
        <v>239</v>
      </c>
      <c r="B19" s="199"/>
      <c r="C19" s="199"/>
      <c r="D19" s="199"/>
      <c r="E19" s="199"/>
      <c r="F19" s="199"/>
      <c r="G19" s="199"/>
      <c r="H19" s="199"/>
      <c r="I19" s="1">
        <v>13</v>
      </c>
      <c r="J19" s="114">
        <f>IF(J13&gt;J18,J13-J18,0)</f>
        <v>8117463</v>
      </c>
      <c r="K19" s="45">
        <f>IF(K13&gt;K18,K13-K18,0)</f>
        <v>0</v>
      </c>
    </row>
    <row r="20" spans="1:11" ht="12.75" customHeight="1">
      <c r="A20" s="198" t="s">
        <v>240</v>
      </c>
      <c r="B20" s="199"/>
      <c r="C20" s="199"/>
      <c r="D20" s="199"/>
      <c r="E20" s="199"/>
      <c r="F20" s="199"/>
      <c r="G20" s="199"/>
      <c r="H20" s="199"/>
      <c r="I20" s="1">
        <v>14</v>
      </c>
      <c r="J20" s="114">
        <f>IF(J18&gt;J13,J18-J13,0)</f>
        <v>0</v>
      </c>
      <c r="K20" s="114">
        <f>IF(K18&gt;K13,K18-K13,0)</f>
        <v>1040166</v>
      </c>
    </row>
    <row r="21" spans="1:11" ht="12.75" customHeight="1">
      <c r="A21" s="207" t="s">
        <v>241</v>
      </c>
      <c r="B21" s="223"/>
      <c r="C21" s="223"/>
      <c r="D21" s="223"/>
      <c r="E21" s="223"/>
      <c r="F21" s="223"/>
      <c r="G21" s="223"/>
      <c r="H21" s="223"/>
      <c r="I21" s="243"/>
      <c r="J21" s="243"/>
      <c r="K21" s="244"/>
    </row>
    <row r="22" spans="1:11" ht="12.75" customHeight="1">
      <c r="A22" s="201" t="s">
        <v>242</v>
      </c>
      <c r="B22" s="202"/>
      <c r="C22" s="202"/>
      <c r="D22" s="202"/>
      <c r="E22" s="202"/>
      <c r="F22" s="202"/>
      <c r="G22" s="202"/>
      <c r="H22" s="202"/>
      <c r="I22" s="1">
        <v>15</v>
      </c>
      <c r="J22" s="5"/>
      <c r="K22" s="5"/>
    </row>
    <row r="23" spans="1:11" ht="12.75" customHeight="1">
      <c r="A23" s="201" t="s">
        <v>243</v>
      </c>
      <c r="B23" s="202"/>
      <c r="C23" s="202"/>
      <c r="D23" s="202"/>
      <c r="E23" s="202"/>
      <c r="F23" s="202"/>
      <c r="G23" s="202"/>
      <c r="H23" s="202"/>
      <c r="I23" s="1">
        <v>16</v>
      </c>
      <c r="J23" s="5"/>
      <c r="K23" s="5"/>
    </row>
    <row r="24" spans="1:11" ht="12.75" customHeight="1">
      <c r="A24" s="201" t="s">
        <v>244</v>
      </c>
      <c r="B24" s="202"/>
      <c r="C24" s="202"/>
      <c r="D24" s="202"/>
      <c r="E24" s="202"/>
      <c r="F24" s="202"/>
      <c r="G24" s="202"/>
      <c r="H24" s="202"/>
      <c r="I24" s="1">
        <v>17</v>
      </c>
      <c r="J24" s="5"/>
      <c r="K24" s="5"/>
    </row>
    <row r="25" spans="1:11" ht="12.75" customHeight="1">
      <c r="A25" s="201" t="s">
        <v>245</v>
      </c>
      <c r="B25" s="202"/>
      <c r="C25" s="202"/>
      <c r="D25" s="202"/>
      <c r="E25" s="202"/>
      <c r="F25" s="202"/>
      <c r="G25" s="202"/>
      <c r="H25" s="202"/>
      <c r="I25" s="1">
        <v>18</v>
      </c>
      <c r="J25" s="5"/>
      <c r="K25" s="5"/>
    </row>
    <row r="26" spans="1:11" ht="12.75" customHeight="1">
      <c r="A26" s="201" t="s">
        <v>246</v>
      </c>
      <c r="B26" s="202"/>
      <c r="C26" s="202"/>
      <c r="D26" s="202"/>
      <c r="E26" s="202"/>
      <c r="F26" s="202"/>
      <c r="G26" s="202"/>
      <c r="H26" s="202"/>
      <c r="I26" s="1">
        <v>19</v>
      </c>
      <c r="J26" s="5"/>
      <c r="K26" s="5"/>
    </row>
    <row r="27" spans="1:11" ht="12.75" customHeight="1">
      <c r="A27" s="198" t="s">
        <v>247</v>
      </c>
      <c r="B27" s="199"/>
      <c r="C27" s="199"/>
      <c r="D27" s="199"/>
      <c r="E27" s="199"/>
      <c r="F27" s="199"/>
      <c r="G27" s="199"/>
      <c r="H27" s="199"/>
      <c r="I27" s="1">
        <v>20</v>
      </c>
      <c r="J27" s="45">
        <f>SUM(J22:J26)</f>
        <v>0</v>
      </c>
      <c r="K27" s="45">
        <f>SUM(K22:K26)</f>
        <v>0</v>
      </c>
    </row>
    <row r="28" spans="1:11" ht="12.75" customHeight="1">
      <c r="A28" s="201" t="s">
        <v>248</v>
      </c>
      <c r="B28" s="202"/>
      <c r="C28" s="202"/>
      <c r="D28" s="202"/>
      <c r="E28" s="202"/>
      <c r="F28" s="202"/>
      <c r="G28" s="202"/>
      <c r="H28" s="202"/>
      <c r="I28" s="1">
        <v>21</v>
      </c>
      <c r="J28" s="5">
        <v>19950</v>
      </c>
      <c r="K28" s="5"/>
    </row>
    <row r="29" spans="1:11" ht="12.75" customHeight="1">
      <c r="A29" s="201" t="s">
        <v>249</v>
      </c>
      <c r="B29" s="202"/>
      <c r="C29" s="202"/>
      <c r="D29" s="202"/>
      <c r="E29" s="202"/>
      <c r="F29" s="202"/>
      <c r="G29" s="202"/>
      <c r="H29" s="202"/>
      <c r="I29" s="1">
        <v>22</v>
      </c>
      <c r="J29" s="5"/>
      <c r="K29" s="5"/>
    </row>
    <row r="30" spans="1:11" ht="12.75" customHeight="1">
      <c r="A30" s="201" t="s">
        <v>250</v>
      </c>
      <c r="B30" s="202"/>
      <c r="C30" s="202"/>
      <c r="D30" s="202"/>
      <c r="E30" s="202"/>
      <c r="F30" s="202"/>
      <c r="G30" s="202"/>
      <c r="H30" s="202"/>
      <c r="I30" s="1">
        <v>23</v>
      </c>
      <c r="J30" s="5"/>
      <c r="K30" s="5"/>
    </row>
    <row r="31" spans="1:11" ht="12.75" customHeight="1">
      <c r="A31" s="198" t="s">
        <v>251</v>
      </c>
      <c r="B31" s="199"/>
      <c r="C31" s="199"/>
      <c r="D31" s="199"/>
      <c r="E31" s="199"/>
      <c r="F31" s="199"/>
      <c r="G31" s="199"/>
      <c r="H31" s="199"/>
      <c r="I31" s="1">
        <v>24</v>
      </c>
      <c r="J31" s="114">
        <f>SUM(J28:J30)</f>
        <v>19950</v>
      </c>
      <c r="K31" s="114">
        <f>SUM(K28:K30)</f>
        <v>0</v>
      </c>
    </row>
    <row r="32" spans="1:11" ht="12.75" customHeight="1">
      <c r="A32" s="198" t="s">
        <v>252</v>
      </c>
      <c r="B32" s="199"/>
      <c r="C32" s="199"/>
      <c r="D32" s="199"/>
      <c r="E32" s="199"/>
      <c r="F32" s="199"/>
      <c r="G32" s="199"/>
      <c r="H32" s="199"/>
      <c r="I32" s="1">
        <v>25</v>
      </c>
      <c r="J32" s="114">
        <f>IF(J27&gt;J31,J27-J31,0)</f>
        <v>0</v>
      </c>
      <c r="K32" s="45">
        <f>IF(K27&gt;K31,K27-K31,0)</f>
        <v>0</v>
      </c>
    </row>
    <row r="33" spans="1:11" ht="12.75" customHeight="1">
      <c r="A33" s="198" t="s">
        <v>253</v>
      </c>
      <c r="B33" s="199"/>
      <c r="C33" s="199"/>
      <c r="D33" s="199"/>
      <c r="E33" s="199"/>
      <c r="F33" s="199"/>
      <c r="G33" s="199"/>
      <c r="H33" s="199"/>
      <c r="I33" s="1">
        <v>26</v>
      </c>
      <c r="J33" s="114">
        <f>IF(J31&gt;J27,J31-J27,0)</f>
        <v>19950</v>
      </c>
      <c r="K33" s="114">
        <f>IF(K31&gt;K27,K31-K27,0)</f>
        <v>0</v>
      </c>
    </row>
    <row r="34" spans="1:11" ht="12.75" customHeight="1">
      <c r="A34" s="207" t="s">
        <v>254</v>
      </c>
      <c r="B34" s="223"/>
      <c r="C34" s="223"/>
      <c r="D34" s="223"/>
      <c r="E34" s="223"/>
      <c r="F34" s="223"/>
      <c r="G34" s="223"/>
      <c r="H34" s="223"/>
      <c r="I34" s="243"/>
      <c r="J34" s="243"/>
      <c r="K34" s="244"/>
    </row>
    <row r="35" spans="1:11" ht="12.75" customHeight="1">
      <c r="A35" s="201" t="s">
        <v>255</v>
      </c>
      <c r="B35" s="202"/>
      <c r="C35" s="202"/>
      <c r="D35" s="202"/>
      <c r="E35" s="202"/>
      <c r="F35" s="202"/>
      <c r="G35" s="202"/>
      <c r="H35" s="202"/>
      <c r="I35" s="1">
        <v>27</v>
      </c>
      <c r="J35" s="5"/>
      <c r="K35" s="5"/>
    </row>
    <row r="36" spans="1:11" ht="12.75" customHeight="1">
      <c r="A36" s="201" t="s">
        <v>256</v>
      </c>
      <c r="B36" s="202"/>
      <c r="C36" s="202"/>
      <c r="D36" s="202"/>
      <c r="E36" s="202"/>
      <c r="F36" s="202"/>
      <c r="G36" s="202"/>
      <c r="H36" s="202"/>
      <c r="I36" s="1">
        <v>28</v>
      </c>
      <c r="J36" s="5">
        <v>2418033</v>
      </c>
      <c r="K36" s="5"/>
    </row>
    <row r="37" spans="1:11" ht="12.75" customHeight="1">
      <c r="A37" s="201" t="s">
        <v>257</v>
      </c>
      <c r="B37" s="202"/>
      <c r="C37" s="202"/>
      <c r="D37" s="202"/>
      <c r="E37" s="202"/>
      <c r="F37" s="202"/>
      <c r="G37" s="202"/>
      <c r="H37" s="202"/>
      <c r="I37" s="1">
        <v>29</v>
      </c>
      <c r="J37" s="5"/>
      <c r="K37" s="5">
        <v>3398059</v>
      </c>
    </row>
    <row r="38" spans="1:11" ht="12.75" customHeight="1">
      <c r="A38" s="198" t="s">
        <v>258</v>
      </c>
      <c r="B38" s="199"/>
      <c r="C38" s="199"/>
      <c r="D38" s="199"/>
      <c r="E38" s="199"/>
      <c r="F38" s="199"/>
      <c r="G38" s="199"/>
      <c r="H38" s="199"/>
      <c r="I38" s="1">
        <v>30</v>
      </c>
      <c r="J38" s="114">
        <f>SUM(J35:J37)</f>
        <v>2418033</v>
      </c>
      <c r="K38" s="114">
        <f>SUM(K35:K37)</f>
        <v>3398059</v>
      </c>
    </row>
    <row r="39" spans="1:11" ht="12.75" customHeight="1">
      <c r="A39" s="201" t="s">
        <v>259</v>
      </c>
      <c r="B39" s="202"/>
      <c r="C39" s="202"/>
      <c r="D39" s="202"/>
      <c r="E39" s="202"/>
      <c r="F39" s="202"/>
      <c r="G39" s="202"/>
      <c r="H39" s="202"/>
      <c r="I39" s="1">
        <v>31</v>
      </c>
      <c r="J39" s="5">
        <v>10269413</v>
      </c>
      <c r="K39" s="5">
        <v>2395507</v>
      </c>
    </row>
    <row r="40" spans="1:11" ht="12.75" customHeight="1">
      <c r="A40" s="201" t="s">
        <v>260</v>
      </c>
      <c r="B40" s="202"/>
      <c r="C40" s="202"/>
      <c r="D40" s="202"/>
      <c r="E40" s="202"/>
      <c r="F40" s="202"/>
      <c r="G40" s="202"/>
      <c r="H40" s="202"/>
      <c r="I40" s="1">
        <v>32</v>
      </c>
      <c r="J40" s="5"/>
      <c r="K40" s="5"/>
    </row>
    <row r="41" spans="1:11" ht="12.75" customHeight="1">
      <c r="A41" s="201" t="s">
        <v>261</v>
      </c>
      <c r="B41" s="202"/>
      <c r="C41" s="202"/>
      <c r="D41" s="202"/>
      <c r="E41" s="202"/>
      <c r="F41" s="202"/>
      <c r="G41" s="202"/>
      <c r="H41" s="202"/>
      <c r="I41" s="1">
        <v>33</v>
      </c>
      <c r="J41" s="5"/>
      <c r="K41" s="5"/>
    </row>
    <row r="42" spans="1:11" ht="12.75" customHeight="1">
      <c r="A42" s="201" t="s">
        <v>262</v>
      </c>
      <c r="B42" s="202"/>
      <c r="C42" s="202"/>
      <c r="D42" s="202"/>
      <c r="E42" s="202"/>
      <c r="F42" s="202"/>
      <c r="G42" s="202"/>
      <c r="H42" s="202"/>
      <c r="I42" s="1">
        <v>34</v>
      </c>
      <c r="J42" s="5">
        <v>238632</v>
      </c>
      <c r="K42" s="5"/>
    </row>
    <row r="43" spans="1:11" ht="12.75" customHeight="1">
      <c r="A43" s="201" t="s">
        <v>263</v>
      </c>
      <c r="B43" s="202"/>
      <c r="C43" s="202"/>
      <c r="D43" s="202"/>
      <c r="E43" s="202"/>
      <c r="F43" s="202"/>
      <c r="G43" s="202"/>
      <c r="H43" s="202"/>
      <c r="I43" s="1">
        <v>35</v>
      </c>
      <c r="J43" s="5"/>
      <c r="K43" s="5"/>
    </row>
    <row r="44" spans="1:11" ht="12.75" customHeight="1">
      <c r="A44" s="198" t="s">
        <v>264</v>
      </c>
      <c r="B44" s="199"/>
      <c r="C44" s="199"/>
      <c r="D44" s="199"/>
      <c r="E44" s="199"/>
      <c r="F44" s="199"/>
      <c r="G44" s="199"/>
      <c r="H44" s="199"/>
      <c r="I44" s="1">
        <v>36</v>
      </c>
      <c r="J44" s="114">
        <f>SUM(J39:J43)</f>
        <v>10508045</v>
      </c>
      <c r="K44" s="114">
        <f>SUM(K39:K43)</f>
        <v>2395507</v>
      </c>
    </row>
    <row r="45" spans="1:11" ht="12.75" customHeight="1">
      <c r="A45" s="198" t="s">
        <v>265</v>
      </c>
      <c r="B45" s="199"/>
      <c r="C45" s="199"/>
      <c r="D45" s="199"/>
      <c r="E45" s="199"/>
      <c r="F45" s="199"/>
      <c r="G45" s="199"/>
      <c r="H45" s="199"/>
      <c r="I45" s="1">
        <v>37</v>
      </c>
      <c r="J45" s="114">
        <f>IF(J38&gt;J44,J38-J44,0)</f>
        <v>0</v>
      </c>
      <c r="K45" s="114">
        <f>IF(K38&gt;K44,K38-K44,0)</f>
        <v>1002552</v>
      </c>
    </row>
    <row r="46" spans="1:11" ht="12.75" customHeight="1">
      <c r="A46" s="198" t="s">
        <v>266</v>
      </c>
      <c r="B46" s="199"/>
      <c r="C46" s="199"/>
      <c r="D46" s="199"/>
      <c r="E46" s="199"/>
      <c r="F46" s="199"/>
      <c r="G46" s="199"/>
      <c r="H46" s="199"/>
      <c r="I46" s="1">
        <v>38</v>
      </c>
      <c r="J46" s="114">
        <f>IF(J44&gt;J38,J44-J38,0)</f>
        <v>8090012</v>
      </c>
      <c r="K46" s="114">
        <f>IF(K44&gt;K38,K44-K38,0)</f>
        <v>0</v>
      </c>
    </row>
    <row r="47" spans="1:11" ht="12.75" customHeight="1">
      <c r="A47" s="201" t="s">
        <v>267</v>
      </c>
      <c r="B47" s="202"/>
      <c r="C47" s="202"/>
      <c r="D47" s="202"/>
      <c r="E47" s="202"/>
      <c r="F47" s="202"/>
      <c r="G47" s="202"/>
      <c r="H47" s="202"/>
      <c r="I47" s="1">
        <v>39</v>
      </c>
      <c r="J47" s="45">
        <f>IF(J19-J20+J32-J33+J45-J46&gt;0,J19-J20+J32-J33+J45-J46,0)</f>
        <v>7501</v>
      </c>
      <c r="K47" s="45">
        <f>IF(K19-K20+K32-K33+K45-K46&gt;0,K19-K20+K32-K33+K45-K46,0)</f>
        <v>0</v>
      </c>
    </row>
    <row r="48" spans="1:11" ht="12.75" customHeight="1">
      <c r="A48" s="201" t="s">
        <v>268</v>
      </c>
      <c r="B48" s="202"/>
      <c r="C48" s="202"/>
      <c r="D48" s="202"/>
      <c r="E48" s="202"/>
      <c r="F48" s="202"/>
      <c r="G48" s="202"/>
      <c r="H48" s="202"/>
      <c r="I48" s="1">
        <v>40</v>
      </c>
      <c r="J48" s="45">
        <f>IF(J20-J19+J33-J32+J46-J45&gt;0,J20-J19+J33-J32+J46-J45,0)</f>
        <v>0</v>
      </c>
      <c r="K48" s="45">
        <f>IF(K20-K19+K33-K32+K46-K45&gt;0,K20-K19+K33-K32+K46-K45,0)</f>
        <v>37614</v>
      </c>
    </row>
    <row r="49" spans="1:11" ht="12.75" customHeight="1">
      <c r="A49" s="201" t="s">
        <v>269</v>
      </c>
      <c r="B49" s="202"/>
      <c r="C49" s="202"/>
      <c r="D49" s="202"/>
      <c r="E49" s="202"/>
      <c r="F49" s="202"/>
      <c r="G49" s="202"/>
      <c r="H49" s="202"/>
      <c r="I49" s="1">
        <v>41</v>
      </c>
      <c r="J49" s="120">
        <v>27871</v>
      </c>
      <c r="K49" s="5">
        <v>67658</v>
      </c>
    </row>
    <row r="50" spans="1:11" ht="12.75" customHeight="1">
      <c r="A50" s="201" t="s">
        <v>270</v>
      </c>
      <c r="B50" s="202"/>
      <c r="C50" s="202"/>
      <c r="D50" s="202"/>
      <c r="E50" s="202"/>
      <c r="F50" s="202"/>
      <c r="G50" s="202"/>
      <c r="H50" s="202"/>
      <c r="I50" s="1">
        <v>42</v>
      </c>
      <c r="J50" s="5">
        <f>J47</f>
        <v>7501</v>
      </c>
      <c r="K50" s="5">
        <f>K47</f>
        <v>0</v>
      </c>
    </row>
    <row r="51" spans="1:11" ht="12.75" customHeight="1">
      <c r="A51" s="201" t="s">
        <v>271</v>
      </c>
      <c r="B51" s="202"/>
      <c r="C51" s="202"/>
      <c r="D51" s="202"/>
      <c r="E51" s="202"/>
      <c r="F51" s="202"/>
      <c r="G51" s="202"/>
      <c r="H51" s="202"/>
      <c r="I51" s="1">
        <v>43</v>
      </c>
      <c r="J51" s="5">
        <f>J48</f>
        <v>0</v>
      </c>
      <c r="K51" s="5">
        <f>K48</f>
        <v>37614</v>
      </c>
    </row>
    <row r="52" spans="1:11" ht="12.75" customHeight="1">
      <c r="A52" s="201" t="s">
        <v>272</v>
      </c>
      <c r="B52" s="202"/>
      <c r="C52" s="202"/>
      <c r="D52" s="202"/>
      <c r="E52" s="202"/>
      <c r="F52" s="202"/>
      <c r="G52" s="202"/>
      <c r="H52" s="202"/>
      <c r="I52" s="4">
        <v>44</v>
      </c>
      <c r="J52" s="52">
        <f>J49+J50-J51</f>
        <v>35372</v>
      </c>
      <c r="K52" s="52">
        <f>K49+K50-K51</f>
        <v>30044</v>
      </c>
    </row>
  </sheetData>
  <sheetProtection/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  <mergeCell ref="A5:H5"/>
    <mergeCell ref="A6:K6"/>
  </mergeCells>
  <dataValidations count="2">
    <dataValidation type="whole" operator="notEqual" allowBlank="1" showInputMessage="1" showErrorMessage="1" errorTitle="Pogrešan unos" error="Mogu se unijeti samo cjelobrojne vrijednosti." sqref="J14:J15 K14:K17 J28:K30 J17 J22:K26 J7:K12 J39:K43 J35:K3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13:K13 J27:K27 J31:K33 J52:K52 J44:K48 J38:K38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J21" sqref="J21"/>
    </sheetView>
  </sheetViews>
  <sheetFormatPr defaultColWidth="9.140625" defaultRowHeight="12.75"/>
  <cols>
    <col min="1" max="4" width="9.140625" style="61" customWidth="1"/>
    <col min="5" max="5" width="10.140625" style="61" bestFit="1" customWidth="1"/>
    <col min="6" max="9" width="9.140625" style="61" customWidth="1"/>
    <col min="10" max="11" width="9.57421875" style="61" bestFit="1" customWidth="1"/>
    <col min="12" max="16384" width="9.140625" style="61" customWidth="1"/>
  </cols>
  <sheetData>
    <row r="1" spans="1:12" ht="12.75" customHeight="1">
      <c r="A1" s="251" t="s">
        <v>273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60"/>
    </row>
    <row r="2" spans="1:12" ht="15.75">
      <c r="A2" s="37"/>
      <c r="B2" s="59"/>
      <c r="C2" s="261" t="s">
        <v>274</v>
      </c>
      <c r="D2" s="261"/>
      <c r="E2" s="62">
        <v>42370</v>
      </c>
      <c r="F2" s="38" t="s">
        <v>33</v>
      </c>
      <c r="G2" s="262">
        <v>42460</v>
      </c>
      <c r="H2" s="263"/>
      <c r="I2" s="59"/>
      <c r="J2" s="59"/>
      <c r="K2" s="59"/>
      <c r="L2" s="63"/>
    </row>
    <row r="3" spans="1:11" ht="23.25" customHeight="1">
      <c r="A3" s="264" t="s">
        <v>55</v>
      </c>
      <c r="B3" s="264"/>
      <c r="C3" s="264"/>
      <c r="D3" s="264"/>
      <c r="E3" s="264"/>
      <c r="F3" s="264"/>
      <c r="G3" s="264"/>
      <c r="H3" s="264"/>
      <c r="I3" s="65" t="s">
        <v>56</v>
      </c>
      <c r="J3" s="56" t="s">
        <v>275</v>
      </c>
      <c r="K3" s="56" t="s">
        <v>276</v>
      </c>
    </row>
    <row r="4" spans="1:11" ht="12.75">
      <c r="A4" s="265">
        <v>1</v>
      </c>
      <c r="B4" s="265"/>
      <c r="C4" s="265"/>
      <c r="D4" s="265"/>
      <c r="E4" s="265"/>
      <c r="F4" s="265"/>
      <c r="G4" s="265"/>
      <c r="H4" s="265"/>
      <c r="I4" s="67">
        <v>2</v>
      </c>
      <c r="J4" s="66" t="s">
        <v>4</v>
      </c>
      <c r="K4" s="66" t="s">
        <v>5</v>
      </c>
    </row>
    <row r="5" spans="1:11" ht="12.75" customHeight="1">
      <c r="A5" s="253" t="s">
        <v>277</v>
      </c>
      <c r="B5" s="254"/>
      <c r="C5" s="254"/>
      <c r="D5" s="254"/>
      <c r="E5" s="254"/>
      <c r="F5" s="254"/>
      <c r="G5" s="254"/>
      <c r="H5" s="254"/>
      <c r="I5" s="39">
        <v>1</v>
      </c>
      <c r="J5" s="119">
        <v>232000000</v>
      </c>
      <c r="K5" s="119">
        <v>232000000</v>
      </c>
    </row>
    <row r="6" spans="1:11" ht="12.75" customHeight="1">
      <c r="A6" s="253" t="s">
        <v>278</v>
      </c>
      <c r="B6" s="254"/>
      <c r="C6" s="254"/>
      <c r="D6" s="254"/>
      <c r="E6" s="254"/>
      <c r="F6" s="254"/>
      <c r="G6" s="254"/>
      <c r="H6" s="254"/>
      <c r="I6" s="39">
        <v>2</v>
      </c>
      <c r="J6" s="5">
        <v>-21677477</v>
      </c>
      <c r="K6" s="5">
        <v>-21775064</v>
      </c>
    </row>
    <row r="7" spans="1:11" ht="12.75" customHeight="1">
      <c r="A7" s="253" t="s">
        <v>279</v>
      </c>
      <c r="B7" s="254"/>
      <c r="C7" s="254"/>
      <c r="D7" s="254"/>
      <c r="E7" s="254"/>
      <c r="F7" s="254"/>
      <c r="G7" s="254"/>
      <c r="H7" s="254"/>
      <c r="I7" s="39">
        <v>3</v>
      </c>
      <c r="J7" s="5">
        <v>40123672</v>
      </c>
      <c r="K7" s="5">
        <v>40245019</v>
      </c>
    </row>
    <row r="8" spans="1:11" ht="12.75" customHeight="1">
      <c r="A8" s="253" t="s">
        <v>280</v>
      </c>
      <c r="B8" s="254"/>
      <c r="C8" s="254"/>
      <c r="D8" s="254"/>
      <c r="E8" s="254"/>
      <c r="F8" s="254"/>
      <c r="G8" s="254"/>
      <c r="H8" s="254"/>
      <c r="I8" s="39">
        <v>4</v>
      </c>
      <c r="J8" s="5">
        <v>210763280</v>
      </c>
      <c r="K8" s="5">
        <v>233972288</v>
      </c>
    </row>
    <row r="9" spans="1:11" ht="12.75" customHeight="1">
      <c r="A9" s="253" t="s">
        <v>281</v>
      </c>
      <c r="B9" s="254"/>
      <c r="C9" s="254"/>
      <c r="D9" s="254"/>
      <c r="E9" s="254"/>
      <c r="F9" s="254"/>
      <c r="G9" s="254"/>
      <c r="H9" s="254"/>
      <c r="I9" s="39">
        <v>5</v>
      </c>
      <c r="J9" s="5">
        <v>23209008</v>
      </c>
      <c r="K9" s="5">
        <v>-8201831</v>
      </c>
    </row>
    <row r="10" spans="1:11" ht="12.75" customHeight="1">
      <c r="A10" s="253" t="s">
        <v>282</v>
      </c>
      <c r="B10" s="254"/>
      <c r="C10" s="254"/>
      <c r="D10" s="254"/>
      <c r="E10" s="254"/>
      <c r="F10" s="254"/>
      <c r="G10" s="254"/>
      <c r="H10" s="254"/>
      <c r="I10" s="39">
        <v>6</v>
      </c>
      <c r="J10" s="5"/>
      <c r="K10" s="5"/>
    </row>
    <row r="11" spans="1:11" ht="12.75" customHeight="1">
      <c r="A11" s="253" t="s">
        <v>283</v>
      </c>
      <c r="B11" s="254"/>
      <c r="C11" s="254"/>
      <c r="D11" s="254"/>
      <c r="E11" s="254"/>
      <c r="F11" s="254"/>
      <c r="G11" s="254"/>
      <c r="H11" s="254"/>
      <c r="I11" s="39">
        <v>7</v>
      </c>
      <c r="J11" s="5"/>
      <c r="K11" s="5"/>
    </row>
    <row r="12" spans="1:11" ht="12.75" customHeight="1">
      <c r="A12" s="253" t="s">
        <v>284</v>
      </c>
      <c r="B12" s="254"/>
      <c r="C12" s="254"/>
      <c r="D12" s="254"/>
      <c r="E12" s="254"/>
      <c r="F12" s="254"/>
      <c r="G12" s="254"/>
      <c r="H12" s="254"/>
      <c r="I12" s="39">
        <v>8</v>
      </c>
      <c r="J12" s="5">
        <v>-1040000</v>
      </c>
      <c r="K12" s="5">
        <v>-1040000</v>
      </c>
    </row>
    <row r="13" spans="1:11" ht="12.75" customHeight="1">
      <c r="A13" s="253" t="s">
        <v>285</v>
      </c>
      <c r="B13" s="254"/>
      <c r="C13" s="254"/>
      <c r="D13" s="254"/>
      <c r="E13" s="254"/>
      <c r="F13" s="254"/>
      <c r="G13" s="254"/>
      <c r="H13" s="254"/>
      <c r="I13" s="39">
        <v>9</v>
      </c>
      <c r="J13" s="5">
        <v>152338132</v>
      </c>
      <c r="K13" s="5">
        <v>122681301</v>
      </c>
    </row>
    <row r="14" spans="1:11" ht="12.75" customHeight="1">
      <c r="A14" s="255" t="s">
        <v>286</v>
      </c>
      <c r="B14" s="256"/>
      <c r="C14" s="256"/>
      <c r="D14" s="256"/>
      <c r="E14" s="256"/>
      <c r="F14" s="256"/>
      <c r="G14" s="256"/>
      <c r="H14" s="256"/>
      <c r="I14" s="39">
        <v>10</v>
      </c>
      <c r="J14" s="114">
        <f>SUM(J5:J13)</f>
        <v>635716615</v>
      </c>
      <c r="K14" s="114">
        <f>SUM(K5:K13)</f>
        <v>597881713</v>
      </c>
    </row>
    <row r="15" spans="1:11" ht="12.75" customHeight="1">
      <c r="A15" s="253" t="s">
        <v>287</v>
      </c>
      <c r="B15" s="254"/>
      <c r="C15" s="254"/>
      <c r="D15" s="254"/>
      <c r="E15" s="254"/>
      <c r="F15" s="254"/>
      <c r="G15" s="254"/>
      <c r="H15" s="254"/>
      <c r="I15" s="39">
        <v>11</v>
      </c>
      <c r="J15" s="5">
        <v>59518877</v>
      </c>
      <c r="K15" s="5">
        <v>-29656831</v>
      </c>
    </row>
    <row r="16" spans="1:11" ht="12.75" customHeight="1">
      <c r="A16" s="253" t="s">
        <v>288</v>
      </c>
      <c r="B16" s="254"/>
      <c r="C16" s="254"/>
      <c r="D16" s="254"/>
      <c r="E16" s="254"/>
      <c r="F16" s="254"/>
      <c r="G16" s="254"/>
      <c r="H16" s="254"/>
      <c r="I16" s="39">
        <v>12</v>
      </c>
      <c r="J16" s="5"/>
      <c r="K16" s="5"/>
    </row>
    <row r="17" spans="1:11" ht="12.75" customHeight="1">
      <c r="A17" s="253" t="s">
        <v>289</v>
      </c>
      <c r="B17" s="254"/>
      <c r="C17" s="254"/>
      <c r="D17" s="254"/>
      <c r="E17" s="254"/>
      <c r="F17" s="254"/>
      <c r="G17" s="254"/>
      <c r="H17" s="254"/>
      <c r="I17" s="39">
        <v>13</v>
      </c>
      <c r="J17" s="5"/>
      <c r="K17" s="5"/>
    </row>
    <row r="18" spans="1:11" ht="12.75" customHeight="1">
      <c r="A18" s="253" t="s">
        <v>290</v>
      </c>
      <c r="B18" s="254"/>
      <c r="C18" s="254"/>
      <c r="D18" s="254"/>
      <c r="E18" s="254"/>
      <c r="F18" s="254"/>
      <c r="G18" s="254"/>
      <c r="H18" s="254"/>
      <c r="I18" s="39">
        <v>14</v>
      </c>
      <c r="J18" s="5"/>
      <c r="K18" s="5"/>
    </row>
    <row r="19" spans="1:11" ht="12.75" customHeight="1">
      <c r="A19" s="253" t="s">
        <v>291</v>
      </c>
      <c r="B19" s="254"/>
      <c r="C19" s="254"/>
      <c r="D19" s="254"/>
      <c r="E19" s="254"/>
      <c r="F19" s="254"/>
      <c r="G19" s="254"/>
      <c r="H19" s="254"/>
      <c r="I19" s="39">
        <v>15</v>
      </c>
      <c r="J19" s="5"/>
      <c r="K19" s="5"/>
    </row>
    <row r="20" spans="1:11" ht="12.75" customHeight="1">
      <c r="A20" s="253" t="s">
        <v>292</v>
      </c>
      <c r="B20" s="254"/>
      <c r="C20" s="254"/>
      <c r="D20" s="254"/>
      <c r="E20" s="254"/>
      <c r="F20" s="254"/>
      <c r="G20" s="254"/>
      <c r="H20" s="254"/>
      <c r="I20" s="39">
        <v>16</v>
      </c>
      <c r="J20" s="5">
        <v>23170142</v>
      </c>
      <c r="K20" s="5">
        <v>-8178071</v>
      </c>
    </row>
    <row r="21" spans="1:11" ht="12.75" customHeight="1">
      <c r="A21" s="255" t="s">
        <v>293</v>
      </c>
      <c r="B21" s="256"/>
      <c r="C21" s="256"/>
      <c r="D21" s="256"/>
      <c r="E21" s="256"/>
      <c r="F21" s="256"/>
      <c r="G21" s="256"/>
      <c r="H21" s="256"/>
      <c r="I21" s="39">
        <v>17</v>
      </c>
      <c r="J21" s="118">
        <f>SUM(J15:J20)</f>
        <v>82689019</v>
      </c>
      <c r="K21" s="118">
        <f>SUM(K15:K20)</f>
        <v>-37834902</v>
      </c>
    </row>
    <row r="22" spans="1:11" ht="12.75">
      <c r="A22" s="257"/>
      <c r="B22" s="258"/>
      <c r="C22" s="258"/>
      <c r="D22" s="258"/>
      <c r="E22" s="258"/>
      <c r="F22" s="258"/>
      <c r="G22" s="258"/>
      <c r="H22" s="258"/>
      <c r="I22" s="259"/>
      <c r="J22" s="259"/>
      <c r="K22" s="260"/>
    </row>
    <row r="23" spans="1:11" ht="12.75" customHeight="1">
      <c r="A23" s="245" t="s">
        <v>294</v>
      </c>
      <c r="B23" s="246"/>
      <c r="C23" s="246"/>
      <c r="D23" s="246"/>
      <c r="E23" s="246"/>
      <c r="F23" s="246"/>
      <c r="G23" s="246"/>
      <c r="H23" s="246"/>
      <c r="I23" s="41">
        <v>18</v>
      </c>
      <c r="J23" s="40"/>
      <c r="K23" s="40"/>
    </row>
    <row r="24" spans="1:11" ht="17.25" customHeight="1">
      <c r="A24" s="247" t="s">
        <v>295</v>
      </c>
      <c r="B24" s="248"/>
      <c r="C24" s="248"/>
      <c r="D24" s="248"/>
      <c r="E24" s="248"/>
      <c r="F24" s="248"/>
      <c r="G24" s="248"/>
      <c r="H24" s="248"/>
      <c r="I24" s="42">
        <v>19</v>
      </c>
      <c r="J24" s="64"/>
      <c r="K24" s="64"/>
    </row>
    <row r="25" spans="1:11" ht="30" customHeight="1">
      <c r="A25" s="249" t="s">
        <v>296</v>
      </c>
      <c r="B25" s="250"/>
      <c r="C25" s="250"/>
      <c r="D25" s="250"/>
      <c r="E25" s="250"/>
      <c r="F25" s="250"/>
      <c r="G25" s="250"/>
      <c r="H25" s="250"/>
      <c r="I25" s="250"/>
      <c r="J25" s="250"/>
      <c r="K25" s="250"/>
    </row>
  </sheetData>
  <sheetProtection/>
  <protectedRanges>
    <protectedRange sqref="E2" name="Range1_1_1"/>
    <protectedRange sqref="G2:H2" name="Range1_2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Bojana Mihajlović</cp:lastModifiedBy>
  <cp:lastPrinted>2016-04-28T08:38:33Z</cp:lastPrinted>
  <dcterms:created xsi:type="dcterms:W3CDTF">2008-10-17T11:51:54Z</dcterms:created>
  <dcterms:modified xsi:type="dcterms:W3CDTF">2016-04-28T15:34:05Z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