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<sst xmlns="http://schemas.openxmlformats.org/spreadsheetml/2006/main" count="346" uniqueCount="312">
  <si>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</si>
  <si>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</si>
  <si>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</si>
  <si>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</si>
  <si>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</si>
  <si>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</si>
  <si>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</si>
  <si>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</si>
  <si>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</si>
  <si>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</si>
  <si>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</si>
  <si>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</si>
  <si>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</si>
  <si>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</si>
  <si>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</si>
  <si>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</si>
  <si>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</si>
  <si>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</si>
  <si>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</si>
  <si>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</si>
  <si>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</si>
  <si>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</si>
  <si>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</si>
  <si>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</si>
  <si>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</si>
  <si>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</si>
  <si>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</si>
  <si>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</si>
  <si>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</si>
  <si>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</si>
  <si>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</si>
  <si>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</si>
  <si>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</si>
  <si>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</si>
  <si>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</si>
  <si>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</si>
  <si>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</si>
  <si>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</si>
  <si>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</si>
  <si>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</si>
  <si>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</si>
  <si>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</si>
  <si>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</si>
  <si>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</si>
  <si>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</si>
  <si>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</si>
  <si>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</si>
  <si>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</si>
  <si>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</si>
  <si>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</si>
  <si>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</si>
  <si>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</si>
  <si>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</si>
  <si>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</si>
  <si>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</si>
  <si>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</si>
  <si>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</si>
  <si>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</si>
  <si>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</si>
  <si>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</si>
  <si>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</si>
  <si>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</si>
  <si>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</si>
  <si>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</si>
  <si>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</si>
  <si>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</si>
  <si>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</si>
  <si>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</si>
  <si>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</si>
  <si>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</si>
  <si>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</si>
  <si>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</si>
  <si>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</si>
  <si>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</si>
  <si>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</si>
  <si>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</si>
  <si>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</si>
  <si>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</si>
  <si>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</si>
  <si>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</si>
  <si>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</si>
  <si>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</si>
  <si>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</si>
  <si>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</si>
  <si>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</si>
  <si>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</si>
  <si>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</si>
  <si>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</si>
  <si>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</si>
  <si>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</si>
  <si>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</si>
  <si>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</si>
  <si>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</si>
  <si>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</si>
  <si>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</si>
  <si>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</si>
  <si>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</si>
  <si>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</si>
  <si>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</si>
  <si>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</si>
  <si>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</si>
  <si>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</si>
  <si>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</si>
  <si>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</si>
  <si>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</si>
  <si>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</si>
  <si>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</si>
  <si>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</si>
  <si>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</si>
  <si>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</si>
  <si>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</si>
  <si>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</si>
  <si>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</si>
  <si>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</si>
  <si>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</si>
  <si>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</si>
  <si>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</si>
  <si>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</si>
  <si>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</si>
  <si>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</si>
  <si>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</si>
  <si>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</si>
  <si>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</si>
  <si>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</si>
  <si>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</si>
  <si>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</si>
  <si>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</si>
  <si>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</si>
  <si>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</si>
  <si>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</si>
  <si>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</si>
  <si>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</si>
  <si>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</si>
  <si>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</si>
  <si>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</si>
  <si>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</si>
  <si>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</si>
  <si>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</si>
  <si>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</si>
  <si>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</si>
  <si>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</si>
  <si>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</si>
  <si>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</si>
  <si>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</si>
  <si>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</si>
  <si>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</si>
  <si>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</si>
  <si>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</si>
  <si>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</si>
  <si>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</si>
  <si>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</si>
  <si>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</si>
  <si>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</si>
  <si>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</si>
  <si>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</si>
  <si>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</si>
  <si>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</si>
  <si>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</si>
  <si>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</si>
  <si>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</si>
  <si>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</si>
  <si>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</si>
  <si>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</si>
  <si>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</si>
  <si>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</si>
  <si>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</si>
  <si>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</si>
  <si>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</si>
  <si>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</si>
  <si>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</si>
  <si>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</si>
  <si>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</si>
  <si>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</si>
  <si>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</si>
  <si>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</si>
  <si>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</si>
  <si>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</si>
  <si>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</si>
  <si>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</si>
  <si>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</si>
  <si>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</si>
  <si>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</si>
  <si>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</si>
  <si>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</si>
  <si>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</si>
  <si>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</si>
  <si>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</si>
  <si>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</si>
  <si>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</si>
  <si>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</si>
  <si>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</si>
  <si>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</si>
  <si>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</si>
  <si>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</si>
  <si>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</si>
  <si>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</si>
  <si>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</si>
  <si>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</si>
  <si>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</si>
  <si>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</si>
  <si>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</si>
  <si>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</si>
  <si>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</si>
  <si>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</si>
  <si>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</si>
  <si>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</si>
  <si>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</si>
  <si>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</si>
  <si>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</si>
  <si>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</si>
  <si>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</si>
  <si>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</si>
  <si>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</si>
  <si>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</si>
  <si>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</si>
  <si>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</si>
  <si>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</si>
  <si>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</si>
  <si>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</si>
  <si>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</si>
  <si>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</si>
  <si>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</si>
  <si>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</si>
  <si>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</si>
  <si>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</si>
  <si>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</si>
  <si>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</si>
  <si>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</si>
  <si>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</si>
  <si>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</si>
  <si>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</si>
  <si>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</si>
  <si>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</si>
  <si>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</si>
  <si>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</si>
  <si>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</si>
  <si>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</si>
  <si>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</si>
  <si>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</si>
  <si>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</si>
  <si>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</si>
  <si>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</si>
  <si>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</si>
  <si>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</si>
  <si>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</si>
  <si>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</si>
  <si>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</si>
  <si>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</si>
  <si>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</si>
  <si>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</si>
  <si>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</si>
  <si>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</si>
  <si>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</si>
  <si>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</si>
  <si>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</si>
  <si>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</si>
  <si>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</si>
  <si>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</si>
  <si>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</si>
  <si>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</si>
  <si>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</si>
  <si>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</si>
  <si>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</si>
  <si>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</si>
  <si>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</si>
  <si>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</si>
  <si>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</si>
  <si>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</si>
  <si>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</si>
  <si>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</si>
  <si>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</si>
  <si>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</si>
  <si>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</si>
  <si>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</si>
  <si>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</si>
  <si>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</si>
  <si>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</si>
  <si>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</si>
  <si>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</si>
  <si>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</si>
  <si>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</si>
  <si>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</si>
  <si>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</si>
  <si>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</si>
  <si>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</si>
  <si>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</si>
  <si>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</si>
  <si>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</si>
  <si>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</si>
  <si>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</si>
  <si>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</si>
  <si>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</si>
  <si>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</si>
  <si>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</si>
  <si>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</si>
  <si>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</si>
  <si>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</si>
  <si>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</si>
  <si>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</si>
  <si>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</si>
  <si>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</si>
  <si>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</si>
  <si>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</si>
  <si>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KONSOLIDIRANI RAČUN DOBITI I GUBITKA</t>
  </si>
  <si>
    <t>KONSOLIDIRANA BILANCA</t>
  </si>
  <si>
    <t>KONSOLIDIRANI IZVJEŠTAJ O NOVČANOM TIJEKU - Indirektna metoda</t>
  </si>
  <si>
    <t>KONSOLIDIRANI IZVJEŠTAJ O PROMJENAMA KAPITALA</t>
  </si>
  <si>
    <t>Privremeni konsolidirani godišnji financijski izvještaj poduzetnika TFI-POD</t>
  </si>
  <si>
    <t>01.01.2013.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</si>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</sst>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630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211</v>
      </c>
      <c r="B1" s="125"/>
      <c r="C1" s="125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77" t="s">
        <v>212</v>
      </c>
      <c r="B2" s="178"/>
      <c r="C2" s="178"/>
      <c r="D2" s="179"/>
      <c r="E2" s="109" t="s">
        <v>308</v>
      </c>
      <c r="F2" s="11"/>
      <c r="G2" s="12" t="s">
        <v>213</v>
      </c>
      <c r="H2" s="109" t="s">
        <v>309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>
      <c r="A4" s="180" t="s">
        <v>307</v>
      </c>
      <c r="B4" s="181"/>
      <c r="C4" s="181"/>
      <c r="D4" s="181"/>
      <c r="E4" s="181"/>
      <c r="F4" s="181"/>
      <c r="G4" s="181"/>
      <c r="H4" s="181"/>
      <c r="I4" s="182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42" t="s">
        <v>214</v>
      </c>
      <c r="B6" s="143"/>
      <c r="C6" s="134" t="s">
        <v>279</v>
      </c>
      <c r="D6" s="135"/>
      <c r="E6" s="28"/>
      <c r="F6" s="28"/>
      <c r="G6" s="28"/>
      <c r="H6" s="28"/>
      <c r="I6" s="82"/>
      <c r="J6" s="9"/>
      <c r="K6" s="9"/>
      <c r="L6" s="9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9"/>
      <c r="K7" s="9"/>
      <c r="L7" s="9"/>
    </row>
    <row r="8" spans="1:12" ht="12.75">
      <c r="A8" s="183" t="s">
        <v>215</v>
      </c>
      <c r="B8" s="184"/>
      <c r="C8" s="134" t="s">
        <v>280</v>
      </c>
      <c r="D8" s="135"/>
      <c r="E8" s="28"/>
      <c r="F8" s="28"/>
      <c r="G8" s="28"/>
      <c r="H8" s="28"/>
      <c r="I8" s="84"/>
      <c r="J8" s="9"/>
      <c r="K8" s="9"/>
      <c r="L8" s="9"/>
    </row>
    <row r="9" spans="1:12" ht="12.75">
      <c r="A9" s="85"/>
      <c r="B9" s="46"/>
      <c r="C9" s="19"/>
      <c r="D9" s="25"/>
      <c r="E9" s="15"/>
      <c r="F9" s="15"/>
      <c r="G9" s="15"/>
      <c r="H9" s="15"/>
      <c r="I9" s="84"/>
      <c r="J9" s="9"/>
      <c r="K9" s="9"/>
      <c r="L9" s="9"/>
    </row>
    <row r="10" spans="1:12" ht="12.75">
      <c r="A10" s="127" t="s">
        <v>216</v>
      </c>
      <c r="B10" s="175"/>
      <c r="C10" s="134" t="s">
        <v>281</v>
      </c>
      <c r="D10" s="135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76"/>
      <c r="B11" s="175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42" t="s">
        <v>217</v>
      </c>
      <c r="B12" s="143"/>
      <c r="C12" s="129" t="s">
        <v>282</v>
      </c>
      <c r="D12" s="172"/>
      <c r="E12" s="172"/>
      <c r="F12" s="172"/>
      <c r="G12" s="172"/>
      <c r="H12" s="172"/>
      <c r="I12" s="144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42" t="s">
        <v>218</v>
      </c>
      <c r="B14" s="143"/>
      <c r="C14" s="173">
        <v>52100</v>
      </c>
      <c r="D14" s="174"/>
      <c r="E14" s="15"/>
      <c r="F14" s="129" t="s">
        <v>283</v>
      </c>
      <c r="G14" s="172"/>
      <c r="H14" s="172"/>
      <c r="I14" s="144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42" t="s">
        <v>219</v>
      </c>
      <c r="B16" s="143"/>
      <c r="C16" s="169" t="s">
        <v>284</v>
      </c>
      <c r="D16" s="170"/>
      <c r="E16" s="170"/>
      <c r="F16" s="170"/>
      <c r="G16" s="170"/>
      <c r="H16" s="170"/>
      <c r="I16" s="171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42" t="s">
        <v>220</v>
      </c>
      <c r="B18" s="143"/>
      <c r="C18" s="165" t="s">
        <v>287</v>
      </c>
      <c r="D18" s="166"/>
      <c r="E18" s="166"/>
      <c r="F18" s="166"/>
      <c r="G18" s="166"/>
      <c r="H18" s="166"/>
      <c r="I18" s="167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42" t="s">
        <v>221</v>
      </c>
      <c r="B20" s="143"/>
      <c r="C20" s="165" t="s">
        <v>288</v>
      </c>
      <c r="D20" s="166"/>
      <c r="E20" s="166"/>
      <c r="F20" s="166"/>
      <c r="G20" s="166"/>
      <c r="H20" s="166"/>
      <c r="I20" s="167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42" t="s">
        <v>222</v>
      </c>
      <c r="B22" s="143"/>
      <c r="C22" s="110">
        <v>359</v>
      </c>
      <c r="D22" s="129" t="s">
        <v>283</v>
      </c>
      <c r="E22" s="162"/>
      <c r="F22" s="163"/>
      <c r="G22" s="142"/>
      <c r="H22" s="168"/>
      <c r="I22" s="86"/>
      <c r="J22" s="9"/>
      <c r="K22" s="9"/>
      <c r="L22" s="9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9"/>
      <c r="K23" s="9"/>
      <c r="L23" s="9"/>
    </row>
    <row r="24" spans="1:12" ht="12.75">
      <c r="A24" s="142" t="s">
        <v>223</v>
      </c>
      <c r="B24" s="143"/>
      <c r="C24" s="110">
        <v>18</v>
      </c>
      <c r="D24" s="129" t="s">
        <v>285</v>
      </c>
      <c r="E24" s="162"/>
      <c r="F24" s="162"/>
      <c r="G24" s="163"/>
      <c r="H24" s="47" t="s">
        <v>224</v>
      </c>
      <c r="I24" s="111">
        <v>32</v>
      </c>
      <c r="J24" s="9"/>
      <c r="K24" s="9"/>
      <c r="L24" s="9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276</v>
      </c>
      <c r="I25" s="87"/>
      <c r="J25" s="9"/>
      <c r="K25" s="9"/>
      <c r="L25" s="9"/>
    </row>
    <row r="26" spans="1:12" ht="12.75">
      <c r="A26" s="142" t="s">
        <v>225</v>
      </c>
      <c r="B26" s="143"/>
      <c r="C26" s="112" t="s">
        <v>286</v>
      </c>
      <c r="D26" s="24"/>
      <c r="E26" s="32"/>
      <c r="F26" s="23"/>
      <c r="G26" s="164" t="s">
        <v>226</v>
      </c>
      <c r="H26" s="143"/>
      <c r="I26" s="113" t="s">
        <v>289</v>
      </c>
      <c r="J26" s="9"/>
      <c r="K26" s="9"/>
      <c r="L26" s="9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9"/>
      <c r="K27" s="9"/>
      <c r="L27" s="9"/>
    </row>
    <row r="28" spans="1:12" ht="12.75">
      <c r="A28" s="155" t="s">
        <v>227</v>
      </c>
      <c r="B28" s="156"/>
      <c r="C28" s="157"/>
      <c r="D28" s="157"/>
      <c r="E28" s="158" t="s">
        <v>228</v>
      </c>
      <c r="F28" s="159"/>
      <c r="G28" s="159"/>
      <c r="H28" s="160" t="s">
        <v>229</v>
      </c>
      <c r="I28" s="161"/>
      <c r="J28" s="9"/>
      <c r="K28" s="9"/>
      <c r="L28" s="9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9"/>
      <c r="K29" s="9"/>
      <c r="L29" s="9"/>
    </row>
    <row r="30" spans="1:12" ht="12.75">
      <c r="A30" s="152" t="s">
        <v>282</v>
      </c>
      <c r="B30" s="147"/>
      <c r="C30" s="147"/>
      <c r="D30" s="148"/>
      <c r="E30" s="152" t="s">
        <v>283</v>
      </c>
      <c r="F30" s="147"/>
      <c r="G30" s="147"/>
      <c r="H30" s="134" t="s">
        <v>290</v>
      </c>
      <c r="I30" s="135"/>
      <c r="J30" s="9"/>
      <c r="K30" s="9"/>
      <c r="L30" s="9"/>
    </row>
    <row r="31" spans="1:12" ht="12.75">
      <c r="A31" s="83"/>
      <c r="B31" s="21"/>
      <c r="C31" s="20"/>
      <c r="D31" s="153"/>
      <c r="E31" s="153"/>
      <c r="F31" s="153"/>
      <c r="G31" s="154"/>
      <c r="H31" s="15"/>
      <c r="I31" s="90"/>
      <c r="J31" s="9"/>
      <c r="K31" s="9"/>
      <c r="L31" s="9"/>
    </row>
    <row r="32" spans="1:12" ht="12.75">
      <c r="A32" s="152" t="s">
        <v>291</v>
      </c>
      <c r="B32" s="147"/>
      <c r="C32" s="147"/>
      <c r="D32" s="148"/>
      <c r="E32" s="152" t="s">
        <v>292</v>
      </c>
      <c r="F32" s="147"/>
      <c r="G32" s="147"/>
      <c r="H32" s="134"/>
      <c r="I32" s="135"/>
      <c r="J32" s="9"/>
      <c r="K32" s="9"/>
      <c r="L32" s="9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9"/>
      <c r="K33" s="9"/>
      <c r="L33" s="9"/>
    </row>
    <row r="34" spans="1:12" ht="12.75">
      <c r="A34" s="152" t="s">
        <v>293</v>
      </c>
      <c r="B34" s="147"/>
      <c r="C34" s="147"/>
      <c r="D34" s="148"/>
      <c r="E34" s="152" t="s">
        <v>283</v>
      </c>
      <c r="F34" s="147"/>
      <c r="G34" s="147"/>
      <c r="H34" s="134" t="s">
        <v>294</v>
      </c>
      <c r="I34" s="135"/>
      <c r="J34" s="9"/>
      <c r="K34" s="9"/>
      <c r="L34" s="9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9"/>
      <c r="K35" s="9"/>
      <c r="L35" s="9"/>
    </row>
    <row r="36" spans="1:12" ht="12.75">
      <c r="A36" s="152"/>
      <c r="B36" s="147"/>
      <c r="C36" s="147"/>
      <c r="D36" s="148"/>
      <c r="E36" s="152"/>
      <c r="F36" s="147"/>
      <c r="G36" s="147"/>
      <c r="H36" s="134"/>
      <c r="I36" s="135"/>
      <c r="J36" s="9"/>
      <c r="K36" s="9"/>
      <c r="L36" s="9"/>
    </row>
    <row r="37" spans="1:12" ht="12.75">
      <c r="A37" s="92"/>
      <c r="B37" s="29"/>
      <c r="C37" s="149"/>
      <c r="D37" s="150"/>
      <c r="E37" s="15"/>
      <c r="F37" s="149"/>
      <c r="G37" s="150"/>
      <c r="H37" s="15"/>
      <c r="I37" s="84"/>
      <c r="J37" s="9"/>
      <c r="K37" s="9"/>
      <c r="L37" s="9"/>
    </row>
    <row r="38" spans="1:12" ht="12.75">
      <c r="A38" s="152"/>
      <c r="B38" s="147"/>
      <c r="C38" s="147"/>
      <c r="D38" s="148"/>
      <c r="E38" s="152"/>
      <c r="F38" s="147"/>
      <c r="G38" s="147"/>
      <c r="H38" s="134"/>
      <c r="I38" s="135"/>
      <c r="J38" s="9"/>
      <c r="K38" s="9"/>
      <c r="L38" s="9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9"/>
      <c r="K39" s="9"/>
      <c r="L39" s="9"/>
    </row>
    <row r="40" spans="1:12" ht="12.75">
      <c r="A40" s="152"/>
      <c r="B40" s="147"/>
      <c r="C40" s="147"/>
      <c r="D40" s="148"/>
      <c r="E40" s="152"/>
      <c r="F40" s="147"/>
      <c r="G40" s="147"/>
      <c r="H40" s="134"/>
      <c r="I40" s="135"/>
      <c r="J40" s="9"/>
      <c r="K40" s="9"/>
      <c r="L40" s="9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3"/>
      <c r="J41" s="9"/>
      <c r="K41" s="9"/>
      <c r="L41" s="9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9"/>
      <c r="K42" s="9"/>
      <c r="L42" s="9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9"/>
      <c r="K43" s="9"/>
      <c r="L43" s="9"/>
    </row>
    <row r="44" spans="1:12" ht="12.75">
      <c r="A44" s="127" t="s">
        <v>230</v>
      </c>
      <c r="B44" s="128"/>
      <c r="C44" s="134"/>
      <c r="D44" s="135"/>
      <c r="E44" s="25"/>
      <c r="F44" s="129"/>
      <c r="G44" s="147"/>
      <c r="H44" s="147"/>
      <c r="I44" s="148"/>
      <c r="J44" s="9"/>
      <c r="K44" s="9"/>
      <c r="L44" s="9"/>
    </row>
    <row r="45" spans="1:12" ht="12.75">
      <c r="A45" s="92"/>
      <c r="B45" s="29"/>
      <c r="C45" s="149"/>
      <c r="D45" s="150"/>
      <c r="E45" s="15"/>
      <c r="F45" s="149"/>
      <c r="G45" s="151"/>
      <c r="H45" s="34"/>
      <c r="I45" s="96"/>
      <c r="J45" s="9"/>
      <c r="K45" s="9"/>
      <c r="L45" s="9"/>
    </row>
    <row r="46" spans="1:12" ht="12.75">
      <c r="A46" s="127" t="s">
        <v>231</v>
      </c>
      <c r="B46" s="128"/>
      <c r="C46" s="129" t="s">
        <v>295</v>
      </c>
      <c r="D46" s="130"/>
      <c r="E46" s="130"/>
      <c r="F46" s="130"/>
      <c r="G46" s="130"/>
      <c r="H46" s="130"/>
      <c r="I46" s="130"/>
      <c r="J46" s="9"/>
      <c r="K46" s="9"/>
      <c r="L46" s="9"/>
    </row>
    <row r="47" spans="1:12" ht="12.75">
      <c r="A47" s="83"/>
      <c r="B47" s="21"/>
      <c r="C47" s="20" t="s">
        <v>232</v>
      </c>
      <c r="D47" s="15"/>
      <c r="E47" s="15"/>
      <c r="F47" s="15"/>
      <c r="G47" s="15"/>
      <c r="H47" s="15"/>
      <c r="I47" s="84"/>
      <c r="J47" s="9"/>
      <c r="K47" s="9"/>
      <c r="L47" s="9"/>
    </row>
    <row r="48" spans="1:12" ht="12.75">
      <c r="A48" s="127" t="s">
        <v>233</v>
      </c>
      <c r="B48" s="128"/>
      <c r="C48" s="131" t="s">
        <v>297</v>
      </c>
      <c r="D48" s="132"/>
      <c r="E48" s="133"/>
      <c r="F48" s="15"/>
      <c r="G48" s="47" t="s">
        <v>234</v>
      </c>
      <c r="H48" s="131" t="s">
        <v>296</v>
      </c>
      <c r="I48" s="133"/>
      <c r="J48" s="9"/>
      <c r="K48" s="9"/>
      <c r="L48" s="9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9"/>
      <c r="K49" s="9"/>
      <c r="L49" s="9"/>
    </row>
    <row r="50" spans="1:12" ht="12.75">
      <c r="A50" s="127" t="s">
        <v>220</v>
      </c>
      <c r="B50" s="128"/>
      <c r="C50" s="141" t="s">
        <v>298</v>
      </c>
      <c r="D50" s="132"/>
      <c r="E50" s="132"/>
      <c r="F50" s="132"/>
      <c r="G50" s="132"/>
      <c r="H50" s="132"/>
      <c r="I50" s="133"/>
      <c r="J50" s="9"/>
      <c r="K50" s="9"/>
      <c r="L50" s="9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9"/>
      <c r="K51" s="9"/>
      <c r="L51" s="9"/>
    </row>
    <row r="52" spans="1:12" ht="12.75">
      <c r="A52" s="142" t="s">
        <v>235</v>
      </c>
      <c r="B52" s="143"/>
      <c r="C52" s="131" t="s">
        <v>299</v>
      </c>
      <c r="D52" s="132"/>
      <c r="E52" s="132"/>
      <c r="F52" s="132"/>
      <c r="G52" s="132"/>
      <c r="H52" s="132"/>
      <c r="I52" s="144"/>
      <c r="J52" s="9"/>
      <c r="K52" s="9"/>
      <c r="L52" s="9"/>
    </row>
    <row r="53" spans="1:12" ht="12.75">
      <c r="A53" s="97"/>
      <c r="B53" s="19"/>
      <c r="C53" s="126" t="s">
        <v>236</v>
      </c>
      <c r="D53" s="126"/>
      <c r="E53" s="126"/>
      <c r="F53" s="126"/>
      <c r="G53" s="126"/>
      <c r="H53" s="126"/>
      <c r="I53" s="98"/>
      <c r="J53" s="9"/>
      <c r="K53" s="9"/>
      <c r="L53" s="9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9"/>
      <c r="K54" s="9"/>
      <c r="L54" s="9"/>
    </row>
    <row r="55" spans="1:12" ht="12.75">
      <c r="A55" s="97"/>
      <c r="B55" s="145" t="s">
        <v>237</v>
      </c>
      <c r="C55" s="146"/>
      <c r="D55" s="146"/>
      <c r="E55" s="146"/>
      <c r="F55" s="45"/>
      <c r="G55" s="45"/>
      <c r="H55" s="45"/>
      <c r="I55" s="99"/>
      <c r="J55" s="9"/>
      <c r="K55" s="9"/>
      <c r="L55" s="9"/>
    </row>
    <row r="56" spans="1:12" ht="12.75">
      <c r="A56" s="97"/>
      <c r="B56" s="121" t="s">
        <v>266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97"/>
      <c r="B57" s="121" t="s">
        <v>267</v>
      </c>
      <c r="C57" s="122"/>
      <c r="D57" s="122"/>
      <c r="E57" s="122"/>
      <c r="F57" s="122"/>
      <c r="G57" s="122"/>
      <c r="H57" s="122"/>
      <c r="I57" s="99"/>
      <c r="J57" s="9"/>
      <c r="K57" s="9"/>
      <c r="L57" s="9"/>
    </row>
    <row r="58" spans="1:12" ht="12.75">
      <c r="A58" s="97"/>
      <c r="B58" s="121" t="s">
        <v>268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97"/>
      <c r="B59" s="121" t="s">
        <v>269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9"/>
      <c r="K60" s="9"/>
      <c r="L60" s="9"/>
    </row>
    <row r="61" spans="1:12" ht="13.5" thickBot="1">
      <c r="A61" s="103" t="s">
        <v>238</v>
      </c>
      <c r="B61" s="15"/>
      <c r="C61" s="15"/>
      <c r="D61" s="15"/>
      <c r="E61" s="15"/>
      <c r="F61" s="15"/>
      <c r="G61" s="36"/>
      <c r="H61" s="37"/>
      <c r="I61" s="104"/>
      <c r="J61" s="9"/>
      <c r="K61" s="9"/>
      <c r="L61" s="9"/>
    </row>
    <row r="62" spans="1:12" ht="12.75">
      <c r="A62" s="79"/>
      <c r="B62" s="15"/>
      <c r="C62" s="15"/>
      <c r="D62" s="15"/>
      <c r="E62" s="19" t="s">
        <v>239</v>
      </c>
      <c r="F62" s="32"/>
      <c r="G62" s="136" t="s">
        <v>240</v>
      </c>
      <c r="H62" s="137"/>
      <c r="I62" s="138"/>
      <c r="J62" s="9"/>
      <c r="K62" s="9"/>
      <c r="L62" s="9"/>
    </row>
    <row r="63" spans="1:12" ht="12.75">
      <c r="A63" s="105"/>
      <c r="B63" s="106"/>
      <c r="C63" s="107"/>
      <c r="D63" s="107"/>
      <c r="E63" s="107"/>
      <c r="F63" s="107"/>
      <c r="G63" s="139"/>
      <c r="H63" s="140"/>
      <c r="I63" s="108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5">
      <selection activeCell="J38" sqref="J38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140625" style="48" bestFit="1" customWidth="1"/>
    <col min="12" max="16384" width="9.140625" style="48" customWidth="1"/>
  </cols>
  <sheetData>
    <row r="1" spans="1:11" ht="12.75" customHeight="1">
      <c r="A1" s="185" t="s">
        <v>304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310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300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2.5">
      <c r="A4" s="190" t="s">
        <v>50</v>
      </c>
      <c r="B4" s="191"/>
      <c r="C4" s="191"/>
      <c r="D4" s="191"/>
      <c r="E4" s="191"/>
      <c r="F4" s="191"/>
      <c r="G4" s="191"/>
      <c r="H4" s="192"/>
      <c r="I4" s="54" t="s">
        <v>241</v>
      </c>
      <c r="J4" s="55" t="s">
        <v>277</v>
      </c>
      <c r="K4" s="56" t="s">
        <v>278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3">
        <v>2</v>
      </c>
      <c r="J5" s="52">
        <v>3</v>
      </c>
      <c r="K5" s="52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199"/>
      <c r="I7" s="3">
        <v>1</v>
      </c>
      <c r="J7" s="5"/>
      <c r="K7" s="5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49">
        <f>J9+J16+J26+J35+J39</f>
        <v>2052591058</v>
      </c>
      <c r="K8" s="49">
        <f>K9+K16+K26+K35+K39</f>
        <v>1869940698</v>
      </c>
    </row>
    <row r="9" spans="1:11" ht="12.75">
      <c r="A9" s="203" t="s">
        <v>168</v>
      </c>
      <c r="B9" s="204"/>
      <c r="C9" s="204"/>
      <c r="D9" s="204"/>
      <c r="E9" s="204"/>
      <c r="F9" s="204"/>
      <c r="G9" s="204"/>
      <c r="H9" s="205"/>
      <c r="I9" s="1">
        <v>3</v>
      </c>
      <c r="J9" s="49">
        <f>SUM(J10:J15)</f>
        <v>18083</v>
      </c>
      <c r="K9" s="49">
        <f>SUM(K10:K15)</f>
        <v>3713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6"/>
      <c r="K10" s="6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6">
        <v>18083</v>
      </c>
      <c r="K11" s="6">
        <v>3713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6"/>
      <c r="K12" s="6"/>
    </row>
    <row r="13" spans="1:11" ht="12.75">
      <c r="A13" s="203" t="s">
        <v>171</v>
      </c>
      <c r="B13" s="204"/>
      <c r="C13" s="204"/>
      <c r="D13" s="204"/>
      <c r="E13" s="204"/>
      <c r="F13" s="204"/>
      <c r="G13" s="204"/>
      <c r="H13" s="205"/>
      <c r="I13" s="1">
        <v>7</v>
      </c>
      <c r="J13" s="6"/>
      <c r="K13" s="6"/>
    </row>
    <row r="14" spans="1:11" ht="12.75">
      <c r="A14" s="203" t="s">
        <v>172</v>
      </c>
      <c r="B14" s="204"/>
      <c r="C14" s="204"/>
      <c r="D14" s="204"/>
      <c r="E14" s="204"/>
      <c r="F14" s="204"/>
      <c r="G14" s="204"/>
      <c r="H14" s="205"/>
      <c r="I14" s="1">
        <v>8</v>
      </c>
      <c r="J14" s="6"/>
      <c r="K14" s="6"/>
    </row>
    <row r="15" spans="1:11" ht="12.75">
      <c r="A15" s="203" t="s">
        <v>173</v>
      </c>
      <c r="B15" s="204"/>
      <c r="C15" s="204"/>
      <c r="D15" s="204"/>
      <c r="E15" s="204"/>
      <c r="F15" s="204"/>
      <c r="G15" s="204"/>
      <c r="H15" s="205"/>
      <c r="I15" s="1">
        <v>9</v>
      </c>
      <c r="J15" s="6"/>
      <c r="K15" s="6"/>
    </row>
    <row r="16" spans="1:11" ht="12.75">
      <c r="A16" s="203" t="s">
        <v>169</v>
      </c>
      <c r="B16" s="204"/>
      <c r="C16" s="204"/>
      <c r="D16" s="204"/>
      <c r="E16" s="204"/>
      <c r="F16" s="204"/>
      <c r="G16" s="204"/>
      <c r="H16" s="205"/>
      <c r="I16" s="1">
        <v>10</v>
      </c>
      <c r="J16" s="49">
        <f>SUM(J17:J25)</f>
        <v>2029652910</v>
      </c>
      <c r="K16" s="49">
        <f>SUM(K17:K25)</f>
        <v>1846340326</v>
      </c>
    </row>
    <row r="17" spans="1:11" ht="12.75">
      <c r="A17" s="203" t="s">
        <v>174</v>
      </c>
      <c r="B17" s="204"/>
      <c r="C17" s="204"/>
      <c r="D17" s="204"/>
      <c r="E17" s="204"/>
      <c r="F17" s="204"/>
      <c r="G17" s="204"/>
      <c r="H17" s="205"/>
      <c r="I17" s="1">
        <v>11</v>
      </c>
      <c r="J17" s="6">
        <v>121829</v>
      </c>
      <c r="K17" s="6">
        <v>121829</v>
      </c>
    </row>
    <row r="18" spans="1:11" ht="12.75">
      <c r="A18" s="203" t="s">
        <v>210</v>
      </c>
      <c r="B18" s="204"/>
      <c r="C18" s="204"/>
      <c r="D18" s="204"/>
      <c r="E18" s="204"/>
      <c r="F18" s="204"/>
      <c r="G18" s="204"/>
      <c r="H18" s="205"/>
      <c r="I18" s="1">
        <v>12</v>
      </c>
      <c r="J18" s="6">
        <v>3086978</v>
      </c>
      <c r="K18" s="6">
        <v>3036330</v>
      </c>
    </row>
    <row r="19" spans="1:11" ht="12.75">
      <c r="A19" s="203" t="s">
        <v>175</v>
      </c>
      <c r="B19" s="204"/>
      <c r="C19" s="204"/>
      <c r="D19" s="204"/>
      <c r="E19" s="204"/>
      <c r="F19" s="204"/>
      <c r="G19" s="204"/>
      <c r="H19" s="205"/>
      <c r="I19" s="1">
        <v>13</v>
      </c>
      <c r="J19" s="6">
        <v>214827</v>
      </c>
      <c r="K19" s="6">
        <v>200116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6">
        <v>2022902769</v>
      </c>
      <c r="K20" s="6">
        <v>1839693750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6">
        <v>3326507</v>
      </c>
      <c r="K21" s="6">
        <v>3288301</v>
      </c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6">
        <v>0</v>
      </c>
      <c r="K22" s="6">
        <v>0</v>
      </c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6"/>
      <c r="K23" s="6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6"/>
      <c r="K24" s="6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6"/>
      <c r="K25" s="6"/>
    </row>
    <row r="26" spans="1:11" ht="12.75">
      <c r="A26" s="203" t="s">
        <v>156</v>
      </c>
      <c r="B26" s="204"/>
      <c r="C26" s="204"/>
      <c r="D26" s="204"/>
      <c r="E26" s="204"/>
      <c r="F26" s="204"/>
      <c r="G26" s="204"/>
      <c r="H26" s="205"/>
      <c r="I26" s="1">
        <v>20</v>
      </c>
      <c r="J26" s="49">
        <f>SUM(J27:J34)</f>
        <v>5817941</v>
      </c>
      <c r="K26" s="49">
        <f>SUM(K27:K34)</f>
        <v>5817923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6"/>
      <c r="K27" s="6"/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6"/>
      <c r="K28" s="6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6">
        <v>5817941</v>
      </c>
      <c r="K29" s="6">
        <v>5817923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6"/>
      <c r="K30" s="6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6"/>
      <c r="K31" s="6"/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6"/>
      <c r="K32" s="6"/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6"/>
      <c r="K33" s="6"/>
    </row>
    <row r="34" spans="1:11" ht="12.75">
      <c r="A34" s="203" t="s">
        <v>149</v>
      </c>
      <c r="B34" s="204"/>
      <c r="C34" s="204"/>
      <c r="D34" s="204"/>
      <c r="E34" s="204"/>
      <c r="F34" s="204"/>
      <c r="G34" s="204"/>
      <c r="H34" s="205"/>
      <c r="I34" s="1">
        <v>28</v>
      </c>
      <c r="J34" s="6"/>
      <c r="K34" s="6"/>
    </row>
    <row r="35" spans="1:11" ht="12.75">
      <c r="A35" s="203" t="s">
        <v>150</v>
      </c>
      <c r="B35" s="204"/>
      <c r="C35" s="204"/>
      <c r="D35" s="204"/>
      <c r="E35" s="204"/>
      <c r="F35" s="204"/>
      <c r="G35" s="204"/>
      <c r="H35" s="205"/>
      <c r="I35" s="1">
        <v>29</v>
      </c>
      <c r="J35" s="49">
        <f>SUM(J36:J38)</f>
        <v>17102124</v>
      </c>
      <c r="K35" s="49">
        <f>SUM(K36:K38)</f>
        <v>17778736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6"/>
      <c r="K36" s="6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6"/>
      <c r="K37" s="6"/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6">
        <v>17102124</v>
      </c>
      <c r="K38" s="6">
        <v>17778736</v>
      </c>
    </row>
    <row r="39" spans="1:11" ht="12.75">
      <c r="A39" s="203" t="s">
        <v>151</v>
      </c>
      <c r="B39" s="204"/>
      <c r="C39" s="204"/>
      <c r="D39" s="204"/>
      <c r="E39" s="204"/>
      <c r="F39" s="204"/>
      <c r="G39" s="204"/>
      <c r="H39" s="205"/>
      <c r="I39" s="1">
        <v>33</v>
      </c>
      <c r="J39" s="6"/>
      <c r="K39" s="6"/>
    </row>
    <row r="40" spans="1:11" ht="12.75">
      <c r="A40" s="200" t="s">
        <v>203</v>
      </c>
      <c r="B40" s="201"/>
      <c r="C40" s="201"/>
      <c r="D40" s="201"/>
      <c r="E40" s="201"/>
      <c r="F40" s="201"/>
      <c r="G40" s="201"/>
      <c r="H40" s="202"/>
      <c r="I40" s="1">
        <v>34</v>
      </c>
      <c r="J40" s="49">
        <f>J41+J49+J56+J64</f>
        <v>129378271</v>
      </c>
      <c r="K40" s="49">
        <f>K41+K49+K56+K64</f>
        <v>99646261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9">
        <f>SUM(J42:J48)</f>
        <v>3229618</v>
      </c>
      <c r="K41" s="49">
        <f>SUM(K42:K48)</f>
        <v>3652979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6">
        <v>3229618</v>
      </c>
      <c r="K42" s="6">
        <v>3652979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6"/>
      <c r="K43" s="6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6"/>
      <c r="K44" s="6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6"/>
      <c r="K45" s="6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6"/>
      <c r="K46" s="6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6"/>
      <c r="K47" s="6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6"/>
      <c r="K48" s="6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9">
        <f>SUM(J50:J55)</f>
        <v>76677632</v>
      </c>
      <c r="K49" s="49">
        <f>SUM(K50:K55)</f>
        <v>63268808</v>
      </c>
    </row>
    <row r="50" spans="1:11" ht="12.75">
      <c r="A50" s="203" t="s">
        <v>163</v>
      </c>
      <c r="B50" s="204"/>
      <c r="C50" s="204"/>
      <c r="D50" s="204"/>
      <c r="E50" s="204"/>
      <c r="F50" s="204"/>
      <c r="G50" s="204"/>
      <c r="H50" s="205"/>
      <c r="I50" s="1">
        <v>44</v>
      </c>
      <c r="J50" s="6"/>
      <c r="K50" s="6"/>
    </row>
    <row r="51" spans="1:11" ht="12.75">
      <c r="A51" s="203" t="s">
        <v>164</v>
      </c>
      <c r="B51" s="204"/>
      <c r="C51" s="204"/>
      <c r="D51" s="204"/>
      <c r="E51" s="204"/>
      <c r="F51" s="204"/>
      <c r="G51" s="204"/>
      <c r="H51" s="205"/>
      <c r="I51" s="1">
        <v>45</v>
      </c>
      <c r="J51" s="6">
        <v>72090649</v>
      </c>
      <c r="K51" s="6">
        <v>61792968</v>
      </c>
    </row>
    <row r="52" spans="1:11" ht="12.75">
      <c r="A52" s="203" t="s">
        <v>165</v>
      </c>
      <c r="B52" s="204"/>
      <c r="C52" s="204"/>
      <c r="D52" s="204"/>
      <c r="E52" s="204"/>
      <c r="F52" s="204"/>
      <c r="G52" s="204"/>
      <c r="H52" s="205"/>
      <c r="I52" s="1">
        <v>46</v>
      </c>
      <c r="J52" s="6"/>
      <c r="K52" s="6"/>
    </row>
    <row r="53" spans="1:11" ht="12.75">
      <c r="A53" s="203" t="s">
        <v>166</v>
      </c>
      <c r="B53" s="204"/>
      <c r="C53" s="204"/>
      <c r="D53" s="204"/>
      <c r="E53" s="204"/>
      <c r="F53" s="204"/>
      <c r="G53" s="204"/>
      <c r="H53" s="205"/>
      <c r="I53" s="1">
        <v>47</v>
      </c>
      <c r="J53" s="6"/>
      <c r="K53" s="6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6">
        <v>886672</v>
      </c>
      <c r="K54" s="6">
        <v>622901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6">
        <v>3700311</v>
      </c>
      <c r="K55" s="6">
        <v>852939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9">
        <f>SUM(J57:J63)</f>
        <v>16765012</v>
      </c>
      <c r="K56" s="49">
        <f>SUM(K57:K63)</f>
        <v>6017155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6"/>
      <c r="K57" s="6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6"/>
      <c r="K58" s="6"/>
    </row>
    <row r="59" spans="1:11" ht="12.75">
      <c r="A59" s="203" t="s">
        <v>205</v>
      </c>
      <c r="B59" s="204"/>
      <c r="C59" s="204"/>
      <c r="D59" s="204"/>
      <c r="E59" s="204"/>
      <c r="F59" s="204"/>
      <c r="G59" s="204"/>
      <c r="H59" s="205"/>
      <c r="I59" s="1">
        <v>53</v>
      </c>
      <c r="J59" s="6"/>
      <c r="K59" s="6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6"/>
      <c r="K60" s="6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6"/>
      <c r="K61" s="6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6">
        <v>16765012</v>
      </c>
      <c r="K62" s="6">
        <v>6017155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6"/>
      <c r="K63" s="6"/>
    </row>
    <row r="64" spans="1:11" ht="12.75">
      <c r="A64" s="203" t="s">
        <v>170</v>
      </c>
      <c r="B64" s="204"/>
      <c r="C64" s="204"/>
      <c r="D64" s="204"/>
      <c r="E64" s="204"/>
      <c r="F64" s="204"/>
      <c r="G64" s="204"/>
      <c r="H64" s="205"/>
      <c r="I64" s="1">
        <v>58</v>
      </c>
      <c r="J64" s="6">
        <v>32706009</v>
      </c>
      <c r="K64" s="6">
        <v>26707319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6">
        <v>4836</v>
      </c>
      <c r="K65" s="6">
        <v>5729</v>
      </c>
    </row>
    <row r="66" spans="1:11" ht="12.75">
      <c r="A66" s="200" t="s">
        <v>204</v>
      </c>
      <c r="B66" s="201"/>
      <c r="C66" s="201"/>
      <c r="D66" s="201"/>
      <c r="E66" s="201"/>
      <c r="F66" s="201"/>
      <c r="G66" s="201"/>
      <c r="H66" s="202"/>
      <c r="I66" s="1">
        <v>60</v>
      </c>
      <c r="J66" s="49">
        <f>J7+J8+J40+J65</f>
        <v>2181974165</v>
      </c>
      <c r="K66" s="49">
        <f>K7+K8+K40+K65</f>
        <v>1969592688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7"/>
      <c r="K67" s="7"/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97" t="s">
        <v>157</v>
      </c>
      <c r="B69" s="198"/>
      <c r="C69" s="198"/>
      <c r="D69" s="198"/>
      <c r="E69" s="198"/>
      <c r="F69" s="198"/>
      <c r="G69" s="198"/>
      <c r="H69" s="199"/>
      <c r="I69" s="3">
        <v>62</v>
      </c>
      <c r="J69" s="50">
        <f>J70+J71+J72+J78+J79+J82+J85</f>
        <v>602594126</v>
      </c>
      <c r="K69" s="50">
        <f>K70+K71+K72+K78+K79+K82+K85</f>
        <v>519263960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6">
        <v>232000000</v>
      </c>
      <c r="K70" s="6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6">
        <v>-19729681</v>
      </c>
      <c r="K71" s="6">
        <v>-20238433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9">
        <f>J73+J74-J75+J76+J77</f>
        <v>36635168</v>
      </c>
      <c r="K72" s="49">
        <f>K73+K74-K75+K76+K77</f>
        <v>38361100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6">
        <v>14466350</v>
      </c>
      <c r="K73" s="6">
        <v>16592866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6">
        <v>36382812</v>
      </c>
      <c r="K74" s="6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6">
        <v>14213994</v>
      </c>
      <c r="K75" s="6">
        <v>14614578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6"/>
      <c r="K76" s="6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6"/>
      <c r="K77" s="6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6">
        <v>41648179</v>
      </c>
      <c r="K78" s="6">
        <v>27768244</v>
      </c>
    </row>
    <row r="79" spans="1:11" ht="12.75">
      <c r="A79" s="203" t="s">
        <v>201</v>
      </c>
      <c r="B79" s="204"/>
      <c r="C79" s="204"/>
      <c r="D79" s="204"/>
      <c r="E79" s="204"/>
      <c r="F79" s="204"/>
      <c r="G79" s="204"/>
      <c r="H79" s="205"/>
      <c r="I79" s="1">
        <v>72</v>
      </c>
      <c r="J79" s="49">
        <f>J80-J81</f>
        <v>257000255</v>
      </c>
      <c r="K79" s="49">
        <f>K80-K81</f>
        <v>179915402</v>
      </c>
    </row>
    <row r="80" spans="1:11" ht="12.75">
      <c r="A80" s="212" t="s">
        <v>135</v>
      </c>
      <c r="B80" s="213"/>
      <c r="C80" s="213"/>
      <c r="D80" s="213"/>
      <c r="E80" s="213"/>
      <c r="F80" s="213"/>
      <c r="G80" s="213"/>
      <c r="H80" s="214"/>
      <c r="I80" s="1">
        <v>73</v>
      </c>
      <c r="J80" s="6">
        <v>257000255</v>
      </c>
      <c r="K80" s="6">
        <v>179915402</v>
      </c>
    </row>
    <row r="81" spans="1:11" ht="12.75">
      <c r="A81" s="212" t="s">
        <v>136</v>
      </c>
      <c r="B81" s="213"/>
      <c r="C81" s="213"/>
      <c r="D81" s="213"/>
      <c r="E81" s="213"/>
      <c r="F81" s="213"/>
      <c r="G81" s="213"/>
      <c r="H81" s="214"/>
      <c r="I81" s="1">
        <v>74</v>
      </c>
      <c r="J81" s="6"/>
      <c r="K81" s="6"/>
    </row>
    <row r="82" spans="1:11" ht="12.75">
      <c r="A82" s="203" t="s">
        <v>202</v>
      </c>
      <c r="B82" s="204"/>
      <c r="C82" s="204"/>
      <c r="D82" s="204"/>
      <c r="E82" s="204"/>
      <c r="F82" s="204"/>
      <c r="G82" s="204"/>
      <c r="H82" s="205"/>
      <c r="I82" s="1">
        <v>75</v>
      </c>
      <c r="J82" s="49">
        <f>J83-J84</f>
        <v>-74850818</v>
      </c>
      <c r="K82" s="49">
        <f>K83-K84</f>
        <v>-86185428</v>
      </c>
    </row>
    <row r="83" spans="1:11" ht="12.75">
      <c r="A83" s="212" t="s">
        <v>137</v>
      </c>
      <c r="B83" s="213"/>
      <c r="C83" s="213"/>
      <c r="D83" s="213"/>
      <c r="E83" s="213"/>
      <c r="F83" s="213"/>
      <c r="G83" s="213"/>
      <c r="H83" s="214"/>
      <c r="I83" s="1">
        <v>76</v>
      </c>
      <c r="J83" s="6"/>
      <c r="K83" s="6"/>
    </row>
    <row r="84" spans="1:11" ht="12.75">
      <c r="A84" s="212" t="s">
        <v>138</v>
      </c>
      <c r="B84" s="213"/>
      <c r="C84" s="213"/>
      <c r="D84" s="213"/>
      <c r="E84" s="213"/>
      <c r="F84" s="213"/>
      <c r="G84" s="213"/>
      <c r="H84" s="214"/>
      <c r="I84" s="1">
        <v>77</v>
      </c>
      <c r="J84" s="6">
        <v>74850818</v>
      </c>
      <c r="K84" s="6">
        <v>86185428</v>
      </c>
    </row>
    <row r="85" spans="1:11" ht="12.75">
      <c r="A85" s="203" t="s">
        <v>139</v>
      </c>
      <c r="B85" s="204"/>
      <c r="C85" s="204"/>
      <c r="D85" s="204"/>
      <c r="E85" s="204"/>
      <c r="F85" s="204"/>
      <c r="G85" s="204"/>
      <c r="H85" s="205"/>
      <c r="I85" s="1">
        <v>78</v>
      </c>
      <c r="J85" s="6">
        <v>129891023</v>
      </c>
      <c r="K85" s="6">
        <v>147643075</v>
      </c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49">
        <f>SUM(J87:J89)</f>
        <v>1956929</v>
      </c>
      <c r="K86" s="49">
        <f>SUM(K87:K89)</f>
        <v>1932007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6">
        <v>1956929</v>
      </c>
      <c r="K87" s="6">
        <v>1932007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6"/>
      <c r="K88" s="6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6"/>
      <c r="K89" s="6"/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49">
        <f>SUM(J91:J99)</f>
        <v>1164183526</v>
      </c>
      <c r="K90" s="49">
        <f>SUM(K91:K99)</f>
        <v>1183693660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6"/>
      <c r="K91" s="6"/>
    </row>
    <row r="92" spans="1:11" ht="12.75">
      <c r="A92" s="203" t="s">
        <v>206</v>
      </c>
      <c r="B92" s="204"/>
      <c r="C92" s="204"/>
      <c r="D92" s="204"/>
      <c r="E92" s="204"/>
      <c r="F92" s="204"/>
      <c r="G92" s="204"/>
      <c r="H92" s="205"/>
      <c r="I92" s="1">
        <v>85</v>
      </c>
      <c r="J92" s="6"/>
      <c r="K92" s="6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6">
        <v>1164183526</v>
      </c>
      <c r="K93" s="6">
        <v>1183693660</v>
      </c>
    </row>
    <row r="94" spans="1:11" ht="12.75">
      <c r="A94" s="203" t="s">
        <v>207</v>
      </c>
      <c r="B94" s="204"/>
      <c r="C94" s="204"/>
      <c r="D94" s="204"/>
      <c r="E94" s="204"/>
      <c r="F94" s="204"/>
      <c r="G94" s="204"/>
      <c r="H94" s="205"/>
      <c r="I94" s="1">
        <v>87</v>
      </c>
      <c r="J94" s="6"/>
      <c r="K94" s="6"/>
    </row>
    <row r="95" spans="1:11" ht="12.75">
      <c r="A95" s="203" t="s">
        <v>208</v>
      </c>
      <c r="B95" s="204"/>
      <c r="C95" s="204"/>
      <c r="D95" s="204"/>
      <c r="E95" s="204"/>
      <c r="F95" s="204"/>
      <c r="G95" s="204"/>
      <c r="H95" s="205"/>
      <c r="I95" s="1">
        <v>88</v>
      </c>
      <c r="J95" s="6"/>
      <c r="K95" s="6"/>
    </row>
    <row r="96" spans="1:11" ht="12.75">
      <c r="A96" s="203" t="s">
        <v>209</v>
      </c>
      <c r="B96" s="204"/>
      <c r="C96" s="204"/>
      <c r="D96" s="204"/>
      <c r="E96" s="204"/>
      <c r="F96" s="204"/>
      <c r="G96" s="204"/>
      <c r="H96" s="205"/>
      <c r="I96" s="1">
        <v>89</v>
      </c>
      <c r="J96" s="6"/>
      <c r="K96" s="6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6"/>
      <c r="K97" s="6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6"/>
      <c r="K98" s="6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6"/>
      <c r="K99" s="6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9">
        <f>SUM(J101:J112)</f>
        <v>316377829</v>
      </c>
      <c r="K100" s="49">
        <f>SUM(K101:K112)</f>
        <v>173572726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6"/>
      <c r="K101" s="6"/>
    </row>
    <row r="102" spans="1:11" ht="12.75">
      <c r="A102" s="203" t="s">
        <v>206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6"/>
      <c r="K102" s="6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6">
        <v>254203919</v>
      </c>
      <c r="K103" s="6">
        <v>123436217</v>
      </c>
    </row>
    <row r="104" spans="1:11" ht="12.75">
      <c r="A104" s="203" t="s">
        <v>207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6"/>
      <c r="K104" s="6"/>
    </row>
    <row r="105" spans="1:11" ht="12.75">
      <c r="A105" s="203" t="s">
        <v>208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6">
        <v>21892994</v>
      </c>
      <c r="K105" s="6">
        <v>13537092</v>
      </c>
    </row>
    <row r="106" spans="1:11" ht="12.75">
      <c r="A106" s="203" t="s">
        <v>209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6">
        <v>0</v>
      </c>
      <c r="K106" s="6">
        <v>0</v>
      </c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6"/>
      <c r="K107" s="6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6">
        <v>752923</v>
      </c>
      <c r="K108" s="6">
        <v>770252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6">
        <v>0</v>
      </c>
      <c r="K109" s="6">
        <v>2245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6">
        <v>2555391</v>
      </c>
      <c r="K110" s="6">
        <v>2546327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6"/>
      <c r="K111" s="6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6">
        <v>36972602</v>
      </c>
      <c r="K112" s="6">
        <v>33280593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6">
        <v>96861755</v>
      </c>
      <c r="K113" s="6">
        <v>91130335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9">
        <f>J69+J86+J90+J100+J113</f>
        <v>2181974165</v>
      </c>
      <c r="K114" s="49">
        <f>K69+K86+K90+K100+K113</f>
        <v>1969592688</v>
      </c>
    </row>
    <row r="115" spans="1:11" ht="12.75">
      <c r="A115" s="222" t="s">
        <v>48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7"/>
      <c r="K115" s="7"/>
    </row>
    <row r="116" spans="1:11" ht="12.75">
      <c r="A116" s="209" t="s">
        <v>270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7" t="s">
        <v>152</v>
      </c>
      <c r="B117" s="198"/>
      <c r="C117" s="198"/>
      <c r="D117" s="198"/>
      <c r="E117" s="198"/>
      <c r="F117" s="198"/>
      <c r="G117" s="198"/>
      <c r="H117" s="198"/>
      <c r="I117" s="228"/>
      <c r="J117" s="228"/>
      <c r="K117" s="229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6">
        <v>472703103</v>
      </c>
      <c r="K118" s="6">
        <v>371620885</v>
      </c>
    </row>
    <row r="119" spans="1:11" ht="12.75">
      <c r="A119" s="215" t="s">
        <v>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7">
        <v>129891023</v>
      </c>
      <c r="K119" s="7">
        <v>147643075</v>
      </c>
    </row>
    <row r="120" spans="1:11" ht="12.75">
      <c r="A120" s="218" t="s">
        <v>271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86:K115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0">
      <selection activeCell="M70" sqref="M70:M71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85" t="s">
        <v>303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240" t="s">
        <v>311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2" t="s">
        <v>300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4" t="s">
        <v>242</v>
      </c>
      <c r="J4" s="230" t="s">
        <v>277</v>
      </c>
      <c r="K4" s="230"/>
      <c r="L4" s="230" t="s">
        <v>278</v>
      </c>
      <c r="M4" s="230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4"/>
      <c r="J5" s="56" t="s">
        <v>274</v>
      </c>
      <c r="K5" s="56" t="s">
        <v>275</v>
      </c>
      <c r="L5" s="56" t="s">
        <v>274</v>
      </c>
      <c r="M5" s="56" t="s">
        <v>275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3">
        <v>111</v>
      </c>
      <c r="J7" s="50">
        <f>SUM(J8:J9)</f>
        <v>231447982</v>
      </c>
      <c r="K7" s="50">
        <f>SUM(K8:K9)</f>
        <v>64031076</v>
      </c>
      <c r="L7" s="50">
        <f>SUM(L8:L9)</f>
        <v>233237054</v>
      </c>
      <c r="M7" s="50">
        <f>SUM(M8:M9)</f>
        <v>68884952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117">
        <v>215597544</v>
      </c>
      <c r="K8" s="119">
        <v>52475070</v>
      </c>
      <c r="L8" s="117">
        <v>227454411</v>
      </c>
      <c r="M8" s="119">
        <v>67403041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117">
        <v>15850438</v>
      </c>
      <c r="K9" s="119">
        <v>11556006</v>
      </c>
      <c r="L9" s="117">
        <v>5782643</v>
      </c>
      <c r="M9" s="119">
        <v>1481911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9">
        <f>J11+J12+J16+J20+J21+J22+J25+J26</f>
        <v>280056818</v>
      </c>
      <c r="K10" s="49">
        <f>K11+K12+K16+K20+K21+K22+K25+K26</f>
        <v>82525224</v>
      </c>
      <c r="L10" s="49">
        <f>L11+L12+L16+L20+L21+L22+L25+L26</f>
        <v>258211185</v>
      </c>
      <c r="M10" s="49">
        <f>M11+M12+M16+M20+M21+M22+M25+M26</f>
        <v>71206405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6"/>
      <c r="K11" s="6"/>
      <c r="L11" s="6"/>
      <c r="M11" s="6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9">
        <f>SUM(J13:J15)</f>
        <v>40473394</v>
      </c>
      <c r="K12" s="49">
        <f>SUM(K13:K15)</f>
        <v>9895129</v>
      </c>
      <c r="L12" s="49">
        <f>SUM(L13:L15)</f>
        <v>31183359</v>
      </c>
      <c r="M12" s="49">
        <f>SUM(M13:M15)</f>
        <v>8888530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6">
        <v>190034</v>
      </c>
      <c r="K13" s="6">
        <v>45298</v>
      </c>
      <c r="L13" s="6">
        <v>188975</v>
      </c>
      <c r="M13" s="6">
        <v>50649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6"/>
      <c r="K14" s="6"/>
      <c r="L14" s="6"/>
      <c r="M14" s="6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6">
        <v>40283360</v>
      </c>
      <c r="K15" s="6">
        <v>9849831</v>
      </c>
      <c r="L15" s="6">
        <v>30994384</v>
      </c>
      <c r="M15" s="6">
        <v>8837881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9">
        <f>SUM(J17:J19)</f>
        <v>85618144</v>
      </c>
      <c r="K16" s="49">
        <f>SUM(K17:K19)</f>
        <v>24433760</v>
      </c>
      <c r="L16" s="49">
        <f>SUM(L17:L19)</f>
        <v>83643215</v>
      </c>
      <c r="M16" s="49">
        <f>SUM(M17:M19)</f>
        <v>22703729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6">
        <v>81127840</v>
      </c>
      <c r="K17" s="6">
        <v>23226506</v>
      </c>
      <c r="L17" s="6">
        <v>79232457</v>
      </c>
      <c r="M17" s="6">
        <v>21583684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6">
        <v>3260323</v>
      </c>
      <c r="K18" s="6">
        <v>907647</v>
      </c>
      <c r="L18" s="6">
        <v>3192934</v>
      </c>
      <c r="M18" s="6">
        <v>802578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6">
        <v>1229981</v>
      </c>
      <c r="K19" s="6">
        <v>299607</v>
      </c>
      <c r="L19" s="6">
        <v>1217824</v>
      </c>
      <c r="M19" s="6">
        <v>317467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6">
        <v>127043185</v>
      </c>
      <c r="K20" s="6">
        <v>34407435</v>
      </c>
      <c r="L20" s="6">
        <v>124003683</v>
      </c>
      <c r="M20" s="6">
        <v>32230901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6">
        <v>19745382</v>
      </c>
      <c r="K21" s="6">
        <v>6612187</v>
      </c>
      <c r="L21" s="6">
        <v>19380928</v>
      </c>
      <c r="M21" s="6">
        <v>7383245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6"/>
      <c r="K23" s="6"/>
      <c r="L23" s="6"/>
      <c r="M23" s="6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6"/>
      <c r="K24" s="6"/>
      <c r="L24" s="6"/>
      <c r="M24" s="6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6">
        <v>7176713</v>
      </c>
      <c r="K26" s="6">
        <v>7176713</v>
      </c>
      <c r="L26" s="6">
        <v>0</v>
      </c>
      <c r="M26" s="6">
        <v>0</v>
      </c>
    </row>
    <row r="27" spans="1:13" ht="12.75">
      <c r="A27" s="200" t="s">
        <v>176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9">
        <f>SUM(J28:J32)</f>
        <v>47925870</v>
      </c>
      <c r="K27" s="49">
        <f>SUM(K28:K32)</f>
        <v>1386452</v>
      </c>
      <c r="L27" s="49">
        <f>SUM(L28:L32)</f>
        <v>19299439</v>
      </c>
      <c r="M27" s="49">
        <f>SUM(M28:M32)</f>
        <v>1674804</v>
      </c>
    </row>
    <row r="28" spans="1:13" ht="12.75">
      <c r="A28" s="200" t="s">
        <v>190</v>
      </c>
      <c r="B28" s="201"/>
      <c r="C28" s="201"/>
      <c r="D28" s="201"/>
      <c r="E28" s="201"/>
      <c r="F28" s="201"/>
      <c r="G28" s="201"/>
      <c r="H28" s="202"/>
      <c r="I28" s="1">
        <v>132</v>
      </c>
      <c r="J28" s="6"/>
      <c r="K28" s="6">
        <v>0</v>
      </c>
      <c r="L28" s="6"/>
      <c r="M28" s="6">
        <v>0</v>
      </c>
    </row>
    <row r="29" spans="1:13" ht="12.75">
      <c r="A29" s="200" t="s">
        <v>127</v>
      </c>
      <c r="B29" s="201"/>
      <c r="C29" s="201"/>
      <c r="D29" s="201"/>
      <c r="E29" s="201"/>
      <c r="F29" s="201"/>
      <c r="G29" s="201"/>
      <c r="H29" s="202"/>
      <c r="I29" s="1">
        <v>133</v>
      </c>
      <c r="J29" s="6">
        <v>47925870</v>
      </c>
      <c r="K29" s="6">
        <v>1386452</v>
      </c>
      <c r="L29" s="6">
        <v>19299439</v>
      </c>
      <c r="M29" s="6">
        <v>1674804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6"/>
      <c r="K30" s="6"/>
      <c r="L30" s="6"/>
      <c r="M30" s="6"/>
    </row>
    <row r="31" spans="1:13" ht="12.75">
      <c r="A31" s="200" t="s">
        <v>186</v>
      </c>
      <c r="B31" s="201"/>
      <c r="C31" s="201"/>
      <c r="D31" s="201"/>
      <c r="E31" s="201"/>
      <c r="F31" s="201"/>
      <c r="G31" s="201"/>
      <c r="H31" s="202"/>
      <c r="I31" s="1">
        <v>135</v>
      </c>
      <c r="J31" s="6"/>
      <c r="K31" s="6"/>
      <c r="L31" s="6"/>
      <c r="M31" s="6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6"/>
      <c r="K32" s="6"/>
      <c r="L32" s="6"/>
      <c r="M32" s="6"/>
    </row>
    <row r="33" spans="1:13" ht="12.75">
      <c r="A33" s="200" t="s">
        <v>177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9">
        <f>SUM(J34:J37)</f>
        <v>77328572</v>
      </c>
      <c r="K33" s="49">
        <f>SUM(K34:K37)</f>
        <v>29018612</v>
      </c>
      <c r="L33" s="49">
        <f>SUM(L34:L37)</f>
        <v>82402983</v>
      </c>
      <c r="M33" s="49">
        <f>SUM(M34:M37)</f>
        <v>38701424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6"/>
      <c r="K34" s="6"/>
      <c r="L34" s="6"/>
      <c r="M34" s="6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6">
        <v>77328572</v>
      </c>
      <c r="K35" s="6">
        <v>29018612</v>
      </c>
      <c r="L35" s="6">
        <v>82402983</v>
      </c>
      <c r="M35" s="6">
        <v>38701424</v>
      </c>
    </row>
    <row r="36" spans="1:13" ht="12.75">
      <c r="A36" s="200" t="s">
        <v>187</v>
      </c>
      <c r="B36" s="201"/>
      <c r="C36" s="201"/>
      <c r="D36" s="201"/>
      <c r="E36" s="201"/>
      <c r="F36" s="201"/>
      <c r="G36" s="201"/>
      <c r="H36" s="202"/>
      <c r="I36" s="1">
        <v>140</v>
      </c>
      <c r="J36" s="6"/>
      <c r="K36" s="6"/>
      <c r="L36" s="6"/>
      <c r="M36" s="6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6"/>
      <c r="K37" s="6"/>
      <c r="L37" s="6"/>
      <c r="M37" s="6"/>
    </row>
    <row r="38" spans="1:13" ht="12.75">
      <c r="A38" s="200" t="s">
        <v>161</v>
      </c>
      <c r="B38" s="201"/>
      <c r="C38" s="201"/>
      <c r="D38" s="201"/>
      <c r="E38" s="201"/>
      <c r="F38" s="201"/>
      <c r="G38" s="201"/>
      <c r="H38" s="202"/>
      <c r="I38" s="1">
        <v>142</v>
      </c>
      <c r="J38" s="6"/>
      <c r="K38" s="6"/>
      <c r="L38" s="6"/>
      <c r="M38" s="6"/>
    </row>
    <row r="39" spans="1:13" ht="12.75">
      <c r="A39" s="200" t="s">
        <v>162</v>
      </c>
      <c r="B39" s="201"/>
      <c r="C39" s="201"/>
      <c r="D39" s="201"/>
      <c r="E39" s="201"/>
      <c r="F39" s="201"/>
      <c r="G39" s="201"/>
      <c r="H39" s="202"/>
      <c r="I39" s="1">
        <v>143</v>
      </c>
      <c r="J39" s="6"/>
      <c r="K39" s="6"/>
      <c r="L39" s="6"/>
      <c r="M39" s="6"/>
    </row>
    <row r="40" spans="1:13" ht="12.75">
      <c r="A40" s="200" t="s">
        <v>188</v>
      </c>
      <c r="B40" s="201"/>
      <c r="C40" s="201"/>
      <c r="D40" s="201"/>
      <c r="E40" s="201"/>
      <c r="F40" s="201"/>
      <c r="G40" s="201"/>
      <c r="H40" s="202"/>
      <c r="I40" s="1">
        <v>144</v>
      </c>
      <c r="J40" s="6"/>
      <c r="K40" s="6"/>
      <c r="L40" s="6"/>
      <c r="M40" s="6"/>
    </row>
    <row r="41" spans="1:13" ht="12.75">
      <c r="A41" s="200" t="s">
        <v>189</v>
      </c>
      <c r="B41" s="201"/>
      <c r="C41" s="201"/>
      <c r="D41" s="201"/>
      <c r="E41" s="201"/>
      <c r="F41" s="201"/>
      <c r="G41" s="201"/>
      <c r="H41" s="202"/>
      <c r="I41" s="1">
        <v>145</v>
      </c>
      <c r="J41" s="6"/>
      <c r="K41" s="6"/>
      <c r="L41" s="6"/>
      <c r="M41" s="6"/>
    </row>
    <row r="42" spans="1:13" ht="12.75">
      <c r="A42" s="200" t="s">
        <v>178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9">
        <f>J7+J27+J38+J40</f>
        <v>279373852</v>
      </c>
      <c r="K42" s="49">
        <f>K7+K27+K38+K40</f>
        <v>65417528</v>
      </c>
      <c r="L42" s="49">
        <f>L7+L27+L38+L40</f>
        <v>252536493</v>
      </c>
      <c r="M42" s="49">
        <f>M7+M27+M38+M40</f>
        <v>70559756</v>
      </c>
    </row>
    <row r="43" spans="1:13" ht="12.75">
      <c r="A43" s="200" t="s">
        <v>179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9">
        <f>J10+J33+J39+J41</f>
        <v>357385390</v>
      </c>
      <c r="K43" s="49">
        <f>K10+K33+K39+K41</f>
        <v>111543836</v>
      </c>
      <c r="L43" s="49">
        <f>L10+L33+L39+L41</f>
        <v>340614168</v>
      </c>
      <c r="M43" s="49">
        <f>M10+M33+M39+M41</f>
        <v>109907829</v>
      </c>
    </row>
    <row r="44" spans="1:13" ht="12.75">
      <c r="A44" s="200" t="s">
        <v>199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9">
        <f>J42-J43</f>
        <v>-78011538</v>
      </c>
      <c r="K44" s="49">
        <f>K42-K43</f>
        <v>-46126308</v>
      </c>
      <c r="L44" s="49">
        <f>L42-L43</f>
        <v>-88077675</v>
      </c>
      <c r="M44" s="49">
        <f>M42-M43</f>
        <v>-39348073</v>
      </c>
    </row>
    <row r="45" spans="1:13" ht="12.75">
      <c r="A45" s="212" t="s">
        <v>181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12" t="s">
        <v>182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9">
        <f>IF(J43&gt;J42,J43-J42,0)</f>
        <v>78011538</v>
      </c>
      <c r="K46" s="49">
        <f>IF(K43&gt;K42,K43-K42,0)</f>
        <v>46126308</v>
      </c>
      <c r="L46" s="49">
        <f>IF(L43&gt;L42,L43-L42,0)</f>
        <v>88077675</v>
      </c>
      <c r="M46" s="49">
        <f>IF(M43&gt;M42,M43-M42,0)</f>
        <v>39348073</v>
      </c>
    </row>
    <row r="47" spans="1:13" ht="12.75">
      <c r="A47" s="200" t="s">
        <v>180</v>
      </c>
      <c r="B47" s="201"/>
      <c r="C47" s="201"/>
      <c r="D47" s="201"/>
      <c r="E47" s="201"/>
      <c r="F47" s="201"/>
      <c r="G47" s="201"/>
      <c r="H47" s="202"/>
      <c r="I47" s="1">
        <v>151</v>
      </c>
      <c r="J47" s="6">
        <v>174933</v>
      </c>
      <c r="K47" s="6">
        <v>-834269</v>
      </c>
      <c r="L47" s="6">
        <v>0</v>
      </c>
      <c r="M47" s="6">
        <v>0</v>
      </c>
    </row>
    <row r="48" spans="1:13" ht="12.75">
      <c r="A48" s="200" t="s">
        <v>200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9">
        <f>J44-J47</f>
        <v>-78186471</v>
      </c>
      <c r="K48" s="49">
        <f>K44-K47</f>
        <v>-45292039</v>
      </c>
      <c r="L48" s="49">
        <f>L44-L47</f>
        <v>-88077675</v>
      </c>
      <c r="M48" s="49">
        <f>M44-M47</f>
        <v>-39348073</v>
      </c>
    </row>
    <row r="49" spans="1:13" ht="12.75">
      <c r="A49" s="212" t="s">
        <v>158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33" t="s">
        <v>183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7">
        <f>IF(J48&lt;0,-J48,0)</f>
        <v>78186471</v>
      </c>
      <c r="K50" s="57">
        <f>IF(K48&lt;0,-K48,0)</f>
        <v>45292039</v>
      </c>
      <c r="L50" s="57">
        <f>IF(L48&lt;0,-L48,0)</f>
        <v>88077675</v>
      </c>
      <c r="M50" s="57">
        <f>IF(M48&lt;0,-M48,0)</f>
        <v>39348073</v>
      </c>
    </row>
    <row r="51" spans="1:13" ht="12.75" customHeight="1">
      <c r="A51" s="209" t="s">
        <v>272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36"/>
    </row>
    <row r="52" spans="1:13" ht="12.75" customHeight="1">
      <c r="A52" s="197" t="s">
        <v>153</v>
      </c>
      <c r="B52" s="198"/>
      <c r="C52" s="198"/>
      <c r="D52" s="198"/>
      <c r="E52" s="198"/>
      <c r="F52" s="198"/>
      <c r="G52" s="198"/>
      <c r="H52" s="198"/>
      <c r="I52" s="51"/>
      <c r="J52" s="51"/>
      <c r="K52" s="51"/>
      <c r="L52" s="51"/>
      <c r="M52" s="118"/>
    </row>
    <row r="53" spans="1:13" ht="12.75">
      <c r="A53" s="237" t="s">
        <v>197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>
        <v>-74850818</v>
      </c>
      <c r="K53" s="6">
        <v>-43705710</v>
      </c>
      <c r="L53" s="6">
        <v>-86185428</v>
      </c>
      <c r="M53" s="6">
        <v>-40216597</v>
      </c>
    </row>
    <row r="54" spans="1:13" ht="12.75">
      <c r="A54" s="237" t="s">
        <v>198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>
        <v>-3335653</v>
      </c>
      <c r="K54" s="7">
        <v>-1586329</v>
      </c>
      <c r="L54" s="7">
        <v>-1892247</v>
      </c>
      <c r="M54" s="7">
        <v>868524</v>
      </c>
    </row>
    <row r="55" spans="1:13" ht="12.75" customHeight="1">
      <c r="A55" s="209" t="s">
        <v>155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36"/>
    </row>
    <row r="56" spans="1:13" ht="12.75">
      <c r="A56" s="197" t="s">
        <v>167</v>
      </c>
      <c r="B56" s="198"/>
      <c r="C56" s="198"/>
      <c r="D56" s="198"/>
      <c r="E56" s="198"/>
      <c r="F56" s="198"/>
      <c r="G56" s="198"/>
      <c r="H56" s="199"/>
      <c r="I56" s="8">
        <v>157</v>
      </c>
      <c r="J56" s="5">
        <f>J48</f>
        <v>-78186471</v>
      </c>
      <c r="K56" s="5">
        <f>K48</f>
        <v>-45292039</v>
      </c>
      <c r="L56" s="5">
        <f>L48</f>
        <v>-88077675</v>
      </c>
      <c r="M56" s="5">
        <f>M48</f>
        <v>-39348073</v>
      </c>
    </row>
    <row r="57" spans="1:13" ht="12.75">
      <c r="A57" s="200" t="s">
        <v>184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9">
        <f>SUM(J58:J64)</f>
        <v>-6150460</v>
      </c>
      <c r="K57" s="49">
        <f>SUM(K58:K64)</f>
        <v>-2369427</v>
      </c>
      <c r="L57" s="49">
        <f>SUM(L58:L64)</f>
        <v>-13879935</v>
      </c>
      <c r="M57" s="49">
        <f>SUM(M58:M64)</f>
        <v>-7291271</v>
      </c>
    </row>
    <row r="58" spans="1:13" ht="12.75">
      <c r="A58" s="200" t="s">
        <v>191</v>
      </c>
      <c r="B58" s="201"/>
      <c r="C58" s="201"/>
      <c r="D58" s="201"/>
      <c r="E58" s="201"/>
      <c r="F58" s="201"/>
      <c r="G58" s="201"/>
      <c r="H58" s="202"/>
      <c r="I58" s="1">
        <v>159</v>
      </c>
      <c r="J58" s="6">
        <v>-6150460</v>
      </c>
      <c r="K58" s="6">
        <v>-2369427</v>
      </c>
      <c r="L58" s="6">
        <v>-13879935</v>
      </c>
      <c r="M58" s="6">
        <v>-7291271</v>
      </c>
    </row>
    <row r="59" spans="1:13" ht="12.75">
      <c r="A59" s="200" t="s">
        <v>192</v>
      </c>
      <c r="B59" s="201"/>
      <c r="C59" s="201"/>
      <c r="D59" s="201"/>
      <c r="E59" s="201"/>
      <c r="F59" s="201"/>
      <c r="G59" s="201"/>
      <c r="H59" s="202"/>
      <c r="I59" s="1">
        <v>160</v>
      </c>
      <c r="J59" s="6"/>
      <c r="K59" s="6"/>
      <c r="L59" s="6"/>
      <c r="M59" s="6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6"/>
      <c r="K60" s="6"/>
      <c r="L60" s="6"/>
      <c r="M60" s="6"/>
    </row>
    <row r="61" spans="1:13" ht="12.75">
      <c r="A61" s="200" t="s">
        <v>193</v>
      </c>
      <c r="B61" s="201"/>
      <c r="C61" s="201"/>
      <c r="D61" s="201"/>
      <c r="E61" s="201"/>
      <c r="F61" s="201"/>
      <c r="G61" s="201"/>
      <c r="H61" s="202"/>
      <c r="I61" s="1">
        <v>162</v>
      </c>
      <c r="J61" s="6"/>
      <c r="K61" s="6"/>
      <c r="L61" s="6"/>
      <c r="M61" s="6"/>
    </row>
    <row r="62" spans="1:13" ht="12.75">
      <c r="A62" s="200" t="s">
        <v>194</v>
      </c>
      <c r="B62" s="201"/>
      <c r="C62" s="201"/>
      <c r="D62" s="201"/>
      <c r="E62" s="201"/>
      <c r="F62" s="201"/>
      <c r="G62" s="201"/>
      <c r="H62" s="202"/>
      <c r="I62" s="1">
        <v>163</v>
      </c>
      <c r="J62" s="6"/>
      <c r="K62" s="6"/>
      <c r="L62" s="6"/>
      <c r="M62" s="6"/>
    </row>
    <row r="63" spans="1:13" ht="12.75">
      <c r="A63" s="200" t="s">
        <v>195</v>
      </c>
      <c r="B63" s="201"/>
      <c r="C63" s="201"/>
      <c r="D63" s="201"/>
      <c r="E63" s="201"/>
      <c r="F63" s="201"/>
      <c r="G63" s="201"/>
      <c r="H63" s="202"/>
      <c r="I63" s="1">
        <v>164</v>
      </c>
      <c r="J63" s="6"/>
      <c r="K63" s="6"/>
      <c r="L63" s="6"/>
      <c r="M63" s="6"/>
    </row>
    <row r="64" spans="1:13" ht="12.75">
      <c r="A64" s="200" t="s">
        <v>196</v>
      </c>
      <c r="B64" s="201"/>
      <c r="C64" s="201"/>
      <c r="D64" s="201"/>
      <c r="E64" s="201"/>
      <c r="F64" s="201"/>
      <c r="G64" s="201"/>
      <c r="H64" s="202"/>
      <c r="I64" s="1">
        <v>165</v>
      </c>
      <c r="J64" s="6"/>
      <c r="K64" s="6"/>
      <c r="L64" s="6"/>
      <c r="M64" s="6"/>
    </row>
    <row r="65" spans="1:13" ht="12.75">
      <c r="A65" s="200" t="s">
        <v>185</v>
      </c>
      <c r="B65" s="201"/>
      <c r="C65" s="201"/>
      <c r="D65" s="201"/>
      <c r="E65" s="201"/>
      <c r="F65" s="201"/>
      <c r="G65" s="201"/>
      <c r="H65" s="202"/>
      <c r="I65" s="1">
        <v>166</v>
      </c>
      <c r="J65" s="6">
        <v>-1230092</v>
      </c>
      <c r="K65" s="6">
        <v>-473885</v>
      </c>
      <c r="L65" s="6">
        <v>-2775987</v>
      </c>
      <c r="M65" s="6">
        <v>-1458254</v>
      </c>
    </row>
    <row r="66" spans="1:13" ht="12.75">
      <c r="A66" s="200" t="s">
        <v>159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9">
        <f>J57-J65</f>
        <v>-4920368</v>
      </c>
      <c r="K66" s="49">
        <f>K57-K65</f>
        <v>-1895542</v>
      </c>
      <c r="L66" s="49">
        <f>L57-L65</f>
        <v>-11103948</v>
      </c>
      <c r="M66" s="49">
        <f>M57-M65</f>
        <v>-5833017</v>
      </c>
    </row>
    <row r="67" spans="1:13" ht="12.75">
      <c r="A67" s="200" t="s">
        <v>160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7">
        <f>J56+J66</f>
        <v>-83106839</v>
      </c>
      <c r="K67" s="57">
        <f>K56+K66</f>
        <v>-47187581</v>
      </c>
      <c r="L67" s="57">
        <f>L56+L66</f>
        <v>-99181623</v>
      </c>
      <c r="M67" s="57">
        <f>M56+M66</f>
        <v>-45181090</v>
      </c>
    </row>
    <row r="68" spans="1:13" ht="12.75" customHeight="1">
      <c r="A68" s="244" t="s">
        <v>273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154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>
      <c r="A70" s="237" t="s">
        <v>197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>
        <v>-79771186</v>
      </c>
      <c r="K70" s="6">
        <v>-45601252</v>
      </c>
      <c r="L70" s="6">
        <v>-97289376</v>
      </c>
      <c r="M70" s="6">
        <v>-46049614</v>
      </c>
    </row>
    <row r="71" spans="1:13" ht="12.75">
      <c r="A71" s="241" t="s">
        <v>198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>
        <v>-3335653</v>
      </c>
      <c r="K71" s="7">
        <v>-1586329</v>
      </c>
      <c r="L71" s="7">
        <v>-1892247</v>
      </c>
      <c r="M71" s="7">
        <v>868524</v>
      </c>
    </row>
  </sheetData>
  <sheetProtection/>
  <protectedRanges>
    <protectedRange sqref="J8:M8" name="Range1"/>
    <protectedRange sqref="J9:M9" name="Range1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M57:M58 M65 K65 J56:J65 K57:K58 J53:M54 L56:L65 J47:M47 J6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J42:M46 J27:M27 J7:M10 J12:M22 J33:M33 M35 L28:L32 L34:L41 M28:M29 J48:M50 J23:J26 K35 J28:J32 J34:J41 K28:K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38" sqref="K38"/>
    </sheetView>
  </sheetViews>
  <sheetFormatPr defaultColWidth="9.140625" defaultRowHeight="12.75"/>
  <cols>
    <col min="1" max="6" width="9.140625" style="48" customWidth="1"/>
    <col min="7" max="7" width="9.00390625" style="48" customWidth="1"/>
    <col min="8" max="8" width="6.7109375" style="48" hidden="1" customWidth="1"/>
    <col min="9" max="9" width="9.140625" style="48" customWidth="1"/>
    <col min="10" max="10" width="12.28125" style="48" customWidth="1"/>
    <col min="11" max="11" width="13.140625" style="48" customWidth="1"/>
    <col min="12" max="16384" width="9.140625" style="48" customWidth="1"/>
  </cols>
  <sheetData>
    <row r="1" spans="1:11" ht="12.75" customHeight="1">
      <c r="A1" s="253" t="s">
        <v>305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301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59" t="s">
        <v>242</v>
      </c>
      <c r="J4" s="60" t="s">
        <v>277</v>
      </c>
      <c r="K4" s="60" t="s">
        <v>278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1">
        <v>2</v>
      </c>
      <c r="J5" s="62" t="s">
        <v>244</v>
      </c>
      <c r="K5" s="62" t="s">
        <v>245</v>
      </c>
    </row>
    <row r="6" spans="1:11" ht="12.75">
      <c r="A6" s="209" t="s">
        <v>128</v>
      </c>
      <c r="B6" s="225"/>
      <c r="C6" s="225"/>
      <c r="D6" s="225"/>
      <c r="E6" s="225"/>
      <c r="F6" s="225"/>
      <c r="G6" s="225"/>
      <c r="H6" s="225"/>
      <c r="I6" s="257"/>
      <c r="J6" s="257"/>
      <c r="K6" s="258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6">
        <v>-78011538</v>
      </c>
      <c r="K7" s="6">
        <v>-88077675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6">
        <v>127043185</v>
      </c>
      <c r="K8" s="6">
        <v>124005769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6">
        <v>15085984</v>
      </c>
      <c r="K9" s="6"/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6"/>
      <c r="K10" s="6">
        <v>13408824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6">
        <v>3457493</v>
      </c>
      <c r="K11" s="6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6">
        <v>37116678</v>
      </c>
      <c r="K12" s="6">
        <v>45411431</v>
      </c>
    </row>
    <row r="13" spans="1:11" ht="12.75">
      <c r="A13" s="200" t="s">
        <v>129</v>
      </c>
      <c r="B13" s="201"/>
      <c r="C13" s="201"/>
      <c r="D13" s="201"/>
      <c r="E13" s="201"/>
      <c r="F13" s="201"/>
      <c r="G13" s="201"/>
      <c r="H13" s="201"/>
      <c r="I13" s="1">
        <v>7</v>
      </c>
      <c r="J13" s="49">
        <f>SUM(J7:J12)</f>
        <v>104691802</v>
      </c>
      <c r="K13" s="49">
        <f>SUM(K7:K12)</f>
        <v>94748349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6"/>
      <c r="K14" s="6">
        <v>12037401</v>
      </c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6">
        <v>72380476</v>
      </c>
      <c r="K15" s="6"/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6"/>
      <c r="K16" s="6">
        <v>423361</v>
      </c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6">
        <v>782169</v>
      </c>
      <c r="K17" s="6">
        <f>892+24922+5731420</f>
        <v>5757234</v>
      </c>
    </row>
    <row r="18" spans="1:11" ht="12.75">
      <c r="A18" s="200" t="s">
        <v>130</v>
      </c>
      <c r="B18" s="201"/>
      <c r="C18" s="201"/>
      <c r="D18" s="201"/>
      <c r="E18" s="201"/>
      <c r="F18" s="201"/>
      <c r="G18" s="201"/>
      <c r="H18" s="201"/>
      <c r="I18" s="1">
        <v>12</v>
      </c>
      <c r="J18" s="49">
        <f>SUM(J14:J17)</f>
        <v>73162645</v>
      </c>
      <c r="K18" s="49">
        <f>SUM(K14:K17)</f>
        <v>18217996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49">
        <f>IF(J13&gt;J18,J13-J18,0)</f>
        <v>31529157</v>
      </c>
      <c r="K19" s="49">
        <f>IF(K13&gt;K18,K13-K18,0)</f>
        <v>76530353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49">
        <f>IF(J18&gt;J13,J18-J13,0)</f>
        <v>0</v>
      </c>
      <c r="K20" s="49">
        <f>IF(K18&gt;K13,K18-K13,0)</f>
        <v>0</v>
      </c>
    </row>
    <row r="21" spans="1:11" ht="12.75">
      <c r="A21" s="209" t="s">
        <v>131</v>
      </c>
      <c r="B21" s="225"/>
      <c r="C21" s="225"/>
      <c r="D21" s="225"/>
      <c r="E21" s="225"/>
      <c r="F21" s="225"/>
      <c r="G21" s="225"/>
      <c r="H21" s="225"/>
      <c r="I21" s="257"/>
      <c r="J21" s="257"/>
      <c r="K21" s="258"/>
    </row>
    <row r="22" spans="1:11" ht="12.75">
      <c r="A22" s="203" t="s">
        <v>144</v>
      </c>
      <c r="B22" s="204"/>
      <c r="C22" s="204"/>
      <c r="D22" s="204"/>
      <c r="E22" s="204"/>
      <c r="F22" s="204"/>
      <c r="G22" s="204"/>
      <c r="H22" s="204"/>
      <c r="I22" s="1">
        <v>15</v>
      </c>
      <c r="J22" s="6">
        <v>94397004</v>
      </c>
      <c r="K22" s="6"/>
    </row>
    <row r="23" spans="1:11" ht="12.75">
      <c r="A23" s="203" t="s">
        <v>145</v>
      </c>
      <c r="B23" s="204"/>
      <c r="C23" s="204"/>
      <c r="D23" s="204"/>
      <c r="E23" s="204"/>
      <c r="F23" s="204"/>
      <c r="G23" s="204"/>
      <c r="H23" s="204"/>
      <c r="I23" s="1">
        <v>16</v>
      </c>
      <c r="J23" s="6"/>
      <c r="K23" s="6"/>
    </row>
    <row r="24" spans="1:11" ht="12.75">
      <c r="A24" s="203" t="s">
        <v>146</v>
      </c>
      <c r="B24" s="204"/>
      <c r="C24" s="204"/>
      <c r="D24" s="204"/>
      <c r="E24" s="204"/>
      <c r="F24" s="204"/>
      <c r="G24" s="204"/>
      <c r="H24" s="204"/>
      <c r="I24" s="1">
        <v>17</v>
      </c>
      <c r="J24" s="6"/>
      <c r="K24" s="6"/>
    </row>
    <row r="25" spans="1:11" ht="12.75">
      <c r="A25" s="203" t="s">
        <v>147</v>
      </c>
      <c r="B25" s="204"/>
      <c r="C25" s="204"/>
      <c r="D25" s="204"/>
      <c r="E25" s="204"/>
      <c r="F25" s="204"/>
      <c r="G25" s="204"/>
      <c r="H25" s="204"/>
      <c r="I25" s="1">
        <v>18</v>
      </c>
      <c r="J25" s="6"/>
      <c r="K25" s="6"/>
    </row>
    <row r="26" spans="1:11" ht="12.75">
      <c r="A26" s="203" t="s">
        <v>148</v>
      </c>
      <c r="B26" s="204"/>
      <c r="C26" s="204"/>
      <c r="D26" s="204"/>
      <c r="E26" s="204"/>
      <c r="F26" s="204"/>
      <c r="G26" s="204"/>
      <c r="H26" s="204"/>
      <c r="I26" s="1">
        <v>19</v>
      </c>
      <c r="J26" s="6"/>
      <c r="K26" s="6"/>
    </row>
    <row r="27" spans="1:11" ht="12.75">
      <c r="A27" s="200" t="s">
        <v>134</v>
      </c>
      <c r="B27" s="201"/>
      <c r="C27" s="201"/>
      <c r="D27" s="201"/>
      <c r="E27" s="201"/>
      <c r="F27" s="201"/>
      <c r="G27" s="201"/>
      <c r="H27" s="201"/>
      <c r="I27" s="1">
        <v>20</v>
      </c>
      <c r="J27" s="49">
        <f>SUM(J22:J26)</f>
        <v>94397004</v>
      </c>
      <c r="K27" s="49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6">
        <v>399430611</v>
      </c>
      <c r="K28" s="6">
        <v>77683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6">
        <v>1440000</v>
      </c>
      <c r="K29" s="6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6"/>
      <c r="K30" s="6"/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49">
        <f>SUM(J28:J30)</f>
        <v>400870611</v>
      </c>
      <c r="K31" s="49">
        <f>SUM(K28:K30)</f>
        <v>77683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49">
        <f>IF(J31&gt;J27,J31-J27,0)</f>
        <v>306473607</v>
      </c>
      <c r="K33" s="49">
        <f>IF(K31&gt;K27,K31-K27,0)</f>
        <v>77683</v>
      </c>
    </row>
    <row r="34" spans="1:11" ht="12.75">
      <c r="A34" s="209" t="s">
        <v>132</v>
      </c>
      <c r="B34" s="225"/>
      <c r="C34" s="225"/>
      <c r="D34" s="225"/>
      <c r="E34" s="225"/>
      <c r="F34" s="225"/>
      <c r="G34" s="225"/>
      <c r="H34" s="225"/>
      <c r="I34" s="257"/>
      <c r="J34" s="257"/>
      <c r="K34" s="258"/>
    </row>
    <row r="35" spans="1:11" ht="12.75">
      <c r="A35" s="203" t="s">
        <v>140</v>
      </c>
      <c r="B35" s="204"/>
      <c r="C35" s="204"/>
      <c r="D35" s="204"/>
      <c r="E35" s="204"/>
      <c r="F35" s="204"/>
      <c r="G35" s="204"/>
      <c r="H35" s="204"/>
      <c r="I35" s="1">
        <v>27</v>
      </c>
      <c r="J35" s="6"/>
      <c r="K35" s="6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6">
        <v>659566439</v>
      </c>
      <c r="K36" s="6">
        <v>30354132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6">
        <v>52350759</v>
      </c>
      <c r="K37" s="6">
        <v>54352677</v>
      </c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49">
        <f>SUM(J35:J37)</f>
        <v>711917198</v>
      </c>
      <c r="K38" s="49">
        <f>SUM(K35:K37)</f>
        <v>84706809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6">
        <v>316626596</v>
      </c>
      <c r="K39" s="6">
        <v>165572221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6"/>
      <c r="K40" s="6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6"/>
      <c r="K41" s="6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6">
        <v>4620945</v>
      </c>
      <c r="K42" s="6">
        <v>909336</v>
      </c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6">
        <v>112275966</v>
      </c>
      <c r="K43" s="6">
        <v>676612</v>
      </c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49">
        <f>SUM(J39:J43)</f>
        <v>433523507</v>
      </c>
      <c r="K44" s="49">
        <f>SUM(K39:K43)</f>
        <v>167158169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49">
        <f>IF(J38&gt;J44,J38-J44,0)</f>
        <v>278393691</v>
      </c>
      <c r="K45" s="49">
        <f>IF(K38&gt;K44,K38-K44,0)</f>
        <v>0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49">
        <f>IF(J44&gt;J38,J44-J38,0)</f>
        <v>0</v>
      </c>
      <c r="K46" s="49">
        <f>IF(K44&gt;K38,K44-K38,0)</f>
        <v>82451360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9">
        <f>IF(J19-J20+J32-J33+J45-J46&gt;0,J19-J20+J32-J33+J45-J46,0)</f>
        <v>3449241</v>
      </c>
      <c r="K47" s="49">
        <f>IF(K19-K20+K32-K33+K45-K46&gt;0,K19-K20+K32-K33+K45-K46,0)</f>
        <v>0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5998690</v>
      </c>
    </row>
    <row r="49" spans="1:11" ht="12.75">
      <c r="A49" s="203" t="s">
        <v>133</v>
      </c>
      <c r="B49" s="204"/>
      <c r="C49" s="204"/>
      <c r="D49" s="204"/>
      <c r="E49" s="204"/>
      <c r="F49" s="204"/>
      <c r="G49" s="204"/>
      <c r="H49" s="204"/>
      <c r="I49" s="1">
        <v>41</v>
      </c>
      <c r="J49" s="6">
        <v>29256768</v>
      </c>
      <c r="K49" s="6">
        <v>32706009</v>
      </c>
    </row>
    <row r="50" spans="1:11" ht="12.75">
      <c r="A50" s="203" t="s">
        <v>141</v>
      </c>
      <c r="B50" s="204"/>
      <c r="C50" s="204"/>
      <c r="D50" s="204"/>
      <c r="E50" s="204"/>
      <c r="F50" s="204"/>
      <c r="G50" s="204"/>
      <c r="H50" s="204"/>
      <c r="I50" s="1">
        <v>42</v>
      </c>
      <c r="J50" s="120">
        <f>J47</f>
        <v>3449241</v>
      </c>
      <c r="K50" s="120">
        <f>K47</f>
        <v>0</v>
      </c>
    </row>
    <row r="51" spans="1:11" ht="12.75">
      <c r="A51" s="203" t="s">
        <v>142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>
        <f>J48</f>
        <v>0</v>
      </c>
      <c r="K51" s="6">
        <f>K48</f>
        <v>5998690</v>
      </c>
    </row>
    <row r="52" spans="1:11" ht="12.75">
      <c r="A52" s="215" t="s">
        <v>143</v>
      </c>
      <c r="B52" s="216"/>
      <c r="C52" s="216"/>
      <c r="D52" s="216"/>
      <c r="E52" s="216"/>
      <c r="F52" s="216"/>
      <c r="G52" s="216"/>
      <c r="H52" s="216"/>
      <c r="I52" s="4">
        <v>44</v>
      </c>
      <c r="J52" s="57">
        <f>J49+J50-J51</f>
        <v>32706009</v>
      </c>
      <c r="K52" s="57">
        <f>K49+K50-K51</f>
        <v>26707319</v>
      </c>
    </row>
  </sheetData>
  <sheetProtection/>
  <protectedRanges>
    <protectedRange sqref="J50:K50" name="Range1_5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51:K51 J14:K17 J22:K26 J28:K30 J7:K12 J35:K37 J49:K49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13:K13 J31:K33 J18:K20 J52:K52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10" width="9.140625" style="65" customWidth="1"/>
    <col min="11" max="11" width="9.57421875" style="65" bestFit="1" customWidth="1"/>
    <col min="12" max="16384" width="9.140625" style="65" customWidth="1"/>
  </cols>
  <sheetData>
    <row r="1" spans="1:12" ht="12.75">
      <c r="A1" s="265" t="s">
        <v>306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64"/>
    </row>
    <row r="2" spans="1:12" ht="15.75">
      <c r="A2" s="38"/>
      <c r="B2" s="63"/>
      <c r="C2" s="275" t="s">
        <v>243</v>
      </c>
      <c r="D2" s="275"/>
      <c r="E2" s="66">
        <v>41275</v>
      </c>
      <c r="F2" s="39" t="s">
        <v>213</v>
      </c>
      <c r="G2" s="276">
        <v>41639</v>
      </c>
      <c r="H2" s="277"/>
      <c r="I2" s="63"/>
      <c r="J2" s="63"/>
      <c r="K2" s="63"/>
      <c r="L2" s="67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0" t="s">
        <v>265</v>
      </c>
      <c r="J3" s="71" t="s">
        <v>124</v>
      </c>
      <c r="K3" s="71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3">
        <v>2</v>
      </c>
      <c r="J4" s="72" t="s">
        <v>244</v>
      </c>
      <c r="K4" s="72" t="s">
        <v>245</v>
      </c>
    </row>
    <row r="5" spans="1:11" ht="12.75">
      <c r="A5" s="267" t="s">
        <v>246</v>
      </c>
      <c r="B5" s="268"/>
      <c r="C5" s="268"/>
      <c r="D5" s="268"/>
      <c r="E5" s="268"/>
      <c r="F5" s="268"/>
      <c r="G5" s="268"/>
      <c r="H5" s="268"/>
      <c r="I5" s="40">
        <v>1</v>
      </c>
      <c r="J5" s="41">
        <v>232000000</v>
      </c>
      <c r="K5" s="41">
        <v>232000000</v>
      </c>
    </row>
    <row r="6" spans="1:11" ht="12.75">
      <c r="A6" s="267" t="s">
        <v>247</v>
      </c>
      <c r="B6" s="268"/>
      <c r="C6" s="268"/>
      <c r="D6" s="268"/>
      <c r="E6" s="268"/>
      <c r="F6" s="268"/>
      <c r="G6" s="268"/>
      <c r="H6" s="268"/>
      <c r="I6" s="40">
        <v>2</v>
      </c>
      <c r="J6" s="42">
        <v>-19729681</v>
      </c>
      <c r="K6" s="42">
        <v>-20238433</v>
      </c>
    </row>
    <row r="7" spans="1:11" ht="12.75">
      <c r="A7" s="267" t="s">
        <v>248</v>
      </c>
      <c r="B7" s="268"/>
      <c r="C7" s="268"/>
      <c r="D7" s="268"/>
      <c r="E7" s="268"/>
      <c r="F7" s="268"/>
      <c r="G7" s="268"/>
      <c r="H7" s="268"/>
      <c r="I7" s="40">
        <v>3</v>
      </c>
      <c r="J7" s="42">
        <v>36635168</v>
      </c>
      <c r="K7" s="42">
        <v>38361100</v>
      </c>
    </row>
    <row r="8" spans="1:11" ht="12.75">
      <c r="A8" s="267" t="s">
        <v>249</v>
      </c>
      <c r="B8" s="268"/>
      <c r="C8" s="268"/>
      <c r="D8" s="268"/>
      <c r="E8" s="268"/>
      <c r="F8" s="268"/>
      <c r="G8" s="268"/>
      <c r="H8" s="268"/>
      <c r="I8" s="40">
        <v>4</v>
      </c>
      <c r="J8" s="42">
        <v>257000255</v>
      </c>
      <c r="K8" s="42">
        <v>179915402</v>
      </c>
    </row>
    <row r="9" spans="1:11" ht="12.75">
      <c r="A9" s="267" t="s">
        <v>250</v>
      </c>
      <c r="B9" s="268"/>
      <c r="C9" s="268"/>
      <c r="D9" s="268"/>
      <c r="E9" s="268"/>
      <c r="F9" s="268"/>
      <c r="G9" s="268"/>
      <c r="H9" s="268"/>
      <c r="I9" s="40">
        <v>5</v>
      </c>
      <c r="J9" s="42">
        <v>-74850818</v>
      </c>
      <c r="K9" s="42">
        <v>-86185428</v>
      </c>
    </row>
    <row r="10" spans="1:11" ht="12.75">
      <c r="A10" s="267" t="s">
        <v>251</v>
      </c>
      <c r="B10" s="268"/>
      <c r="C10" s="268"/>
      <c r="D10" s="268"/>
      <c r="E10" s="268"/>
      <c r="F10" s="268"/>
      <c r="G10" s="268"/>
      <c r="H10" s="268"/>
      <c r="I10" s="40">
        <v>6</v>
      </c>
      <c r="J10" s="42"/>
      <c r="K10" s="42"/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40">
        <v>7</v>
      </c>
      <c r="J11" s="42">
        <v>129891023</v>
      </c>
      <c r="K11" s="42">
        <v>147643075</v>
      </c>
    </row>
    <row r="12" spans="1:11" ht="12.75">
      <c r="A12" s="267" t="s">
        <v>252</v>
      </c>
      <c r="B12" s="268"/>
      <c r="C12" s="268"/>
      <c r="D12" s="268"/>
      <c r="E12" s="268"/>
      <c r="F12" s="268"/>
      <c r="G12" s="268"/>
      <c r="H12" s="268"/>
      <c r="I12" s="40">
        <v>8</v>
      </c>
      <c r="J12" s="42"/>
      <c r="K12" s="42"/>
    </row>
    <row r="13" spans="1:11" ht="12.75">
      <c r="A13" s="267" t="s">
        <v>253</v>
      </c>
      <c r="B13" s="268"/>
      <c r="C13" s="268"/>
      <c r="D13" s="268"/>
      <c r="E13" s="268"/>
      <c r="F13" s="268"/>
      <c r="G13" s="268"/>
      <c r="H13" s="268"/>
      <c r="I13" s="40">
        <v>9</v>
      </c>
      <c r="J13" s="42">
        <v>41648179</v>
      </c>
      <c r="K13" s="42">
        <v>27768244</v>
      </c>
    </row>
    <row r="14" spans="1:11" ht="12.75">
      <c r="A14" s="269" t="s">
        <v>254</v>
      </c>
      <c r="B14" s="270"/>
      <c r="C14" s="270"/>
      <c r="D14" s="270"/>
      <c r="E14" s="270"/>
      <c r="F14" s="270"/>
      <c r="G14" s="270"/>
      <c r="H14" s="270"/>
      <c r="I14" s="40">
        <v>10</v>
      </c>
      <c r="J14" s="68">
        <f>SUM(J5:J13)</f>
        <v>602594126</v>
      </c>
      <c r="K14" s="68">
        <f>SUM(K5:K13)</f>
        <v>519263960</v>
      </c>
    </row>
    <row r="15" spans="1:11" ht="12.75">
      <c r="A15" s="267" t="s">
        <v>255</v>
      </c>
      <c r="B15" s="268"/>
      <c r="C15" s="268"/>
      <c r="D15" s="268"/>
      <c r="E15" s="268"/>
      <c r="F15" s="268"/>
      <c r="G15" s="268"/>
      <c r="H15" s="268"/>
      <c r="I15" s="40">
        <v>11</v>
      </c>
      <c r="J15" s="42">
        <v>-6150460</v>
      </c>
      <c r="K15" s="42">
        <v>-13879935</v>
      </c>
    </row>
    <row r="16" spans="1:11" ht="12.75">
      <c r="A16" s="267" t="s">
        <v>256</v>
      </c>
      <c r="B16" s="268"/>
      <c r="C16" s="268"/>
      <c r="D16" s="268"/>
      <c r="E16" s="268"/>
      <c r="F16" s="268"/>
      <c r="G16" s="268"/>
      <c r="H16" s="268"/>
      <c r="I16" s="40">
        <v>12</v>
      </c>
      <c r="J16" s="42"/>
      <c r="K16" s="42"/>
    </row>
    <row r="17" spans="1:11" ht="12.75">
      <c r="A17" s="267" t="s">
        <v>257</v>
      </c>
      <c r="B17" s="268"/>
      <c r="C17" s="268"/>
      <c r="D17" s="268"/>
      <c r="E17" s="268"/>
      <c r="F17" s="268"/>
      <c r="G17" s="268"/>
      <c r="H17" s="268"/>
      <c r="I17" s="40">
        <v>13</v>
      </c>
      <c r="J17" s="42"/>
      <c r="K17" s="42"/>
    </row>
    <row r="18" spans="1:11" ht="12.75">
      <c r="A18" s="267" t="s">
        <v>258</v>
      </c>
      <c r="B18" s="268"/>
      <c r="C18" s="268"/>
      <c r="D18" s="268"/>
      <c r="E18" s="268"/>
      <c r="F18" s="268"/>
      <c r="G18" s="268"/>
      <c r="H18" s="268"/>
      <c r="I18" s="40">
        <v>14</v>
      </c>
      <c r="J18" s="42"/>
      <c r="K18" s="42"/>
    </row>
    <row r="19" spans="1:11" ht="12.75">
      <c r="A19" s="267" t="s">
        <v>259</v>
      </c>
      <c r="B19" s="268"/>
      <c r="C19" s="268"/>
      <c r="D19" s="268"/>
      <c r="E19" s="268"/>
      <c r="F19" s="268"/>
      <c r="G19" s="268"/>
      <c r="H19" s="268"/>
      <c r="I19" s="40">
        <v>15</v>
      </c>
      <c r="J19" s="42"/>
      <c r="K19" s="42"/>
    </row>
    <row r="20" spans="1:11" ht="12.75">
      <c r="A20" s="267" t="s">
        <v>260</v>
      </c>
      <c r="B20" s="268"/>
      <c r="C20" s="268"/>
      <c r="D20" s="268"/>
      <c r="E20" s="268"/>
      <c r="F20" s="268"/>
      <c r="G20" s="268"/>
      <c r="H20" s="268"/>
      <c r="I20" s="40">
        <v>16</v>
      </c>
      <c r="J20" s="42">
        <v>-55086068</v>
      </c>
      <c r="K20" s="42">
        <v>-69450231</v>
      </c>
    </row>
    <row r="21" spans="1:11" ht="12.75">
      <c r="A21" s="269" t="s">
        <v>261</v>
      </c>
      <c r="B21" s="270"/>
      <c r="C21" s="270"/>
      <c r="D21" s="270"/>
      <c r="E21" s="270"/>
      <c r="F21" s="270"/>
      <c r="G21" s="270"/>
      <c r="H21" s="270"/>
      <c r="I21" s="40">
        <v>17</v>
      </c>
      <c r="J21" s="69">
        <f>SUM(J15:J20)</f>
        <v>-61236528</v>
      </c>
      <c r="K21" s="69">
        <f>SUM(K15:K20)</f>
        <v>-83330166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262</v>
      </c>
      <c r="B23" s="260"/>
      <c r="C23" s="260"/>
      <c r="D23" s="260"/>
      <c r="E23" s="260"/>
      <c r="F23" s="260"/>
      <c r="G23" s="260"/>
      <c r="H23" s="260"/>
      <c r="I23" s="43">
        <v>18</v>
      </c>
      <c r="J23" s="41">
        <f>J21-J24</f>
        <v>-110251634</v>
      </c>
      <c r="K23" s="41">
        <f>K21-K24</f>
        <v>-101082218</v>
      </c>
    </row>
    <row r="24" spans="1:11" ht="17.25" customHeight="1">
      <c r="A24" s="261" t="s">
        <v>263</v>
      </c>
      <c r="B24" s="262"/>
      <c r="C24" s="262"/>
      <c r="D24" s="262"/>
      <c r="E24" s="262"/>
      <c r="F24" s="262"/>
      <c r="G24" s="262"/>
      <c r="H24" s="262"/>
      <c r="I24" s="44">
        <v>19</v>
      </c>
      <c r="J24" s="69">
        <v>49015106</v>
      </c>
      <c r="K24" s="69">
        <v>17752052</v>
      </c>
    </row>
    <row r="25" spans="1:11" ht="30" customHeight="1">
      <c r="A25" s="263" t="s">
        <v>264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ignoredErrors>
    <ignoredError sqref="K2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2012-10-26T08:48:51Z</cp:lastPrinted>
  <dcterms:created xsi:type="dcterms:W3CDTF">2008-10-17T11:51:54Z</dcterms:created>
  <dcterms:modified xsi:type="dcterms:W3CDTF">2014-02-12T13:34:16Z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