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<sst xmlns="http://schemas.openxmlformats.org/spreadsheetml/2006/main" count="342" uniqueCount="308">
  <si>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</si>
  <si>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</si>
  <si>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</si>
  <si>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</si>
  <si>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</si>
  <si>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</si>
  <si>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</si>
  <si>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</si>
  <si>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</si>
  <si>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</si>
  <si>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</si>
  <si>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</si>
  <si>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</si>
  <si>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</si>
  <si>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</si>
  <si>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</si>
  <si>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</si>
  <si>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</si>
  <si>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</si>
  <si>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</si>
  <si>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</si>
  <si>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</si>
  <si>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</si>
  <si>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</si>
  <si>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</si>
  <si>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</si>
  <si>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</si>
  <si>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</si>
  <si>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</si>
  <si>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</si>
  <si>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</si>
  <si>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</si>
  <si>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</si>
  <si>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</si>
  <si>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</si>
  <si>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</si>
  <si>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</si>
  <si>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</si>
  <si>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</si>
  <si>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</si>
  <si>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</si>
  <si>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</si>
  <si>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</si>
  <si>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</si>
  <si>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</si>
  <si>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</si>
  <si>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</si>
  <si>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</si>
  <si>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</si>
  <si>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</si>
  <si>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</si>
  <si>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</si>
  <si>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</si>
  <si>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</si>
  <si>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</si>
  <si>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</si>
  <si>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</si>
  <si>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</si>
  <si>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</si>
  <si>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</si>
  <si>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</si>
  <si>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</si>
  <si>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</si>
  <si>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</si>
  <si>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</si>
  <si>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</si>
  <si>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</si>
  <si>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</si>
  <si>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</si>
  <si>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</si>
  <si>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</si>
  <si>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</si>
  <si>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</si>
  <si>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</si>
  <si>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</si>
  <si>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</si>
  <si>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</si>
  <si>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</si>
  <si>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</si>
  <si>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</si>
  <si>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</si>
  <si>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</si>
  <si>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</si>
  <si>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</si>
  <si>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</si>
  <si>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</si>
  <si>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</si>
  <si>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</si>
  <si>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</si>
  <si>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</si>
  <si>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</si>
  <si>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</si>
  <si>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</si>
  <si>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</si>
  <si>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</si>
  <si>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</si>
  <si>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</si>
  <si>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</si>
  <si>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</si>
  <si>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</si>
  <si>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</si>
  <si>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</si>
  <si>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</si>
  <si>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</si>
  <si>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</si>
  <si>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</si>
  <si>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</si>
  <si>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</si>
  <si>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</si>
  <si>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</si>
  <si>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</si>
  <si>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</si>
  <si>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</si>
  <si>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</si>
  <si>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</si>
  <si>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</si>
  <si>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</si>
  <si>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</si>
  <si>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</si>
  <si>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</si>
  <si>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</si>
  <si>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</si>
  <si>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</si>
  <si>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</si>
  <si>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</si>
  <si>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</si>
  <si>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</si>
  <si>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</si>
  <si>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</si>
  <si>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</si>
  <si>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</si>
  <si>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</si>
  <si>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</si>
  <si>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</si>
  <si>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</si>
  <si>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</si>
  <si>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</si>
  <si>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</si>
  <si>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</si>
  <si>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</si>
  <si>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</si>
  <si>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</si>
  <si>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</si>
  <si>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</si>
  <si>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</si>
  <si>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</si>
  <si>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</si>
  <si>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</si>
  <si>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</si>
  <si>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</si>
  <si>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</si>
  <si>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</si>
  <si>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</si>
  <si>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</si>
  <si>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</si>
  <si>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</si>
  <si>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</si>
  <si>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</si>
  <si>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</si>
  <si>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</si>
  <si>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</si>
  <si>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</si>
  <si>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</si>
  <si>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</si>
  <si>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</si>
  <si>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PROFIT AND LOSS ACCOUNT</t>
  </si>
  <si>
    <t>Annual financial statement of the entrepreneur -  GFI-POD</t>
  </si>
  <si>
    <t>Company: ULJANIK PLOVIDBA D.D.</t>
  </si>
  <si>
    <t>CASH FLOW STATEMENT - Indirect method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</si>
  <si>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</si>
  <si>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</si>
  <si>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</si>
  <si>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</si>
  <si>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</si>
  <si>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</si>
  <si>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</si>
  <si>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</si>
  <si>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</si>
  <si>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</si>
  <si>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</si>
  <si>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</si>
  <si>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</si>
  <si>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</si>
  <si>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</si>
  <si>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</si>
  <si>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</si>
  <si>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</si>
  <si>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</si>
  <si>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</si>
  <si>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</si>
  <si>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</si>
  <si>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</si>
  <si>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</si>
  <si>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</si>
  <si>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</si>
  <si>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</si>
  <si>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</si>
  <si>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</si>
  <si>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</si>
  <si>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</si>
  <si>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</si>
  <si>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</si>
  <si>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</si>
  <si>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</si>
  <si>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</si>
  <si>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</si>
  <si>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</si>
  <si>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</si>
  <si>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</si>
  <si>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</si>
  <si>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</si>
  <si>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</si>
  <si>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</si>
  <si>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</si>
  <si>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</si>
  <si>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</si>
  <si>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</si>
  <si>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</si>
  <si>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</si>
  <si>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</si>
  <si>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</si>
  <si>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</si>
  <si>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</si>
  <si>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</si>
  <si>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</si>
  <si>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</si>
  <si>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</si>
  <si>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</si>
  <si>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</si>
  <si>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</si>
  <si>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</si>
  <si>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</si>
  <si>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</si>
  <si>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</si>
  <si>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</si>
  <si>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</si>
  <si>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</si>
  <si>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</si>
  <si>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</si>
  <si>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</si>
  <si>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</si>
  <si>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</si>
  <si>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</si>
  <si>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</si>
  <si>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</si>
  <si>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</si>
  <si>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</si>
  <si>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</si>
  <si>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</si>
  <si>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</si>
  <si>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</si>
  <si>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</si>
  <si>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</si>
  <si>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</si>
  <si>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</si>
  <si>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</si>
  <si>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</si>
  <si>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</si>
  <si>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</si>
  <si>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</si>
  <si>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</si>
  <si>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</si>
  <si>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</si>
  <si>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</si>
  <si>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</si>
  <si>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</si>
  <si>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</si>
  <si>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</si>
  <si>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</si>
  <si>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</si>
  <si>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</si>
  <si>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</si>
  <si>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</si>
  <si>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</si>
  <si>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</si>
  <si>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</si>
  <si>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</si>
  <si>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</si>
  <si>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</si>
  <si>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</si>
  <si>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</si>
  <si>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</si>
  <si>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</si>
  <si>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</si>
  <si>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</si>
  <si>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</si>
  <si>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</si>
  <si>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</si>
  <si>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</si>
  <si>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</si>
  <si>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</si>
  <si>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</si>
  <si>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</si>
  <si>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</si>
  <si>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</si>
  <si>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</si>
  <si>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</si>
  <si>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</si>
  <si>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</si>
  <si>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</si>
  <si>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</si>
  <si>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</si>
  <si>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</si>
  <si>
    <t>01.01.2011.</t>
  </si>
  <si>
    <t>31.12.2011.</t>
  </si>
  <si>
    <t>as of  31.12.2011.</t>
  </si>
  <si>
    <t>for period  01.01.2011. to 31.12.2011.</t>
  </si>
  <si>
    <t>period  01.01.2011. to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</si>
</sst>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32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4.28125" style="20" customWidth="1"/>
    <col min="2" max="2" width="13.00390625" style="20" customWidth="1"/>
    <col min="3" max="6" width="9.140625" style="20" customWidth="1"/>
    <col min="7" max="7" width="20.8515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1" t="s">
        <v>26</v>
      </c>
      <c r="B1" s="132"/>
      <c r="C1" s="132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64" t="s">
        <v>27</v>
      </c>
      <c r="B2" s="165"/>
      <c r="C2" s="165"/>
      <c r="D2" s="166"/>
      <c r="E2" s="21" t="s">
        <v>303</v>
      </c>
      <c r="F2" s="22"/>
      <c r="G2" s="23" t="s">
        <v>42</v>
      </c>
      <c r="H2" s="21" t="s">
        <v>304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 customHeight="1">
      <c r="A4" s="167" t="s">
        <v>166</v>
      </c>
      <c r="B4" s="168"/>
      <c r="C4" s="168"/>
      <c r="D4" s="168"/>
      <c r="E4" s="168"/>
      <c r="F4" s="168"/>
      <c r="G4" s="168"/>
      <c r="H4" s="168"/>
      <c r="I4" s="16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0" t="s">
        <v>28</v>
      </c>
      <c r="B6" s="121"/>
      <c r="C6" s="133" t="s">
        <v>6</v>
      </c>
      <c r="D6" s="134"/>
      <c r="E6" s="170"/>
      <c r="F6" s="170"/>
      <c r="G6" s="170"/>
      <c r="H6" s="170"/>
      <c r="I6" s="35"/>
      <c r="J6" s="19"/>
      <c r="K6" s="19"/>
      <c r="L6" s="19"/>
    </row>
    <row r="7" spans="1:12" ht="12.75">
      <c r="A7" s="107"/>
      <c r="B7" s="40"/>
      <c r="C7" s="28"/>
      <c r="D7" s="28"/>
      <c r="E7" s="170"/>
      <c r="F7" s="170"/>
      <c r="G7" s="170"/>
      <c r="H7" s="170"/>
      <c r="I7" s="35"/>
      <c r="J7" s="19"/>
      <c r="K7" s="19"/>
      <c r="L7" s="19"/>
    </row>
    <row r="8" spans="1:12" ht="18.75" customHeight="1">
      <c r="A8" s="171" t="s">
        <v>29</v>
      </c>
      <c r="B8" s="172"/>
      <c r="C8" s="133" t="s">
        <v>7</v>
      </c>
      <c r="D8" s="134"/>
      <c r="E8" s="170"/>
      <c r="F8" s="170"/>
      <c r="G8" s="170"/>
      <c r="H8" s="170"/>
      <c r="I8" s="29"/>
      <c r="J8" s="19"/>
      <c r="K8" s="19"/>
      <c r="L8" s="19"/>
    </row>
    <row r="9" spans="1:12" ht="12.75">
      <c r="A9" s="108"/>
      <c r="B9" s="106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15" t="s">
        <v>30</v>
      </c>
      <c r="B10" s="162"/>
      <c r="C10" s="133" t="s">
        <v>8</v>
      </c>
      <c r="D10" s="134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3"/>
      <c r="B11" s="16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0" t="s">
        <v>31</v>
      </c>
      <c r="B12" s="121"/>
      <c r="C12" s="135" t="s">
        <v>9</v>
      </c>
      <c r="D12" s="159"/>
      <c r="E12" s="159"/>
      <c r="F12" s="159"/>
      <c r="G12" s="159"/>
      <c r="H12" s="159"/>
      <c r="I12" s="123"/>
      <c r="J12" s="19"/>
      <c r="K12" s="19"/>
      <c r="L12" s="19"/>
    </row>
    <row r="13" spans="1:12" ht="12.75">
      <c r="A13" s="107"/>
      <c r="B13" s="40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0" t="s">
        <v>32</v>
      </c>
      <c r="B14" s="121"/>
      <c r="C14" s="160">
        <v>52100</v>
      </c>
      <c r="D14" s="161"/>
      <c r="E14" s="28"/>
      <c r="F14" s="135" t="s">
        <v>10</v>
      </c>
      <c r="G14" s="159"/>
      <c r="H14" s="159"/>
      <c r="I14" s="123"/>
      <c r="J14" s="19"/>
      <c r="K14" s="19"/>
      <c r="L14" s="19"/>
    </row>
    <row r="15" spans="1:12" ht="12.75">
      <c r="A15" s="107"/>
      <c r="B15" s="40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0" t="s">
        <v>33</v>
      </c>
      <c r="B16" s="121"/>
      <c r="C16" s="135" t="s">
        <v>11</v>
      </c>
      <c r="D16" s="159"/>
      <c r="E16" s="159"/>
      <c r="F16" s="159"/>
      <c r="G16" s="159"/>
      <c r="H16" s="159"/>
      <c r="I16" s="123"/>
      <c r="J16" s="19"/>
      <c r="K16" s="19"/>
      <c r="L16" s="19"/>
    </row>
    <row r="17" spans="1:12" ht="12.75">
      <c r="A17" s="107"/>
      <c r="B17" s="40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0" t="s">
        <v>34</v>
      </c>
      <c r="B18" s="121"/>
      <c r="C18" s="153" t="s">
        <v>23</v>
      </c>
      <c r="D18" s="154"/>
      <c r="E18" s="154"/>
      <c r="F18" s="154"/>
      <c r="G18" s="154"/>
      <c r="H18" s="154"/>
      <c r="I18" s="155"/>
      <c r="J18" s="19"/>
      <c r="K18" s="19"/>
      <c r="L18" s="19"/>
    </row>
    <row r="19" spans="1:12" ht="12.75">
      <c r="A19" s="107"/>
      <c r="B19" s="40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0" t="s">
        <v>35</v>
      </c>
      <c r="B20" s="121"/>
      <c r="C20" s="153" t="s">
        <v>24</v>
      </c>
      <c r="D20" s="154"/>
      <c r="E20" s="154"/>
      <c r="F20" s="154"/>
      <c r="G20" s="154"/>
      <c r="H20" s="154"/>
      <c r="I20" s="155"/>
      <c r="J20" s="19"/>
      <c r="K20" s="19"/>
      <c r="L20" s="19"/>
    </row>
    <row r="21" spans="1:12" ht="12.75">
      <c r="A21" s="107"/>
      <c r="B21" s="40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0" t="s">
        <v>36</v>
      </c>
      <c r="B22" s="121"/>
      <c r="C22" s="39">
        <v>359</v>
      </c>
      <c r="D22" s="135" t="s">
        <v>10</v>
      </c>
      <c r="E22" s="156"/>
      <c r="F22" s="157"/>
      <c r="G22" s="120"/>
      <c r="H22" s="158"/>
      <c r="I22" s="41"/>
      <c r="J22" s="19"/>
      <c r="K22" s="19"/>
      <c r="L22" s="19"/>
    </row>
    <row r="23" spans="1:12" ht="12.75">
      <c r="A23" s="107"/>
      <c r="B23" s="40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20" t="s">
        <v>37</v>
      </c>
      <c r="B24" s="121"/>
      <c r="C24" s="39">
        <v>18</v>
      </c>
      <c r="D24" s="135" t="s">
        <v>12</v>
      </c>
      <c r="E24" s="156"/>
      <c r="F24" s="156"/>
      <c r="G24" s="157"/>
      <c r="H24" s="110" t="s">
        <v>43</v>
      </c>
      <c r="I24" s="43">
        <v>30</v>
      </c>
      <c r="J24" s="19"/>
      <c r="K24" s="19"/>
      <c r="L24" s="19"/>
    </row>
    <row r="25" spans="1:12" ht="12.75">
      <c r="A25" s="107"/>
      <c r="B25" s="40"/>
      <c r="C25" s="28"/>
      <c r="D25" s="42"/>
      <c r="E25" s="42"/>
      <c r="F25" s="42"/>
      <c r="G25" s="36"/>
      <c r="H25" s="40" t="s">
        <v>44</v>
      </c>
      <c r="I25" s="38"/>
      <c r="J25" s="19"/>
      <c r="K25" s="19"/>
      <c r="L25" s="19"/>
    </row>
    <row r="26" spans="1:12" ht="12.75">
      <c r="A26" s="120" t="s">
        <v>38</v>
      </c>
      <c r="B26" s="121"/>
      <c r="C26" s="109" t="s">
        <v>39</v>
      </c>
      <c r="D26" s="44"/>
      <c r="E26" s="19"/>
      <c r="F26" s="45"/>
      <c r="G26" s="145" t="s">
        <v>45</v>
      </c>
      <c r="H26" s="121"/>
      <c r="I26" s="46" t="s">
        <v>13</v>
      </c>
      <c r="J26" s="19"/>
      <c r="K26" s="19"/>
      <c r="L26" s="19"/>
    </row>
    <row r="27" spans="1:12" ht="12.75">
      <c r="A27" s="36"/>
      <c r="B27" s="36"/>
      <c r="C27" s="28"/>
      <c r="D27" s="45"/>
      <c r="E27" s="45"/>
      <c r="F27" s="45"/>
      <c r="G27" s="45"/>
      <c r="H27" s="28"/>
      <c r="I27" s="47"/>
      <c r="J27" s="19"/>
      <c r="K27" s="19"/>
      <c r="L27" s="19"/>
    </row>
    <row r="28" spans="1:12" ht="12.75">
      <c r="A28" s="146" t="s">
        <v>40</v>
      </c>
      <c r="B28" s="147"/>
      <c r="C28" s="148"/>
      <c r="D28" s="148"/>
      <c r="E28" s="149" t="s">
        <v>41</v>
      </c>
      <c r="F28" s="150"/>
      <c r="G28" s="150"/>
      <c r="H28" s="151" t="s">
        <v>1</v>
      </c>
      <c r="I28" s="152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8"/>
      <c r="I29" s="47"/>
      <c r="J29" s="19"/>
      <c r="K29" s="19"/>
      <c r="L29" s="19"/>
    </row>
    <row r="30" spans="1:12" ht="12.75">
      <c r="A30" s="142" t="s">
        <v>9</v>
      </c>
      <c r="B30" s="136"/>
      <c r="C30" s="136"/>
      <c r="D30" s="137"/>
      <c r="E30" s="142" t="s">
        <v>10</v>
      </c>
      <c r="F30" s="136"/>
      <c r="G30" s="136"/>
      <c r="H30" s="133" t="s">
        <v>14</v>
      </c>
      <c r="I30" s="134"/>
      <c r="J30" s="19"/>
      <c r="K30" s="19"/>
      <c r="L30" s="19"/>
    </row>
    <row r="31" spans="1:12" ht="12.75">
      <c r="A31" s="40"/>
      <c r="B31" s="40"/>
      <c r="C31" s="38"/>
      <c r="D31" s="143"/>
      <c r="E31" s="143"/>
      <c r="F31" s="143"/>
      <c r="G31" s="144"/>
      <c r="H31" s="28"/>
      <c r="I31" s="51"/>
      <c r="J31" s="19"/>
      <c r="K31" s="19"/>
      <c r="L31" s="19"/>
    </row>
    <row r="32" spans="1:12" ht="12.75">
      <c r="A32" s="142" t="s">
        <v>15</v>
      </c>
      <c r="B32" s="136"/>
      <c r="C32" s="136"/>
      <c r="D32" s="137"/>
      <c r="E32" s="142" t="s">
        <v>16</v>
      </c>
      <c r="F32" s="136"/>
      <c r="G32" s="136"/>
      <c r="H32" s="133"/>
      <c r="I32" s="134"/>
      <c r="J32" s="19"/>
      <c r="K32" s="19"/>
      <c r="L32" s="19"/>
    </row>
    <row r="33" spans="1:12" ht="12.75">
      <c r="A33" s="40"/>
      <c r="B33" s="40"/>
      <c r="C33" s="38"/>
      <c r="D33" s="49"/>
      <c r="E33" s="49"/>
      <c r="F33" s="49"/>
      <c r="G33" s="50"/>
      <c r="H33" s="28"/>
      <c r="I33" s="52"/>
      <c r="J33" s="19"/>
      <c r="K33" s="19"/>
      <c r="L33" s="19"/>
    </row>
    <row r="34" spans="1:12" ht="12.75">
      <c r="A34" s="142" t="s">
        <v>17</v>
      </c>
      <c r="B34" s="136"/>
      <c r="C34" s="136"/>
      <c r="D34" s="137"/>
      <c r="E34" s="142" t="s">
        <v>10</v>
      </c>
      <c r="F34" s="136"/>
      <c r="G34" s="136"/>
      <c r="H34" s="133" t="s">
        <v>18</v>
      </c>
      <c r="I34" s="134"/>
      <c r="J34" s="19"/>
      <c r="K34" s="19"/>
      <c r="L34" s="19"/>
    </row>
    <row r="35" spans="1:12" ht="12.75">
      <c r="A35" s="40"/>
      <c r="B35" s="40"/>
      <c r="C35" s="38"/>
      <c r="D35" s="49"/>
      <c r="E35" s="49"/>
      <c r="F35" s="49"/>
      <c r="G35" s="50"/>
      <c r="H35" s="28"/>
      <c r="I35" s="52"/>
      <c r="J35" s="19"/>
      <c r="K35" s="19"/>
      <c r="L35" s="19"/>
    </row>
    <row r="36" spans="1:12" ht="12.75">
      <c r="A36" s="142"/>
      <c r="B36" s="136"/>
      <c r="C36" s="136"/>
      <c r="D36" s="137"/>
      <c r="E36" s="142"/>
      <c r="F36" s="136"/>
      <c r="G36" s="136"/>
      <c r="H36" s="133"/>
      <c r="I36" s="134"/>
      <c r="J36" s="19"/>
      <c r="K36" s="19"/>
      <c r="L36" s="19"/>
    </row>
    <row r="37" spans="1:12" ht="12.75">
      <c r="A37" s="53"/>
      <c r="B37" s="53"/>
      <c r="C37" s="138"/>
      <c r="D37" s="139"/>
      <c r="E37" s="28"/>
      <c r="F37" s="138"/>
      <c r="G37" s="139"/>
      <c r="H37" s="28"/>
      <c r="I37" s="28"/>
      <c r="J37" s="19"/>
      <c r="K37" s="19"/>
      <c r="L37" s="19"/>
    </row>
    <row r="38" spans="1:12" ht="12.75">
      <c r="A38" s="142"/>
      <c r="B38" s="136"/>
      <c r="C38" s="136"/>
      <c r="D38" s="137"/>
      <c r="E38" s="142"/>
      <c r="F38" s="136"/>
      <c r="G38" s="136"/>
      <c r="H38" s="133"/>
      <c r="I38" s="134"/>
      <c r="J38" s="19"/>
      <c r="K38" s="19"/>
      <c r="L38" s="19"/>
    </row>
    <row r="39" spans="1:12" ht="12.75">
      <c r="A39" s="53"/>
      <c r="B39" s="53"/>
      <c r="C39" s="54"/>
      <c r="D39" s="55"/>
      <c r="E39" s="28"/>
      <c r="F39" s="54"/>
      <c r="G39" s="55"/>
      <c r="H39" s="28"/>
      <c r="I39" s="28"/>
      <c r="J39" s="19"/>
      <c r="K39" s="19"/>
      <c r="L39" s="19"/>
    </row>
    <row r="40" spans="1:12" ht="12.75">
      <c r="A40" s="142"/>
      <c r="B40" s="136"/>
      <c r="C40" s="136"/>
      <c r="D40" s="137"/>
      <c r="E40" s="142"/>
      <c r="F40" s="136"/>
      <c r="G40" s="136"/>
      <c r="H40" s="133"/>
      <c r="I40" s="134"/>
      <c r="J40" s="19"/>
      <c r="K40" s="19"/>
      <c r="L40" s="19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9"/>
      <c r="K41" s="19"/>
      <c r="L41" s="19"/>
    </row>
    <row r="42" spans="1:12" ht="12.75">
      <c r="A42" s="53"/>
      <c r="B42" s="53"/>
      <c r="C42" s="54"/>
      <c r="D42" s="55"/>
      <c r="E42" s="28"/>
      <c r="F42" s="54"/>
      <c r="G42" s="55"/>
      <c r="H42" s="28"/>
      <c r="I42" s="28"/>
      <c r="J42" s="19"/>
      <c r="K42" s="19"/>
      <c r="L42" s="19"/>
    </row>
    <row r="43" spans="1:12" ht="12.75">
      <c r="A43" s="60"/>
      <c r="B43" s="60"/>
      <c r="C43" s="60"/>
      <c r="D43" s="37"/>
      <c r="E43" s="37"/>
      <c r="F43" s="60"/>
      <c r="G43" s="37"/>
      <c r="H43" s="37"/>
      <c r="I43" s="37"/>
      <c r="J43" s="19"/>
      <c r="K43" s="19"/>
      <c r="L43" s="19"/>
    </row>
    <row r="44" spans="1:12" ht="12.75" customHeight="1">
      <c r="A44" s="115" t="s">
        <v>46</v>
      </c>
      <c r="B44" s="116"/>
      <c r="C44" s="133"/>
      <c r="D44" s="134"/>
      <c r="E44" s="29"/>
      <c r="F44" s="135"/>
      <c r="G44" s="136"/>
      <c r="H44" s="136"/>
      <c r="I44" s="137"/>
      <c r="J44" s="19"/>
      <c r="K44" s="19"/>
      <c r="L44" s="19"/>
    </row>
    <row r="45" spans="1:12" ht="12.75">
      <c r="A45" s="111"/>
      <c r="B45" s="53"/>
      <c r="C45" s="138"/>
      <c r="D45" s="139"/>
      <c r="E45" s="28"/>
      <c r="F45" s="138"/>
      <c r="G45" s="140"/>
      <c r="H45" s="61"/>
      <c r="I45" s="61"/>
      <c r="J45" s="19"/>
      <c r="K45" s="19"/>
      <c r="L45" s="19"/>
    </row>
    <row r="46" spans="1:12" ht="12.75" customHeight="1">
      <c r="A46" s="115" t="s">
        <v>47</v>
      </c>
      <c r="B46" s="116"/>
      <c r="C46" s="135" t="s">
        <v>19</v>
      </c>
      <c r="D46" s="141"/>
      <c r="E46" s="141"/>
      <c r="F46" s="141"/>
      <c r="G46" s="141"/>
      <c r="H46" s="141"/>
      <c r="I46" s="141"/>
      <c r="J46" s="19"/>
      <c r="K46" s="19"/>
      <c r="L46" s="19"/>
    </row>
    <row r="47" spans="1:12" ht="12.75">
      <c r="A47" s="107"/>
      <c r="B47" s="40"/>
      <c r="C47" s="38" t="s">
        <v>50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5" t="s">
        <v>48</v>
      </c>
      <c r="B48" s="116"/>
      <c r="C48" s="122" t="s">
        <v>25</v>
      </c>
      <c r="D48" s="118"/>
      <c r="E48" s="119"/>
      <c r="F48" s="29"/>
      <c r="G48" s="110" t="s">
        <v>52</v>
      </c>
      <c r="H48" s="122" t="s">
        <v>20</v>
      </c>
      <c r="I48" s="119"/>
      <c r="J48" s="19"/>
      <c r="K48" s="19"/>
      <c r="L48" s="19"/>
    </row>
    <row r="49" spans="1:12" ht="12.75">
      <c r="A49" s="107"/>
      <c r="B49" s="40"/>
      <c r="C49" s="62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5" t="s">
        <v>34</v>
      </c>
      <c r="B50" s="116"/>
      <c r="C50" s="117" t="s">
        <v>22</v>
      </c>
      <c r="D50" s="118"/>
      <c r="E50" s="118"/>
      <c r="F50" s="118"/>
      <c r="G50" s="118"/>
      <c r="H50" s="118"/>
      <c r="I50" s="119"/>
      <c r="J50" s="19"/>
      <c r="K50" s="19"/>
      <c r="L50" s="19"/>
    </row>
    <row r="51" spans="1:12" ht="12.75">
      <c r="A51" s="107"/>
      <c r="B51" s="40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0" t="s">
        <v>49</v>
      </c>
      <c r="B52" s="121"/>
      <c r="C52" s="122" t="s">
        <v>21</v>
      </c>
      <c r="D52" s="118"/>
      <c r="E52" s="118"/>
      <c r="F52" s="118"/>
      <c r="G52" s="118"/>
      <c r="H52" s="118"/>
      <c r="I52" s="123"/>
      <c r="J52" s="19"/>
      <c r="K52" s="19"/>
      <c r="L52" s="19"/>
    </row>
    <row r="53" spans="1:12" ht="12.75">
      <c r="A53" s="63"/>
      <c r="B53" s="63"/>
      <c r="C53" s="126" t="s">
        <v>51</v>
      </c>
      <c r="D53" s="126"/>
      <c r="E53" s="126"/>
      <c r="F53" s="126"/>
      <c r="G53" s="126"/>
      <c r="H53" s="126"/>
      <c r="I53" s="65"/>
      <c r="J53" s="19"/>
      <c r="K53" s="19"/>
      <c r="L53" s="19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9"/>
      <c r="K54" s="19"/>
      <c r="L54" s="19"/>
    </row>
    <row r="55" spans="1:12" ht="12.75">
      <c r="A55" s="63"/>
      <c r="B55" s="124" t="s">
        <v>54</v>
      </c>
      <c r="C55" s="125"/>
      <c r="D55" s="125"/>
      <c r="E55" s="125"/>
      <c r="F55" s="102"/>
      <c r="G55" s="102"/>
      <c r="H55" s="103"/>
      <c r="I55" s="103"/>
      <c r="J55" s="19"/>
      <c r="K55" s="19"/>
      <c r="L55" s="19"/>
    </row>
    <row r="56" spans="1:12" ht="12.75">
      <c r="A56" s="63"/>
      <c r="B56" s="112" t="s">
        <v>55</v>
      </c>
      <c r="C56" s="104"/>
      <c r="D56" s="104"/>
      <c r="E56" s="104"/>
      <c r="F56" s="104"/>
      <c r="G56" s="104"/>
      <c r="H56" s="130"/>
      <c r="I56" s="130"/>
      <c r="J56" s="19"/>
      <c r="K56" s="19"/>
      <c r="L56" s="19"/>
    </row>
    <row r="57" spans="1:12" ht="12.75">
      <c r="A57" s="63"/>
      <c r="B57" s="112" t="s">
        <v>56</v>
      </c>
      <c r="C57" s="104"/>
      <c r="D57" s="104"/>
      <c r="E57" s="104"/>
      <c r="F57" s="104"/>
      <c r="G57" s="104"/>
      <c r="H57" s="130"/>
      <c r="I57" s="130"/>
      <c r="J57" s="19"/>
      <c r="K57" s="19"/>
      <c r="L57" s="19"/>
    </row>
    <row r="58" spans="1:12" ht="12.75">
      <c r="A58" s="63"/>
      <c r="B58" s="112" t="s">
        <v>57</v>
      </c>
      <c r="C58" s="104"/>
      <c r="D58" s="104"/>
      <c r="E58" s="104"/>
      <c r="F58" s="104"/>
      <c r="G58" s="104"/>
      <c r="H58" s="130"/>
      <c r="I58" s="130"/>
      <c r="J58" s="19"/>
      <c r="K58" s="19"/>
      <c r="L58" s="19"/>
    </row>
    <row r="59" spans="1:12" ht="12.75">
      <c r="A59" s="63"/>
      <c r="B59" s="112" t="s">
        <v>58</v>
      </c>
      <c r="C59" s="105"/>
      <c r="D59" s="105"/>
      <c r="E59" s="105"/>
      <c r="F59" s="105"/>
      <c r="G59" s="105"/>
      <c r="H59" s="130"/>
      <c r="I59" s="130"/>
      <c r="J59" s="19"/>
      <c r="K59" s="19"/>
      <c r="L59" s="19"/>
    </row>
    <row r="60" spans="1:12" ht="12.75">
      <c r="A60" s="63"/>
      <c r="B60" s="112" t="s">
        <v>59</v>
      </c>
      <c r="C60" s="105"/>
      <c r="D60" s="105"/>
      <c r="E60" s="105"/>
      <c r="F60" s="105"/>
      <c r="G60" s="105"/>
      <c r="H60" s="130"/>
      <c r="I60" s="130"/>
      <c r="J60" s="19"/>
      <c r="K60" s="19"/>
      <c r="L60" s="19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9"/>
      <c r="K61" s="19"/>
      <c r="L61" s="19"/>
    </row>
    <row r="62" spans="1:12" ht="13.5" thickBot="1">
      <c r="A62" s="66" t="s">
        <v>2</v>
      </c>
      <c r="B62" s="29"/>
      <c r="C62" s="29"/>
      <c r="D62" s="29"/>
      <c r="E62" s="29"/>
      <c r="F62" s="29"/>
      <c r="G62" s="67"/>
      <c r="H62" s="68"/>
      <c r="I62" s="67"/>
      <c r="J62" s="19"/>
      <c r="K62" s="19"/>
      <c r="L62" s="19"/>
    </row>
    <row r="63" spans="1:12" ht="12.75">
      <c r="A63" s="29"/>
      <c r="B63" s="29"/>
      <c r="C63" s="29"/>
      <c r="D63" s="29"/>
      <c r="E63" s="63" t="s">
        <v>3</v>
      </c>
      <c r="F63" s="19"/>
      <c r="G63" s="127" t="s">
        <v>53</v>
      </c>
      <c r="H63" s="128"/>
      <c r="I63" s="129"/>
      <c r="J63" s="19"/>
      <c r="K63" s="19"/>
      <c r="L63" s="19"/>
    </row>
    <row r="64" spans="1:12" ht="12.75">
      <c r="A64" s="69"/>
      <c r="B64" s="69"/>
      <c r="C64" s="34"/>
      <c r="D64" s="34"/>
      <c r="E64" s="34"/>
      <c r="F64" s="34"/>
      <c r="G64" s="113"/>
      <c r="H64" s="114"/>
      <c r="I64" s="34"/>
      <c r="J64" s="19"/>
      <c r="K64" s="19"/>
      <c r="L64" s="19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74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3" t="s">
        <v>305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8" t="s">
        <v>167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161</v>
      </c>
      <c r="B5" s="182"/>
      <c r="C5" s="182"/>
      <c r="D5" s="182"/>
      <c r="E5" s="182"/>
      <c r="F5" s="182"/>
      <c r="G5" s="182"/>
      <c r="H5" s="183"/>
      <c r="I5" s="71" t="s">
        <v>162</v>
      </c>
      <c r="J5" s="72" t="s">
        <v>163</v>
      </c>
      <c r="K5" s="73" t="s">
        <v>164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 customHeight="1">
      <c r="A8" s="188" t="s">
        <v>60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 customHeight="1">
      <c r="A9" s="191" t="s">
        <v>61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1508637928</v>
      </c>
      <c r="K9" s="12">
        <f>K10+K17+K27+K36+K40</f>
        <v>1893377527</v>
      </c>
    </row>
    <row r="10" spans="1:11" ht="12.75" customHeight="1">
      <c r="A10" s="175" t="s">
        <v>62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61810</v>
      </c>
    </row>
    <row r="11" spans="1:11" ht="12.75" customHeight="1">
      <c r="A11" s="175" t="s">
        <v>63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 customHeight="1">
      <c r="A12" s="175" t="s">
        <v>64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0</v>
      </c>
      <c r="K12" s="13">
        <v>61810</v>
      </c>
    </row>
    <row r="13" spans="1:11" ht="12.75" customHeight="1">
      <c r="A13" s="175" t="s">
        <v>0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 customHeight="1">
      <c r="A14" s="175" t="s">
        <v>65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 customHeight="1">
      <c r="A15" s="175" t="s">
        <v>66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 customHeight="1">
      <c r="A16" s="175" t="s">
        <v>67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 customHeight="1">
      <c r="A17" s="175" t="s">
        <v>68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1503152471</v>
      </c>
      <c r="K17" s="12">
        <f>SUM(K18:K26)</f>
        <v>1888382409</v>
      </c>
    </row>
    <row r="18" spans="1:11" ht="12.75" customHeight="1">
      <c r="A18" s="175" t="s">
        <v>69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121829</v>
      </c>
      <c r="K18" s="13">
        <v>121829</v>
      </c>
    </row>
    <row r="19" spans="1:11" ht="12.75" customHeight="1">
      <c r="A19" s="175" t="s">
        <v>70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3188273</v>
      </c>
      <c r="K19" s="13">
        <v>3137626</v>
      </c>
    </row>
    <row r="20" spans="1:11" ht="12.75" customHeight="1">
      <c r="A20" s="175" t="s">
        <v>71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502552</v>
      </c>
      <c r="K20" s="13">
        <v>369142</v>
      </c>
    </row>
    <row r="21" spans="1:11" ht="12.75" customHeight="1">
      <c r="A21" s="175" t="s">
        <v>72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1473712006</v>
      </c>
      <c r="K21" s="13">
        <v>1881389099</v>
      </c>
    </row>
    <row r="22" spans="1:11" ht="12.75" customHeight="1">
      <c r="A22" s="175" t="s">
        <v>73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>
        <v>3354803</v>
      </c>
      <c r="K22" s="13">
        <v>3364713</v>
      </c>
    </row>
    <row r="23" spans="1:11" ht="12.75" customHeight="1">
      <c r="A23" s="175" t="s">
        <v>74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22273008</v>
      </c>
      <c r="K23" s="13"/>
    </row>
    <row r="24" spans="1:11" ht="12.75" customHeight="1">
      <c r="A24" s="175" t="s">
        <v>75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/>
      <c r="K24" s="13"/>
    </row>
    <row r="25" spans="1:11" ht="12.75" customHeight="1">
      <c r="A25" s="175" t="s">
        <v>76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 customHeight="1">
      <c r="A26" s="175" t="s">
        <v>77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/>
      <c r="K26" s="13"/>
    </row>
    <row r="27" spans="1:11" ht="12.75" customHeight="1">
      <c r="A27" s="175" t="s">
        <v>78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4929028</v>
      </c>
      <c r="K27" s="12">
        <f>SUM(K28:K35)</f>
        <v>4521896</v>
      </c>
    </row>
    <row r="28" spans="1:11" ht="12.75" customHeight="1">
      <c r="A28" s="175" t="s">
        <v>79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/>
      <c r="K28" s="13"/>
    </row>
    <row r="29" spans="1:11" ht="12.75" customHeight="1">
      <c r="A29" s="175" t="s">
        <v>80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/>
      <c r="K29" s="13"/>
    </row>
    <row r="30" spans="1:11" ht="12.75" customHeight="1">
      <c r="A30" s="175" t="s">
        <v>81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4929028</v>
      </c>
      <c r="K30" s="13">
        <v>4521896</v>
      </c>
    </row>
    <row r="31" spans="1:11" ht="12.75" customHeight="1">
      <c r="A31" s="175" t="s">
        <v>82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 customHeight="1">
      <c r="A32" s="175" t="s">
        <v>83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/>
      <c r="K32" s="13"/>
    </row>
    <row r="33" spans="1:11" ht="12.75" customHeight="1">
      <c r="A33" s="175" t="s">
        <v>84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/>
      <c r="K33" s="13"/>
    </row>
    <row r="34" spans="1:11" ht="12.75" customHeight="1">
      <c r="A34" s="175" t="s">
        <v>85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/>
    </row>
    <row r="35" spans="1:11" ht="12.75" customHeight="1">
      <c r="A35" s="175" t="s">
        <v>86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 customHeight="1">
      <c r="A36" s="175" t="s">
        <v>87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556429</v>
      </c>
      <c r="K36" s="12">
        <f>SUM(K37:K39)</f>
        <v>411412</v>
      </c>
    </row>
    <row r="37" spans="1:11" ht="12.75" customHeight="1">
      <c r="A37" s="175" t="s">
        <v>88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</row>
    <row r="38" spans="1:11" ht="12.75" customHeight="1">
      <c r="A38" s="175" t="s">
        <v>89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/>
      <c r="K38" s="13"/>
    </row>
    <row r="39" spans="1:11" ht="12.75" customHeight="1">
      <c r="A39" s="175" t="s">
        <v>90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>
        <v>556429</v>
      </c>
      <c r="K39" s="13">
        <v>411412</v>
      </c>
    </row>
    <row r="40" spans="1:11" ht="12.75" customHeight="1">
      <c r="A40" s="175" t="s">
        <v>91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 customHeight="1">
      <c r="A41" s="191" t="s">
        <v>92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53298573</v>
      </c>
      <c r="K41" s="12">
        <f>K42+K50+K57+K65</f>
        <v>53915112</v>
      </c>
    </row>
    <row r="42" spans="1:11" ht="12.75" customHeight="1">
      <c r="A42" s="175" t="s">
        <v>93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4845345</v>
      </c>
      <c r="K42" s="12">
        <f>SUM(K43:K49)</f>
        <v>6687111</v>
      </c>
    </row>
    <row r="43" spans="1:11" ht="12.75" customHeight="1">
      <c r="A43" s="175" t="s">
        <v>94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4845345</v>
      </c>
      <c r="K43" s="13">
        <v>6687111</v>
      </c>
    </row>
    <row r="44" spans="1:11" ht="12.75" customHeight="1">
      <c r="A44" s="175" t="s">
        <v>95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 customHeight="1">
      <c r="A45" s="175" t="s">
        <v>96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 customHeight="1">
      <c r="A46" s="175" t="s">
        <v>97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/>
      <c r="K46" s="13"/>
    </row>
    <row r="47" spans="1:11" ht="12.75" customHeight="1">
      <c r="A47" s="175" t="s">
        <v>98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 customHeight="1">
      <c r="A48" s="175" t="s">
        <v>99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 customHeight="1">
      <c r="A49" s="175" t="s">
        <v>100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 customHeight="1">
      <c r="A50" s="175" t="s">
        <v>101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12777512</v>
      </c>
      <c r="K50" s="12">
        <f>SUM(K51:K56)</f>
        <v>4297156</v>
      </c>
    </row>
    <row r="51" spans="1:11" ht="12.75" customHeight="1">
      <c r="A51" s="175" t="s">
        <v>102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/>
      <c r="K51" s="13"/>
    </row>
    <row r="52" spans="1:11" ht="12.75" customHeight="1">
      <c r="A52" s="175" t="s">
        <v>103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1735772</v>
      </c>
      <c r="K52" s="13">
        <v>632258</v>
      </c>
    </row>
    <row r="53" spans="1:11" ht="12.75" customHeight="1">
      <c r="A53" s="175" t="s">
        <v>104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 customHeight="1">
      <c r="A54" s="175" t="s">
        <v>105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 customHeight="1">
      <c r="A55" s="175" t="s">
        <v>106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1404083</v>
      </c>
      <c r="K55" s="13">
        <v>40376</v>
      </c>
    </row>
    <row r="56" spans="1:11" ht="12.75" customHeight="1">
      <c r="A56" s="175" t="s">
        <v>107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9637657</v>
      </c>
      <c r="K56" s="13">
        <v>3624522</v>
      </c>
    </row>
    <row r="57" spans="1:11" ht="12.75" customHeight="1">
      <c r="A57" s="175" t="s">
        <v>108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13691753</v>
      </c>
      <c r="K57" s="12">
        <f>SUM(K58:K64)</f>
        <v>13674077</v>
      </c>
    </row>
    <row r="58" spans="1:11" ht="12.75" customHeight="1">
      <c r="A58" s="175" t="s">
        <v>79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 customHeight="1">
      <c r="A59" s="175" t="s">
        <v>80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/>
      <c r="K59" s="13"/>
    </row>
    <row r="60" spans="1:11" ht="12.75" customHeight="1">
      <c r="A60" s="175" t="s">
        <v>81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/>
      <c r="K60" s="13"/>
    </row>
    <row r="61" spans="1:11" ht="12.75" customHeight="1">
      <c r="A61" s="175" t="s">
        <v>82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 customHeight="1">
      <c r="A62" s="175" t="s">
        <v>83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 customHeight="1">
      <c r="A63" s="175" t="s">
        <v>84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13691753</v>
      </c>
      <c r="K63" s="13">
        <v>13674077</v>
      </c>
    </row>
    <row r="64" spans="1:11" ht="12.75" customHeight="1">
      <c r="A64" s="175" t="s">
        <v>109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 customHeight="1">
      <c r="A65" s="175" t="s">
        <v>110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21983963</v>
      </c>
      <c r="K65" s="13">
        <v>29256768</v>
      </c>
    </row>
    <row r="66" spans="1:11" ht="12.75" customHeight="1">
      <c r="A66" s="191" t="s">
        <v>111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26783</v>
      </c>
      <c r="K66" s="13">
        <v>19309</v>
      </c>
    </row>
    <row r="67" spans="1:11" ht="12.75" customHeight="1">
      <c r="A67" s="191" t="s">
        <v>112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1561963284</v>
      </c>
      <c r="K67" s="12">
        <f>K8+K9+K41+K66</f>
        <v>1947311948</v>
      </c>
    </row>
    <row r="68" spans="1:11" ht="12.75" customHeight="1">
      <c r="A68" s="197" t="s">
        <v>113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114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 customHeight="1">
      <c r="A70" s="188" t="s">
        <v>115</v>
      </c>
      <c r="B70" s="189"/>
      <c r="C70" s="189"/>
      <c r="D70" s="189"/>
      <c r="E70" s="189"/>
      <c r="F70" s="189"/>
      <c r="G70" s="189"/>
      <c r="H70" s="190"/>
      <c r="I70" s="6">
        <v>62</v>
      </c>
      <c r="J70" s="17">
        <f>J71+J72+J73+J79+J80+J83+J86</f>
        <v>620808057</v>
      </c>
      <c r="K70" s="17">
        <f>K71+K72+K73+K79+K80+K83+K86</f>
        <v>663830654</v>
      </c>
    </row>
    <row r="71" spans="1:11" ht="12.75" customHeight="1">
      <c r="A71" s="175" t="s">
        <v>116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232000000</v>
      </c>
      <c r="K71" s="13">
        <v>232000000</v>
      </c>
    </row>
    <row r="72" spans="1:11" ht="12.75" customHeight="1">
      <c r="A72" s="175" t="s">
        <v>117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-5132712</v>
      </c>
      <c r="K72" s="13">
        <v>-19217000</v>
      </c>
    </row>
    <row r="73" spans="1:11" ht="12.75" customHeight="1">
      <c r="A73" s="175" t="s">
        <v>118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12596730</v>
      </c>
      <c r="K73" s="12">
        <f>K74+K75-K76+K77+K78</f>
        <v>37877082</v>
      </c>
    </row>
    <row r="74" spans="1:11" ht="12.75" customHeight="1">
      <c r="A74" s="175" t="s">
        <v>119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11600000</v>
      </c>
      <c r="K74" s="13">
        <v>11600000</v>
      </c>
    </row>
    <row r="75" spans="1:11" ht="12.75" customHeight="1">
      <c r="A75" s="175" t="s">
        <v>120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36382812</v>
      </c>
      <c r="K75" s="13">
        <v>36382812</v>
      </c>
    </row>
    <row r="76" spans="1:11" ht="12.75" customHeight="1">
      <c r="A76" s="175" t="s">
        <v>121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35386082</v>
      </c>
      <c r="K76" s="13">
        <v>10105730</v>
      </c>
    </row>
    <row r="77" spans="1:11" ht="12.75" customHeight="1">
      <c r="A77" s="175" t="s">
        <v>122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 customHeight="1">
      <c r="A78" s="175" t="s">
        <v>123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/>
      <c r="K78" s="13"/>
    </row>
    <row r="79" spans="1:11" ht="12.75" customHeight="1">
      <c r="A79" s="175" t="s">
        <v>124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29191670</v>
      </c>
      <c r="K79" s="13">
        <v>47798639</v>
      </c>
    </row>
    <row r="80" spans="1:11" ht="12.75" customHeight="1">
      <c r="A80" s="175" t="s">
        <v>125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255499719</v>
      </c>
      <c r="K80" s="12">
        <f>K81-K82</f>
        <v>291423286</v>
      </c>
    </row>
    <row r="81" spans="1:11" ht="12.75" customHeight="1">
      <c r="A81" s="194" t="s">
        <v>126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255499719</v>
      </c>
      <c r="K81" s="13">
        <v>291423286</v>
      </c>
    </row>
    <row r="82" spans="1:11" ht="12.75" customHeight="1">
      <c r="A82" s="194" t="s">
        <v>127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75" t="s">
        <v>128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96652650</v>
      </c>
      <c r="K83" s="12">
        <f>K84-K85</f>
        <v>-6927270</v>
      </c>
    </row>
    <row r="84" spans="1:11" ht="12.75" customHeight="1">
      <c r="A84" s="194" t="s">
        <v>129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96652650</v>
      </c>
      <c r="K84" s="13"/>
    </row>
    <row r="85" spans="1:11" ht="12.75" customHeight="1">
      <c r="A85" s="194" t="s">
        <v>130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/>
      <c r="K85" s="13">
        <v>6927270</v>
      </c>
    </row>
    <row r="86" spans="1:11" ht="12.75" customHeight="1">
      <c r="A86" s="175" t="s">
        <v>131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>
        <v>80875917</v>
      </c>
    </row>
    <row r="87" spans="1:11" ht="12.75" customHeight="1">
      <c r="A87" s="191" t="s">
        <v>132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1945865</v>
      </c>
      <c r="K87" s="12">
        <f>SUM(K88:K90)</f>
        <v>1990894</v>
      </c>
    </row>
    <row r="88" spans="1:11" ht="12.75" customHeight="1">
      <c r="A88" s="175" t="s">
        <v>133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1945865</v>
      </c>
      <c r="K88" s="13">
        <v>1990894</v>
      </c>
    </row>
    <row r="89" spans="1:11" ht="12.75" customHeight="1">
      <c r="A89" s="175" t="s">
        <v>134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 customHeight="1">
      <c r="A90" s="175" t="s">
        <v>135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 customHeight="1">
      <c r="A91" s="191" t="s">
        <v>136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724189226</v>
      </c>
      <c r="K91" s="12">
        <f>SUM(K92:K100)</f>
        <v>925517571</v>
      </c>
    </row>
    <row r="92" spans="1:11" ht="12.75" customHeight="1">
      <c r="A92" s="175" t="s">
        <v>137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 customHeight="1">
      <c r="A93" s="175" t="s">
        <v>138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/>
      <c r="K93" s="13"/>
    </row>
    <row r="94" spans="1:11" ht="12.75" customHeight="1">
      <c r="A94" s="175" t="s">
        <v>139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724189226</v>
      </c>
      <c r="K94" s="13">
        <v>925517571</v>
      </c>
    </row>
    <row r="95" spans="1:11" ht="12.75" customHeight="1">
      <c r="A95" s="175" t="s">
        <v>140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 customHeight="1">
      <c r="A96" s="175" t="s">
        <v>141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 customHeight="1">
      <c r="A97" s="175" t="s">
        <v>142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 customHeight="1">
      <c r="A98" s="175" t="s">
        <v>143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 customHeight="1">
      <c r="A99" s="175" t="s">
        <v>144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 customHeight="1">
      <c r="A100" s="175" t="s">
        <v>145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 customHeight="1">
      <c r="A101" s="191" t="s">
        <v>146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143557660</v>
      </c>
      <c r="K101" s="12">
        <f>SUM(K102:K113)</f>
        <v>267017956</v>
      </c>
    </row>
    <row r="102" spans="1:11" ht="12.75" customHeight="1">
      <c r="A102" s="175" t="s">
        <v>137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/>
      <c r="K102" s="13"/>
    </row>
    <row r="103" spans="1:11" ht="12.75" customHeight="1">
      <c r="A103" s="175" t="s">
        <v>138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/>
    </row>
    <row r="104" spans="1:11" ht="12.75" customHeight="1">
      <c r="A104" s="175" t="s">
        <v>139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117505183</v>
      </c>
      <c r="K104" s="13">
        <v>149930031</v>
      </c>
    </row>
    <row r="105" spans="1:11" ht="12.75" customHeight="1">
      <c r="A105" s="175" t="s">
        <v>140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/>
      <c r="K105" s="13"/>
    </row>
    <row r="106" spans="1:11" ht="12.75" customHeight="1">
      <c r="A106" s="175" t="s">
        <v>141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9256651</v>
      </c>
      <c r="K106" s="13">
        <v>17859794</v>
      </c>
    </row>
    <row r="107" spans="1:11" ht="12.75" customHeight="1">
      <c r="A107" s="175" t="s">
        <v>142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>
        <v>70000000</v>
      </c>
    </row>
    <row r="108" spans="1:11" ht="12.75" customHeight="1">
      <c r="A108" s="175" t="s">
        <v>147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</row>
    <row r="109" spans="1:11" ht="12.75" customHeight="1">
      <c r="A109" s="175" t="s">
        <v>148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732867</v>
      </c>
      <c r="K109" s="13">
        <v>748337</v>
      </c>
    </row>
    <row r="110" spans="1:11" ht="12.75" customHeight="1">
      <c r="A110" s="175" t="s">
        <v>149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0</v>
      </c>
      <c r="K110" s="13">
        <v>809587</v>
      </c>
    </row>
    <row r="111" spans="1:11" ht="12.75" customHeight="1">
      <c r="A111" s="175" t="s">
        <v>150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1202880</v>
      </c>
      <c r="K111" s="13">
        <v>2614254</v>
      </c>
    </row>
    <row r="112" spans="1:11" ht="12.75" customHeight="1">
      <c r="A112" s="175" t="s">
        <v>151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 customHeight="1">
      <c r="A113" s="175" t="s">
        <v>152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14860079</v>
      </c>
      <c r="K113" s="13">
        <v>25055953</v>
      </c>
    </row>
    <row r="114" spans="1:11" ht="12.75" customHeight="1">
      <c r="A114" s="191" t="s">
        <v>153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71462476</v>
      </c>
      <c r="K114" s="13">
        <v>88954873</v>
      </c>
    </row>
    <row r="115" spans="1:11" ht="12.75" customHeight="1">
      <c r="A115" s="191" t="s">
        <v>154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1561963284</v>
      </c>
      <c r="K115" s="12">
        <f>K70+K87+K91+K101+K114</f>
        <v>1947311948</v>
      </c>
    </row>
    <row r="116" spans="1:11" ht="12.75" customHeight="1">
      <c r="A116" s="208" t="s">
        <v>155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 customHeight="1">
      <c r="A117" s="200" t="s">
        <v>156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 customHeight="1">
      <c r="A118" s="188" t="s">
        <v>157</v>
      </c>
      <c r="B118" s="189"/>
      <c r="C118" s="189"/>
      <c r="D118" s="189"/>
      <c r="E118" s="189"/>
      <c r="F118" s="189"/>
      <c r="G118" s="189"/>
      <c r="H118" s="189"/>
      <c r="I118" s="214"/>
      <c r="J118" s="214"/>
      <c r="K118" s="215"/>
    </row>
    <row r="119" spans="1:11" ht="12.75" customHeight="1">
      <c r="A119" s="175" t="s">
        <v>158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>
        <v>620808057</v>
      </c>
      <c r="K119" s="13">
        <v>582954737</v>
      </c>
    </row>
    <row r="120" spans="1:11" ht="12.75" customHeight="1">
      <c r="A120" s="203" t="s">
        <v>159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/>
      <c r="K120" s="14">
        <v>80875917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2"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8:H108"/>
    <mergeCell ref="A109:H109"/>
    <mergeCell ref="A110:H110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3:K3"/>
    <mergeCell ref="A1:K1"/>
    <mergeCell ref="A2:K2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8" max="8" width="12.28125" style="0" customWidth="1"/>
    <col min="10" max="11" width="9.8515625" style="0" bestFit="1" customWidth="1"/>
  </cols>
  <sheetData>
    <row r="1" spans="1:11" ht="12.75" customHeight="1">
      <c r="A1" s="174" t="s">
        <v>165</v>
      </c>
      <c r="B1" s="174"/>
      <c r="C1" s="174"/>
      <c r="D1" s="174"/>
      <c r="E1" s="174"/>
      <c r="F1" s="174"/>
      <c r="G1" s="174"/>
      <c r="H1" s="174"/>
      <c r="I1" s="174"/>
      <c r="J1" s="174"/>
      <c r="K1" s="216"/>
    </row>
    <row r="2" spans="1:11" ht="12.75" customHeight="1">
      <c r="A2" s="218" t="s">
        <v>306</v>
      </c>
      <c r="B2" s="218"/>
      <c r="C2" s="218"/>
      <c r="D2" s="218"/>
      <c r="E2" s="218"/>
      <c r="F2" s="218"/>
      <c r="G2" s="218"/>
      <c r="H2" s="218"/>
      <c r="I2" s="218"/>
      <c r="J2" s="218"/>
      <c r="K2" s="21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 customHeight="1">
      <c r="A4" s="178" t="s">
        <v>167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19" t="s">
        <v>161</v>
      </c>
      <c r="B5" s="219"/>
      <c r="C5" s="219"/>
      <c r="D5" s="219"/>
      <c r="E5" s="219"/>
      <c r="F5" s="219"/>
      <c r="G5" s="219"/>
      <c r="H5" s="219"/>
      <c r="I5" s="71" t="s">
        <v>162</v>
      </c>
      <c r="J5" s="73" t="s">
        <v>171</v>
      </c>
      <c r="K5" s="73" t="s">
        <v>172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5">
        <v>2</v>
      </c>
      <c r="J6" s="74">
        <v>3</v>
      </c>
      <c r="K6" s="74">
        <v>4</v>
      </c>
    </row>
    <row r="7" spans="1:11" ht="12.75" customHeight="1">
      <c r="A7" s="188" t="s">
        <v>241</v>
      </c>
      <c r="B7" s="189"/>
      <c r="C7" s="189"/>
      <c r="D7" s="189"/>
      <c r="E7" s="189"/>
      <c r="F7" s="189"/>
      <c r="G7" s="189"/>
      <c r="H7" s="190"/>
      <c r="I7" s="6">
        <v>111</v>
      </c>
      <c r="J7" s="17">
        <f>SUM(J8:J9)</f>
        <v>266364110</v>
      </c>
      <c r="K7" s="17">
        <f>SUM(K8:K9)</f>
        <v>203425442</v>
      </c>
    </row>
    <row r="8" spans="1:11" ht="12.75" customHeight="1">
      <c r="A8" s="191" t="s">
        <v>242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234628394</v>
      </c>
      <c r="K8" s="13">
        <v>198204027</v>
      </c>
    </row>
    <row r="9" spans="1:11" ht="12.75" customHeight="1">
      <c r="A9" s="191" t="s">
        <v>243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31735716</v>
      </c>
      <c r="K9" s="13">
        <v>5221415</v>
      </c>
    </row>
    <row r="10" spans="1:11" ht="12.75" customHeight="1">
      <c r="A10" s="191" t="s">
        <v>244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200818038</v>
      </c>
      <c r="K10" s="12">
        <f>K11+K12+K16+K20+K21+K22+K25+K26</f>
        <v>219473986</v>
      </c>
    </row>
    <row r="11" spans="1:11" ht="12.75" customHeight="1">
      <c r="A11" s="191" t="s">
        <v>245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246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34044130</v>
      </c>
      <c r="K12" s="12">
        <f>SUM(K13:K15)</f>
        <v>40790066</v>
      </c>
    </row>
    <row r="13" spans="1:11" ht="12.75" customHeight="1">
      <c r="A13" s="175" t="s">
        <v>247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228409</v>
      </c>
      <c r="K13" s="13">
        <v>176494</v>
      </c>
    </row>
    <row r="14" spans="1:11" ht="12.75" customHeight="1">
      <c r="A14" s="175" t="s">
        <v>248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 customHeight="1">
      <c r="A15" s="175" t="s">
        <v>249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33815721</v>
      </c>
      <c r="K15" s="13">
        <v>40613572</v>
      </c>
    </row>
    <row r="16" spans="1:11" ht="12.75" customHeight="1">
      <c r="A16" s="191" t="s">
        <v>250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59744547</v>
      </c>
      <c r="K16" s="12">
        <f>SUM(K17:K19)</f>
        <v>65433391</v>
      </c>
    </row>
    <row r="17" spans="1:11" ht="12.75" customHeight="1">
      <c r="A17" s="175" t="s">
        <v>251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f>51058308+4286113</f>
        <v>55344421</v>
      </c>
      <c r="K17" s="13">
        <v>56412296</v>
      </c>
    </row>
    <row r="18" spans="1:11" ht="12.75" customHeight="1">
      <c r="A18" s="175" t="s">
        <v>252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3125354</v>
      </c>
      <c r="K18" s="13">
        <v>4602998</v>
      </c>
    </row>
    <row r="19" spans="1:11" ht="12.75" customHeight="1">
      <c r="A19" s="175" t="s">
        <v>253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1274772</v>
      </c>
      <c r="K19" s="13">
        <v>4418097</v>
      </c>
    </row>
    <row r="20" spans="1:11" ht="12.75" customHeight="1">
      <c r="A20" s="191" t="s">
        <v>254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87812906</v>
      </c>
      <c r="K20" s="13">
        <v>96710778</v>
      </c>
    </row>
    <row r="21" spans="1:11" ht="12.75" customHeight="1">
      <c r="A21" s="191" t="s">
        <v>255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/>
      <c r="K21" s="13"/>
    </row>
    <row r="22" spans="1:11" ht="12.75" customHeight="1">
      <c r="A22" s="191" t="s">
        <v>256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2882789</v>
      </c>
      <c r="K22" s="12">
        <f>SUM(K23:K24)</f>
        <v>0</v>
      </c>
    </row>
    <row r="23" spans="1:11" ht="12.75" customHeight="1">
      <c r="A23" s="175" t="s">
        <v>257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>
        <v>2218409</v>
      </c>
      <c r="K23" s="13">
        <v>0</v>
      </c>
    </row>
    <row r="24" spans="1:11" ht="12.75" customHeight="1">
      <c r="A24" s="175" t="s">
        <v>258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664380</v>
      </c>
      <c r="K24" s="13">
        <v>0</v>
      </c>
    </row>
    <row r="25" spans="1:11" ht="12.75" customHeight="1">
      <c r="A25" s="191" t="s">
        <v>259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227700</v>
      </c>
      <c r="K25" s="13">
        <v>55850</v>
      </c>
    </row>
    <row r="26" spans="1:11" ht="12.75" customHeight="1">
      <c r="A26" s="191" t="s">
        <v>260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16105966</v>
      </c>
      <c r="K26" s="13">
        <v>16483901</v>
      </c>
    </row>
    <row r="27" spans="1:11" ht="12.75" customHeight="1">
      <c r="A27" s="191" t="s">
        <v>261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68652639</v>
      </c>
      <c r="K27" s="12">
        <f>SUM(K28:K32)</f>
        <v>60986606</v>
      </c>
    </row>
    <row r="28" spans="1:11" ht="12.75" customHeight="1">
      <c r="A28" s="191" t="s">
        <v>262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53187360</v>
      </c>
      <c r="K28" s="13">
        <v>32841435</v>
      </c>
    </row>
    <row r="29" spans="1:11" ht="12.75" customHeight="1">
      <c r="A29" s="191" t="s">
        <v>263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f>1280161+13155243+189327+840548</f>
        <v>15465279</v>
      </c>
      <c r="K29" s="13">
        <v>28145171</v>
      </c>
    </row>
    <row r="30" spans="1:11" ht="12.75" customHeight="1">
      <c r="A30" s="191" t="s">
        <v>264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 customHeight="1">
      <c r="A31" s="191" t="s">
        <v>265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 customHeight="1">
      <c r="A32" s="191" t="s">
        <v>266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 customHeight="1">
      <c r="A33" s="191" t="s">
        <v>267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37288865</v>
      </c>
      <c r="K33" s="12">
        <f>SUM(K34:K37)</f>
        <v>51407799</v>
      </c>
    </row>
    <row r="34" spans="1:11" ht="12.75" customHeight="1">
      <c r="A34" s="191" t="s">
        <v>268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269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37288865</v>
      </c>
      <c r="K35" s="13">
        <v>51407799</v>
      </c>
    </row>
    <row r="36" spans="1:11" ht="12.75" customHeight="1">
      <c r="A36" s="191" t="s">
        <v>270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 customHeight="1">
      <c r="A37" s="191" t="s">
        <v>271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 customHeight="1">
      <c r="A38" s="191" t="s">
        <v>272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273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274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275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276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335016749</v>
      </c>
      <c r="K42" s="12">
        <f>K7+K27+K38+K40</f>
        <v>264412048</v>
      </c>
    </row>
    <row r="43" spans="1:11" ht="12.75" customHeight="1">
      <c r="A43" s="191" t="s">
        <v>277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238106903</v>
      </c>
      <c r="K43" s="12">
        <f>K10+K33+K39+K41</f>
        <v>270881785</v>
      </c>
    </row>
    <row r="44" spans="1:11" ht="12.75" customHeight="1">
      <c r="A44" s="191" t="s">
        <v>278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96909846</v>
      </c>
      <c r="K44" s="12">
        <f>K42-K43</f>
        <v>-6469737</v>
      </c>
    </row>
    <row r="45" spans="1:11" ht="12.75" customHeight="1">
      <c r="A45" s="194" t="s">
        <v>279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96909846</v>
      </c>
      <c r="K45" s="12">
        <f>IF(K42&gt;K43,K42-K43,0)</f>
        <v>0</v>
      </c>
    </row>
    <row r="46" spans="1:11" ht="12.75" customHeight="1">
      <c r="A46" s="194" t="s">
        <v>280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6469737</v>
      </c>
    </row>
    <row r="47" spans="1:11" ht="12.75" customHeight="1">
      <c r="A47" s="191" t="s">
        <v>281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257196</v>
      </c>
      <c r="K47" s="13">
        <v>1345603</v>
      </c>
    </row>
    <row r="48" spans="1:11" ht="12.75" customHeight="1">
      <c r="A48" s="191" t="s">
        <v>282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96652650</v>
      </c>
      <c r="K48" s="12">
        <f>K44-K47</f>
        <v>-7815340</v>
      </c>
    </row>
    <row r="49" spans="1:11" ht="12.75" customHeight="1">
      <c r="A49" s="194" t="s">
        <v>283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96652650</v>
      </c>
      <c r="K49" s="12">
        <f>IF(K48&gt;0,K48,0)</f>
        <v>0</v>
      </c>
    </row>
    <row r="50" spans="1:11" ht="12.75" customHeight="1">
      <c r="A50" s="220" t="s">
        <v>284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0</v>
      </c>
      <c r="K50" s="16">
        <f>IF(K48&lt;0,-K48,0)</f>
        <v>7815340</v>
      </c>
    </row>
    <row r="51" spans="1:11" ht="12.75" customHeight="1">
      <c r="A51" s="223" t="s">
        <v>238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 ht="12.75" customHeight="1">
      <c r="A52" s="188" t="s">
        <v>285</v>
      </c>
      <c r="B52" s="189"/>
      <c r="C52" s="189"/>
      <c r="D52" s="189"/>
      <c r="E52" s="189"/>
      <c r="F52" s="189"/>
      <c r="G52" s="189"/>
      <c r="H52" s="189"/>
      <c r="I52" s="225"/>
      <c r="J52" s="225"/>
      <c r="K52" s="226"/>
    </row>
    <row r="53" spans="1:11" ht="12.75" customHeight="1">
      <c r="A53" s="191" t="s">
        <v>286</v>
      </c>
      <c r="B53" s="192"/>
      <c r="C53" s="192"/>
      <c r="D53" s="192"/>
      <c r="E53" s="192"/>
      <c r="F53" s="192"/>
      <c r="G53" s="192"/>
      <c r="H53" s="193"/>
      <c r="I53" s="4">
        <v>155</v>
      </c>
      <c r="J53" s="13">
        <v>96652650</v>
      </c>
      <c r="K53" s="13">
        <v>6927270</v>
      </c>
    </row>
    <row r="54" spans="1:11" ht="12.75" customHeight="1">
      <c r="A54" s="197" t="s">
        <v>287</v>
      </c>
      <c r="B54" s="198"/>
      <c r="C54" s="198"/>
      <c r="D54" s="198"/>
      <c r="E54" s="198"/>
      <c r="F54" s="198"/>
      <c r="G54" s="198"/>
      <c r="H54" s="199"/>
      <c r="I54" s="4">
        <v>156</v>
      </c>
      <c r="J54" s="14"/>
      <c r="K54" s="14">
        <v>888070</v>
      </c>
    </row>
    <row r="55" spans="1:11" ht="12.75" customHeight="1">
      <c r="A55" s="227" t="s">
        <v>239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1:11" ht="12.75" customHeight="1">
      <c r="A56" s="188" t="s">
        <v>288</v>
      </c>
      <c r="B56" s="189"/>
      <c r="C56" s="189"/>
      <c r="D56" s="189"/>
      <c r="E56" s="189"/>
      <c r="F56" s="189"/>
      <c r="G56" s="189"/>
      <c r="H56" s="190"/>
      <c r="I56" s="18">
        <v>157</v>
      </c>
      <c r="J56" s="11">
        <v>96652650</v>
      </c>
      <c r="K56" s="11">
        <f>K48</f>
        <v>-7815340</v>
      </c>
    </row>
    <row r="57" spans="1:11" ht="12.75" customHeight="1">
      <c r="A57" s="191" t="s">
        <v>298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29191670</v>
      </c>
      <c r="K57" s="12">
        <f>SUM(K58:K64)</f>
        <v>18606969</v>
      </c>
    </row>
    <row r="58" spans="1:11" ht="12.75" customHeight="1">
      <c r="A58" s="191" t="s">
        <v>289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>
        <v>29191670</v>
      </c>
      <c r="K58" s="13">
        <v>18606969</v>
      </c>
    </row>
    <row r="59" spans="1:11" ht="12.75" customHeight="1">
      <c r="A59" s="191" t="s">
        <v>290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291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 customHeight="1">
      <c r="A61" s="191" t="s">
        <v>292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293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294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295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296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>
        <v>5838334</v>
      </c>
      <c r="K65" s="13">
        <v>3721394</v>
      </c>
    </row>
    <row r="66" spans="1:11" ht="12.75" customHeight="1">
      <c r="A66" s="191" t="s">
        <v>297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23353336</v>
      </c>
      <c r="K66" s="12">
        <f>K57-K65</f>
        <v>14885575</v>
      </c>
    </row>
    <row r="67" spans="1:11" ht="12.75" customHeight="1">
      <c r="A67" s="191" t="s">
        <v>299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120005986</v>
      </c>
      <c r="K67" s="16">
        <f>K56+K66</f>
        <v>7070235</v>
      </c>
    </row>
    <row r="68" spans="1:11" ht="12.75" customHeight="1">
      <c r="A68" s="227" t="s">
        <v>240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>
      <c r="A69" s="188" t="s">
        <v>300</v>
      </c>
      <c r="B69" s="189"/>
      <c r="C69" s="189"/>
      <c r="D69" s="189"/>
      <c r="E69" s="189"/>
      <c r="F69" s="189"/>
      <c r="G69" s="189"/>
      <c r="H69" s="189"/>
      <c r="I69" s="225"/>
      <c r="J69" s="225"/>
      <c r="K69" s="226"/>
    </row>
    <row r="70" spans="1:11" ht="12.75" customHeight="1">
      <c r="A70" s="191" t="s">
        <v>286</v>
      </c>
      <c r="B70" s="192"/>
      <c r="C70" s="192"/>
      <c r="D70" s="192"/>
      <c r="E70" s="192"/>
      <c r="F70" s="192"/>
      <c r="G70" s="192"/>
      <c r="H70" s="193"/>
      <c r="I70" s="4">
        <v>169</v>
      </c>
      <c r="J70" s="13">
        <v>120005986</v>
      </c>
      <c r="K70" s="13">
        <v>7958305</v>
      </c>
    </row>
    <row r="71" spans="1:11" ht="12.75" customHeight="1">
      <c r="A71" s="197" t="s">
        <v>287</v>
      </c>
      <c r="B71" s="198"/>
      <c r="C71" s="198"/>
      <c r="D71" s="198"/>
      <c r="E71" s="198"/>
      <c r="F71" s="198"/>
      <c r="G71" s="198"/>
      <c r="H71" s="199"/>
      <c r="I71" s="7">
        <v>170</v>
      </c>
      <c r="J71" s="14"/>
      <c r="K71" s="14">
        <v>-888070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 customHeight="1">
      <c r="A1" s="229" t="s">
        <v>168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178" t="s">
        <v>167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31" t="s">
        <v>161</v>
      </c>
      <c r="B5" s="231"/>
      <c r="C5" s="231"/>
      <c r="D5" s="231"/>
      <c r="E5" s="231"/>
      <c r="F5" s="231"/>
      <c r="G5" s="231"/>
      <c r="H5" s="231"/>
      <c r="I5" s="80" t="s">
        <v>162</v>
      </c>
      <c r="J5" s="81" t="s">
        <v>171</v>
      </c>
      <c r="K5" s="81" t="s">
        <v>172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2">
        <v>2</v>
      </c>
      <c r="J6" s="83" t="s">
        <v>4</v>
      </c>
      <c r="K6" s="83" t="s">
        <v>5</v>
      </c>
    </row>
    <row r="7" spans="1:11" ht="12.75" customHeight="1">
      <c r="A7" s="227" t="s">
        <v>193</v>
      </c>
      <c r="B7" s="228"/>
      <c r="C7" s="228"/>
      <c r="D7" s="228"/>
      <c r="E7" s="228"/>
      <c r="F7" s="228"/>
      <c r="G7" s="228"/>
      <c r="H7" s="228"/>
      <c r="I7" s="233"/>
      <c r="J7" s="233"/>
      <c r="K7" s="234"/>
    </row>
    <row r="8" spans="1:11" ht="12.75" customHeight="1">
      <c r="A8" s="175" t="s">
        <v>194</v>
      </c>
      <c r="B8" s="176"/>
      <c r="C8" s="176"/>
      <c r="D8" s="176"/>
      <c r="E8" s="176"/>
      <c r="F8" s="176"/>
      <c r="G8" s="176"/>
      <c r="H8" s="176"/>
      <c r="I8" s="4">
        <v>1</v>
      </c>
      <c r="J8" s="13">
        <v>96909846</v>
      </c>
      <c r="K8" s="13">
        <v>-6469737</v>
      </c>
    </row>
    <row r="9" spans="1:11" ht="12.75" customHeight="1">
      <c r="A9" s="175" t="s">
        <v>195</v>
      </c>
      <c r="B9" s="176"/>
      <c r="C9" s="176"/>
      <c r="D9" s="176"/>
      <c r="E9" s="176"/>
      <c r="F9" s="176"/>
      <c r="G9" s="176"/>
      <c r="H9" s="176"/>
      <c r="I9" s="4">
        <v>2</v>
      </c>
      <c r="J9" s="13">
        <v>90031315</v>
      </c>
      <c r="K9" s="13">
        <v>96710778</v>
      </c>
    </row>
    <row r="10" spans="1:11" ht="12.75" customHeight="1">
      <c r="A10" s="175" t="s">
        <v>196</v>
      </c>
      <c r="B10" s="176"/>
      <c r="C10" s="176"/>
      <c r="D10" s="176"/>
      <c r="E10" s="176"/>
      <c r="F10" s="176"/>
      <c r="G10" s="176"/>
      <c r="H10" s="176"/>
      <c r="I10" s="4">
        <v>3</v>
      </c>
      <c r="J10" s="13">
        <v>2149080</v>
      </c>
      <c r="K10" s="13">
        <v>21035448</v>
      </c>
    </row>
    <row r="11" spans="1:11" ht="12.75" customHeight="1">
      <c r="A11" s="175" t="s">
        <v>197</v>
      </c>
      <c r="B11" s="176"/>
      <c r="C11" s="176"/>
      <c r="D11" s="176"/>
      <c r="E11" s="176"/>
      <c r="F11" s="176"/>
      <c r="G11" s="176"/>
      <c r="H11" s="176"/>
      <c r="I11" s="4">
        <v>4</v>
      </c>
      <c r="J11" s="13"/>
      <c r="K11" s="13">
        <v>8480356</v>
      </c>
    </row>
    <row r="12" spans="1:11" ht="12.75" customHeight="1">
      <c r="A12" s="175" t="s">
        <v>198</v>
      </c>
      <c r="B12" s="176"/>
      <c r="C12" s="176"/>
      <c r="D12" s="176"/>
      <c r="E12" s="176"/>
      <c r="F12" s="176"/>
      <c r="G12" s="176"/>
      <c r="H12" s="176"/>
      <c r="I12" s="4">
        <v>5</v>
      </c>
      <c r="J12" s="13"/>
      <c r="K12" s="13"/>
    </row>
    <row r="13" spans="1:11" ht="12.75" customHeight="1">
      <c r="A13" s="175" t="s">
        <v>199</v>
      </c>
      <c r="B13" s="176"/>
      <c r="C13" s="176"/>
      <c r="D13" s="176"/>
      <c r="E13" s="176"/>
      <c r="F13" s="176"/>
      <c r="G13" s="176"/>
      <c r="H13" s="176"/>
      <c r="I13" s="4">
        <v>6</v>
      </c>
      <c r="J13" s="13">
        <v>7985468</v>
      </c>
      <c r="K13" s="13">
        <v>17544900</v>
      </c>
    </row>
    <row r="14" spans="1:11" ht="12.75" customHeight="1">
      <c r="A14" s="191" t="s">
        <v>200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197075709</v>
      </c>
      <c r="K14" s="12">
        <f>SUM(K8:K13)</f>
        <v>137301745</v>
      </c>
    </row>
    <row r="15" spans="1:11" ht="12.75" customHeight="1">
      <c r="A15" s="175" t="s">
        <v>201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/>
    </row>
    <row r="16" spans="1:11" ht="12.75" customHeight="1">
      <c r="A16" s="175" t="s">
        <v>202</v>
      </c>
      <c r="B16" s="176"/>
      <c r="C16" s="176"/>
      <c r="D16" s="176"/>
      <c r="E16" s="176"/>
      <c r="F16" s="176"/>
      <c r="G16" s="176"/>
      <c r="H16" s="176"/>
      <c r="I16" s="4">
        <v>9</v>
      </c>
      <c r="J16" s="13">
        <v>7493782</v>
      </c>
      <c r="K16" s="13"/>
    </row>
    <row r="17" spans="1:11" ht="12.75" customHeight="1">
      <c r="A17" s="175" t="s">
        <v>203</v>
      </c>
      <c r="B17" s="176"/>
      <c r="C17" s="176"/>
      <c r="D17" s="176"/>
      <c r="E17" s="176"/>
      <c r="F17" s="176"/>
      <c r="G17" s="176"/>
      <c r="H17" s="176"/>
      <c r="I17" s="4">
        <v>10</v>
      </c>
      <c r="J17" s="13">
        <v>1576496</v>
      </c>
      <c r="K17" s="13">
        <v>1841766</v>
      </c>
    </row>
    <row r="18" spans="1:11" ht="12.75" customHeight="1">
      <c r="A18" s="175" t="s">
        <v>204</v>
      </c>
      <c r="B18" s="176"/>
      <c r="C18" s="176"/>
      <c r="D18" s="176"/>
      <c r="E18" s="176"/>
      <c r="F18" s="176"/>
      <c r="G18" s="176"/>
      <c r="H18" s="176"/>
      <c r="I18" s="4">
        <v>11</v>
      </c>
      <c r="J18" s="13">
        <v>83122049</v>
      </c>
      <c r="K18" s="13">
        <v>59921688</v>
      </c>
    </row>
    <row r="19" spans="1:11" ht="12.75" customHeight="1">
      <c r="A19" s="191" t="s">
        <v>205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92192327</v>
      </c>
      <c r="K19" s="12">
        <f>SUM(K15:K18)</f>
        <v>61763454</v>
      </c>
    </row>
    <row r="20" spans="1:11" ht="12.75" customHeight="1">
      <c r="A20" s="191" t="s">
        <v>206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104883382</v>
      </c>
      <c r="K20" s="12">
        <f>IF(K14&gt;K19,K14-K19,0)</f>
        <v>75538291</v>
      </c>
    </row>
    <row r="21" spans="1:11" ht="12.75" customHeight="1">
      <c r="A21" s="191" t="s">
        <v>207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 customHeight="1">
      <c r="A22" s="227" t="s">
        <v>208</v>
      </c>
      <c r="B22" s="228"/>
      <c r="C22" s="228"/>
      <c r="D22" s="228"/>
      <c r="E22" s="228"/>
      <c r="F22" s="228"/>
      <c r="G22" s="228"/>
      <c r="H22" s="228"/>
      <c r="I22" s="233"/>
      <c r="J22" s="233"/>
      <c r="K22" s="234"/>
    </row>
    <row r="23" spans="1:11" ht="12.75" customHeight="1">
      <c r="A23" s="175" t="s">
        <v>209</v>
      </c>
      <c r="B23" s="176"/>
      <c r="C23" s="176"/>
      <c r="D23" s="176"/>
      <c r="E23" s="176"/>
      <c r="F23" s="176"/>
      <c r="G23" s="176"/>
      <c r="H23" s="176"/>
      <c r="I23" s="4">
        <v>15</v>
      </c>
      <c r="J23" s="13">
        <v>132184917</v>
      </c>
      <c r="K23" s="13"/>
    </row>
    <row r="24" spans="1:11" ht="12.75" customHeight="1">
      <c r="A24" s="175" t="s">
        <v>210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>
        <v>11196064</v>
      </c>
    </row>
    <row r="25" spans="1:11" ht="12.75" customHeight="1">
      <c r="A25" s="175" t="s">
        <v>211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 customHeight="1">
      <c r="A26" s="175" t="s">
        <v>212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 customHeight="1">
      <c r="A27" s="175" t="s">
        <v>213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>
        <v>407157</v>
      </c>
    </row>
    <row r="28" spans="1:11" ht="12.75" customHeight="1">
      <c r="A28" s="191" t="s">
        <v>214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132184917</v>
      </c>
      <c r="K28" s="12">
        <f>SUM(K23:K27)</f>
        <v>11603221</v>
      </c>
    </row>
    <row r="29" spans="1:11" ht="12.75" customHeight="1">
      <c r="A29" s="175" t="s">
        <v>215</v>
      </c>
      <c r="B29" s="176"/>
      <c r="C29" s="176"/>
      <c r="D29" s="176"/>
      <c r="E29" s="176"/>
      <c r="F29" s="176"/>
      <c r="G29" s="176"/>
      <c r="H29" s="176"/>
      <c r="I29" s="4">
        <v>21</v>
      </c>
      <c r="J29" s="13">
        <v>204977546</v>
      </c>
      <c r="K29" s="13">
        <v>398060696</v>
      </c>
    </row>
    <row r="30" spans="1:11" ht="12.75" customHeight="1">
      <c r="A30" s="175" t="s">
        <v>216</v>
      </c>
      <c r="B30" s="176"/>
      <c r="C30" s="176"/>
      <c r="D30" s="176"/>
      <c r="E30" s="176"/>
      <c r="F30" s="176"/>
      <c r="G30" s="176"/>
      <c r="H30" s="176"/>
      <c r="I30" s="4">
        <v>22</v>
      </c>
      <c r="J30" s="13">
        <v>840548</v>
      </c>
      <c r="K30" s="13"/>
    </row>
    <row r="31" spans="1:11" ht="12.75" customHeight="1">
      <c r="A31" s="175" t="s">
        <v>217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 customHeight="1">
      <c r="A32" s="191" t="s">
        <v>218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205818094</v>
      </c>
      <c r="K32" s="12">
        <f>SUM(K29:K31)</f>
        <v>398060696</v>
      </c>
    </row>
    <row r="33" spans="1:11" ht="12.75" customHeight="1">
      <c r="A33" s="191" t="s">
        <v>301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91" t="s">
        <v>302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73633177</v>
      </c>
      <c r="K34" s="12">
        <f>IF(K32&gt;K28,K32-K28,0)</f>
        <v>386457475</v>
      </c>
    </row>
    <row r="35" spans="1:11" ht="12.75" customHeight="1">
      <c r="A35" s="227" t="s">
        <v>219</v>
      </c>
      <c r="B35" s="228"/>
      <c r="C35" s="228"/>
      <c r="D35" s="228"/>
      <c r="E35" s="228"/>
      <c r="F35" s="228"/>
      <c r="G35" s="228"/>
      <c r="H35" s="228"/>
      <c r="I35" s="233"/>
      <c r="J35" s="233"/>
      <c r="K35" s="234"/>
    </row>
    <row r="36" spans="1:11" ht="12.75" customHeight="1">
      <c r="A36" s="175" t="s">
        <v>220</v>
      </c>
      <c r="B36" s="176"/>
      <c r="C36" s="176"/>
      <c r="D36" s="176"/>
      <c r="E36" s="176"/>
      <c r="F36" s="176"/>
      <c r="G36" s="176"/>
      <c r="H36" s="176"/>
      <c r="I36" s="4">
        <v>27</v>
      </c>
      <c r="J36" s="13">
        <v>50000000</v>
      </c>
      <c r="K36" s="13">
        <v>70000000</v>
      </c>
    </row>
    <row r="37" spans="1:11" ht="12.75" customHeight="1">
      <c r="A37" s="175" t="s">
        <v>221</v>
      </c>
      <c r="B37" s="176"/>
      <c r="C37" s="176"/>
      <c r="D37" s="176"/>
      <c r="E37" s="176"/>
      <c r="F37" s="176"/>
      <c r="G37" s="176"/>
      <c r="H37" s="176"/>
      <c r="I37" s="4">
        <v>28</v>
      </c>
      <c r="J37" s="13">
        <v>280361462</v>
      </c>
      <c r="K37" s="13">
        <v>361271662</v>
      </c>
    </row>
    <row r="38" spans="1:11" ht="12.75" customHeight="1">
      <c r="A38" s="175" t="s">
        <v>222</v>
      </c>
      <c r="B38" s="176"/>
      <c r="C38" s="176"/>
      <c r="D38" s="176"/>
      <c r="E38" s="176"/>
      <c r="F38" s="176"/>
      <c r="G38" s="176"/>
      <c r="H38" s="176"/>
      <c r="I38" s="4">
        <v>29</v>
      </c>
      <c r="J38" s="13">
        <v>265472</v>
      </c>
      <c r="K38" s="13">
        <v>82005861</v>
      </c>
    </row>
    <row r="39" spans="1:11" ht="12.75" customHeight="1">
      <c r="A39" s="191" t="s">
        <v>223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330626934</v>
      </c>
      <c r="K39" s="12">
        <f>SUM(K36:K38)</f>
        <v>513277523</v>
      </c>
    </row>
    <row r="40" spans="1:11" ht="12.75" customHeight="1">
      <c r="A40" s="175" t="s">
        <v>224</v>
      </c>
      <c r="B40" s="176"/>
      <c r="C40" s="176"/>
      <c r="D40" s="176"/>
      <c r="E40" s="176"/>
      <c r="F40" s="176"/>
      <c r="G40" s="176"/>
      <c r="H40" s="176"/>
      <c r="I40" s="4">
        <v>31</v>
      </c>
      <c r="J40" s="13">
        <v>295549147</v>
      </c>
      <c r="K40" s="13">
        <v>127518469</v>
      </c>
    </row>
    <row r="41" spans="1:11" ht="12.75" customHeight="1">
      <c r="A41" s="175" t="s">
        <v>225</v>
      </c>
      <c r="B41" s="176"/>
      <c r="C41" s="176"/>
      <c r="D41" s="176"/>
      <c r="E41" s="176"/>
      <c r="F41" s="176"/>
      <c r="G41" s="176"/>
      <c r="H41" s="176"/>
      <c r="I41" s="4">
        <v>32</v>
      </c>
      <c r="J41" s="13">
        <v>23046304</v>
      </c>
      <c r="K41" s="13">
        <v>34725630</v>
      </c>
    </row>
    <row r="42" spans="1:11" ht="12.75" customHeight="1">
      <c r="A42" s="175" t="s">
        <v>226</v>
      </c>
      <c r="B42" s="176"/>
      <c r="C42" s="176"/>
      <c r="D42" s="176"/>
      <c r="E42" s="176"/>
      <c r="F42" s="176"/>
      <c r="G42" s="176"/>
      <c r="H42" s="176"/>
      <c r="I42" s="4">
        <v>33</v>
      </c>
      <c r="J42" s="13"/>
      <c r="K42" s="13"/>
    </row>
    <row r="43" spans="1:11" ht="12.75" customHeight="1">
      <c r="A43" s="175" t="s">
        <v>227</v>
      </c>
      <c r="B43" s="176"/>
      <c r="C43" s="176"/>
      <c r="D43" s="176"/>
      <c r="E43" s="176"/>
      <c r="F43" s="176"/>
      <c r="G43" s="176"/>
      <c r="H43" s="176"/>
      <c r="I43" s="4">
        <v>34</v>
      </c>
      <c r="J43" s="13">
        <v>2415321</v>
      </c>
      <c r="K43" s="13"/>
    </row>
    <row r="44" spans="1:11" ht="12.75" customHeight="1">
      <c r="A44" s="175" t="s">
        <v>228</v>
      </c>
      <c r="B44" s="176"/>
      <c r="C44" s="176"/>
      <c r="D44" s="176"/>
      <c r="E44" s="176"/>
      <c r="F44" s="176"/>
      <c r="G44" s="176"/>
      <c r="H44" s="176"/>
      <c r="I44" s="4">
        <v>35</v>
      </c>
      <c r="J44" s="13">
        <v>55884032</v>
      </c>
      <c r="K44" s="13">
        <v>32841435</v>
      </c>
    </row>
    <row r="45" spans="1:11" ht="12.75" customHeight="1">
      <c r="A45" s="191" t="s">
        <v>229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376894804</v>
      </c>
      <c r="K45" s="12">
        <f>SUM(K40:K44)</f>
        <v>195085534</v>
      </c>
    </row>
    <row r="46" spans="1:11" ht="12.75" customHeight="1">
      <c r="A46" s="191" t="s">
        <v>230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318191989</v>
      </c>
    </row>
    <row r="47" spans="1:11" ht="12.75" customHeight="1">
      <c r="A47" s="191" t="s">
        <v>231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46267870</v>
      </c>
      <c r="K47" s="12">
        <f>IF(K45&gt;K39,K45-K39,0)</f>
        <v>0</v>
      </c>
    </row>
    <row r="48" spans="1:11" ht="12.75" customHeight="1">
      <c r="A48" s="175" t="s">
        <v>232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7272805</v>
      </c>
    </row>
    <row r="49" spans="1:11" ht="12.75" customHeight="1">
      <c r="A49" s="175" t="s">
        <v>233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15017665</v>
      </c>
      <c r="K49" s="12">
        <f>IF(K21-K20+K34-K33+K47-K46&gt;0,K21-K20+K34-K33+K47-K46,0)</f>
        <v>0</v>
      </c>
    </row>
    <row r="50" spans="1:11" ht="12.75" customHeight="1">
      <c r="A50" s="175" t="s">
        <v>234</v>
      </c>
      <c r="B50" s="176"/>
      <c r="C50" s="176"/>
      <c r="D50" s="176"/>
      <c r="E50" s="176"/>
      <c r="F50" s="176"/>
      <c r="G50" s="176"/>
      <c r="H50" s="176"/>
      <c r="I50" s="4">
        <v>41</v>
      </c>
      <c r="J50" s="13">
        <v>37001628</v>
      </c>
      <c r="K50" s="13">
        <v>21983963</v>
      </c>
    </row>
    <row r="51" spans="1:11" ht="12.75" customHeight="1">
      <c r="A51" s="175" t="s">
        <v>235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/>
      <c r="K51" s="13">
        <v>7272805</v>
      </c>
    </row>
    <row r="52" spans="1:11" ht="12.75" customHeight="1">
      <c r="A52" s="175" t="s">
        <v>236</v>
      </c>
      <c r="B52" s="176"/>
      <c r="C52" s="176"/>
      <c r="D52" s="176"/>
      <c r="E52" s="176"/>
      <c r="F52" s="176"/>
      <c r="G52" s="176"/>
      <c r="H52" s="176"/>
      <c r="I52" s="4">
        <v>43</v>
      </c>
      <c r="J52" s="13">
        <v>15017665</v>
      </c>
      <c r="K52" s="13"/>
    </row>
    <row r="53" spans="1:11" ht="12.75" customHeight="1">
      <c r="A53" s="175" t="s">
        <v>237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21983963</v>
      </c>
      <c r="K53" s="16">
        <f>K50+K51-K52</f>
        <v>29256768</v>
      </c>
    </row>
  </sheetData>
  <sheetProtection/>
  <mergeCells count="52"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6:H36"/>
    <mergeCell ref="A37:H37"/>
    <mergeCell ref="A38:H38"/>
    <mergeCell ref="A39:H39"/>
    <mergeCell ref="A40:H40"/>
    <mergeCell ref="A41:H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8:K13 J29:K31 J23:K27 J15:K18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32:K34 J28:K28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86"/>
    </row>
    <row r="2" spans="1:12" ht="15.75">
      <c r="A2" s="84"/>
      <c r="B2" s="85"/>
      <c r="C2" s="251" t="s">
        <v>169</v>
      </c>
      <c r="D2" s="251"/>
      <c r="E2" s="89">
        <v>40544</v>
      </c>
      <c r="F2" s="88" t="s">
        <v>42</v>
      </c>
      <c r="G2" s="252">
        <v>40908</v>
      </c>
      <c r="H2" s="253"/>
      <c r="I2" s="85"/>
      <c r="J2" s="85"/>
      <c r="K2" s="85"/>
      <c r="L2" s="90"/>
    </row>
    <row r="3" spans="1:11" ht="24" customHeight="1" thickBot="1">
      <c r="A3" s="254" t="s">
        <v>161</v>
      </c>
      <c r="B3" s="254"/>
      <c r="C3" s="254"/>
      <c r="D3" s="254"/>
      <c r="E3" s="254"/>
      <c r="F3" s="254"/>
      <c r="G3" s="254"/>
      <c r="H3" s="254"/>
      <c r="I3" s="91" t="s">
        <v>162</v>
      </c>
      <c r="J3" s="92" t="s">
        <v>171</v>
      </c>
      <c r="K3" s="92" t="s">
        <v>172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4">
        <v>2</v>
      </c>
      <c r="J4" s="93" t="s">
        <v>4</v>
      </c>
      <c r="K4" s="93" t="s">
        <v>5</v>
      </c>
    </row>
    <row r="5" spans="1:11" ht="12.75" customHeight="1">
      <c r="A5" s="239" t="s">
        <v>173</v>
      </c>
      <c r="B5" s="240"/>
      <c r="C5" s="240"/>
      <c r="D5" s="240"/>
      <c r="E5" s="240"/>
      <c r="F5" s="240"/>
      <c r="G5" s="240"/>
      <c r="H5" s="240"/>
      <c r="I5" s="95">
        <v>1</v>
      </c>
      <c r="J5" s="96">
        <v>232000000</v>
      </c>
      <c r="K5" s="96">
        <v>232000000</v>
      </c>
    </row>
    <row r="6" spans="1:11" ht="12.75" customHeight="1">
      <c r="A6" s="239" t="s">
        <v>174</v>
      </c>
      <c r="B6" s="240"/>
      <c r="C6" s="240"/>
      <c r="D6" s="240"/>
      <c r="E6" s="240"/>
      <c r="F6" s="240"/>
      <c r="G6" s="240"/>
      <c r="H6" s="240"/>
      <c r="I6" s="95">
        <v>2</v>
      </c>
      <c r="J6" s="97">
        <v>-5132712</v>
      </c>
      <c r="K6" s="97">
        <v>-19217000</v>
      </c>
    </row>
    <row r="7" spans="1:11" ht="12.75" customHeight="1">
      <c r="A7" s="239" t="s">
        <v>175</v>
      </c>
      <c r="B7" s="240"/>
      <c r="C7" s="240"/>
      <c r="D7" s="240"/>
      <c r="E7" s="240"/>
      <c r="F7" s="240"/>
      <c r="G7" s="240"/>
      <c r="H7" s="240"/>
      <c r="I7" s="95">
        <v>3</v>
      </c>
      <c r="J7" s="97">
        <v>12596730</v>
      </c>
      <c r="K7" s="97">
        <v>37877082</v>
      </c>
    </row>
    <row r="8" spans="1:11" ht="12.75" customHeight="1">
      <c r="A8" s="239" t="s">
        <v>176</v>
      </c>
      <c r="B8" s="240"/>
      <c r="C8" s="240"/>
      <c r="D8" s="240"/>
      <c r="E8" s="240"/>
      <c r="F8" s="240"/>
      <c r="G8" s="240"/>
      <c r="H8" s="240"/>
      <c r="I8" s="95">
        <v>4</v>
      </c>
      <c r="J8" s="97">
        <v>255499719</v>
      </c>
      <c r="K8" s="97">
        <v>291423286</v>
      </c>
    </row>
    <row r="9" spans="1:11" ht="12.75" customHeight="1">
      <c r="A9" s="239" t="s">
        <v>177</v>
      </c>
      <c r="B9" s="240"/>
      <c r="C9" s="240"/>
      <c r="D9" s="240"/>
      <c r="E9" s="240"/>
      <c r="F9" s="240"/>
      <c r="G9" s="240"/>
      <c r="H9" s="240"/>
      <c r="I9" s="95">
        <v>5</v>
      </c>
      <c r="J9" s="97">
        <v>96652650</v>
      </c>
      <c r="K9" s="97">
        <v>-6927270</v>
      </c>
    </row>
    <row r="10" spans="1:11" ht="12.75" customHeight="1">
      <c r="A10" s="239" t="s">
        <v>178</v>
      </c>
      <c r="B10" s="240"/>
      <c r="C10" s="240"/>
      <c r="D10" s="240"/>
      <c r="E10" s="240"/>
      <c r="F10" s="240"/>
      <c r="G10" s="240"/>
      <c r="H10" s="240"/>
      <c r="I10" s="95">
        <v>6</v>
      </c>
      <c r="J10" s="97"/>
      <c r="K10" s="97"/>
    </row>
    <row r="11" spans="1:11" ht="12.75" customHeight="1">
      <c r="A11" s="239" t="s">
        <v>179</v>
      </c>
      <c r="B11" s="240"/>
      <c r="C11" s="240"/>
      <c r="D11" s="240"/>
      <c r="E11" s="240"/>
      <c r="F11" s="240"/>
      <c r="G11" s="240"/>
      <c r="H11" s="240"/>
      <c r="I11" s="95">
        <v>7</v>
      </c>
      <c r="J11" s="97"/>
      <c r="K11" s="97">
        <v>80875917</v>
      </c>
    </row>
    <row r="12" spans="1:11" ht="12.75" customHeight="1">
      <c r="A12" s="239" t="s">
        <v>180</v>
      </c>
      <c r="B12" s="240"/>
      <c r="C12" s="240"/>
      <c r="D12" s="240"/>
      <c r="E12" s="240"/>
      <c r="F12" s="240"/>
      <c r="G12" s="240"/>
      <c r="H12" s="240"/>
      <c r="I12" s="95">
        <v>8</v>
      </c>
      <c r="J12" s="97"/>
      <c r="K12" s="97"/>
    </row>
    <row r="13" spans="1:11" ht="12.75" customHeight="1">
      <c r="A13" s="239" t="s">
        <v>181</v>
      </c>
      <c r="B13" s="240"/>
      <c r="C13" s="240"/>
      <c r="D13" s="240"/>
      <c r="E13" s="240"/>
      <c r="F13" s="240"/>
      <c r="G13" s="240"/>
      <c r="H13" s="240"/>
      <c r="I13" s="95">
        <v>9</v>
      </c>
      <c r="J13" s="97">
        <v>29191670</v>
      </c>
      <c r="K13" s="97">
        <v>47798639</v>
      </c>
    </row>
    <row r="14" spans="1:11" ht="12.75" customHeight="1">
      <c r="A14" s="241" t="s">
        <v>182</v>
      </c>
      <c r="B14" s="242"/>
      <c r="C14" s="242"/>
      <c r="D14" s="242"/>
      <c r="E14" s="242"/>
      <c r="F14" s="242"/>
      <c r="G14" s="242"/>
      <c r="H14" s="242"/>
      <c r="I14" s="95">
        <v>10</v>
      </c>
      <c r="J14" s="98">
        <f>SUM(J5:J13)</f>
        <v>620808057</v>
      </c>
      <c r="K14" s="98">
        <f>SUM(K5:K13)</f>
        <v>663830654</v>
      </c>
    </row>
    <row r="15" spans="1:11" ht="12.75" customHeight="1">
      <c r="A15" s="239" t="s">
        <v>183</v>
      </c>
      <c r="B15" s="240"/>
      <c r="C15" s="240"/>
      <c r="D15" s="240"/>
      <c r="E15" s="240"/>
      <c r="F15" s="240"/>
      <c r="G15" s="240"/>
      <c r="H15" s="240"/>
      <c r="I15" s="95">
        <v>11</v>
      </c>
      <c r="J15" s="97">
        <v>29191670</v>
      </c>
      <c r="K15" s="97">
        <v>18606969</v>
      </c>
    </row>
    <row r="16" spans="1:11" ht="12.75" customHeight="1">
      <c r="A16" s="239" t="s">
        <v>184</v>
      </c>
      <c r="B16" s="240"/>
      <c r="C16" s="240"/>
      <c r="D16" s="240"/>
      <c r="E16" s="240"/>
      <c r="F16" s="240"/>
      <c r="G16" s="240"/>
      <c r="H16" s="240"/>
      <c r="I16" s="95">
        <v>12</v>
      </c>
      <c r="J16" s="97"/>
      <c r="K16" s="97"/>
    </row>
    <row r="17" spans="1:11" ht="12.75" customHeight="1">
      <c r="A17" s="239" t="s">
        <v>185</v>
      </c>
      <c r="B17" s="240"/>
      <c r="C17" s="240"/>
      <c r="D17" s="240"/>
      <c r="E17" s="240"/>
      <c r="F17" s="240"/>
      <c r="G17" s="240"/>
      <c r="H17" s="240"/>
      <c r="I17" s="95">
        <v>13</v>
      </c>
      <c r="J17" s="97"/>
      <c r="K17" s="97"/>
    </row>
    <row r="18" spans="1:11" ht="12.75" customHeight="1">
      <c r="A18" s="239" t="s">
        <v>186</v>
      </c>
      <c r="B18" s="240"/>
      <c r="C18" s="240"/>
      <c r="D18" s="240"/>
      <c r="E18" s="240"/>
      <c r="F18" s="240"/>
      <c r="G18" s="240"/>
      <c r="H18" s="240"/>
      <c r="I18" s="95">
        <v>14</v>
      </c>
      <c r="J18" s="97"/>
      <c r="K18" s="97"/>
    </row>
    <row r="19" spans="1:11" ht="12.75" customHeight="1">
      <c r="A19" s="239" t="s">
        <v>187</v>
      </c>
      <c r="B19" s="240"/>
      <c r="C19" s="240"/>
      <c r="D19" s="240"/>
      <c r="E19" s="240"/>
      <c r="F19" s="240"/>
      <c r="G19" s="240"/>
      <c r="H19" s="240"/>
      <c r="I19" s="95">
        <v>15</v>
      </c>
      <c r="J19" s="97"/>
      <c r="K19" s="97"/>
    </row>
    <row r="20" spans="1:11" ht="12.75" customHeight="1">
      <c r="A20" s="239" t="s">
        <v>188</v>
      </c>
      <c r="B20" s="240"/>
      <c r="C20" s="240"/>
      <c r="D20" s="240"/>
      <c r="E20" s="240"/>
      <c r="F20" s="240"/>
      <c r="G20" s="240"/>
      <c r="H20" s="240"/>
      <c r="I20" s="95">
        <v>16</v>
      </c>
      <c r="J20" s="97">
        <v>43087873</v>
      </c>
      <c r="K20" s="97">
        <v>24415628</v>
      </c>
    </row>
    <row r="21" spans="1:11" ht="12.75" customHeight="1">
      <c r="A21" s="241" t="s">
        <v>189</v>
      </c>
      <c r="B21" s="242"/>
      <c r="C21" s="242"/>
      <c r="D21" s="242"/>
      <c r="E21" s="242"/>
      <c r="F21" s="242"/>
      <c r="G21" s="242"/>
      <c r="H21" s="242"/>
      <c r="I21" s="95">
        <v>17</v>
      </c>
      <c r="J21" s="99">
        <f>SUM(J15:J20)</f>
        <v>72279543</v>
      </c>
      <c r="K21" s="99">
        <f>SUM(K15:K20)</f>
        <v>43022597</v>
      </c>
    </row>
    <row r="22" spans="1:11" ht="12.75">
      <c r="A22" s="243"/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 customHeight="1">
      <c r="A23" s="247" t="s">
        <v>190</v>
      </c>
      <c r="B23" s="248"/>
      <c r="C23" s="248"/>
      <c r="D23" s="248"/>
      <c r="E23" s="248"/>
      <c r="F23" s="248"/>
      <c r="G23" s="248"/>
      <c r="H23" s="248"/>
      <c r="I23" s="100">
        <v>18</v>
      </c>
      <c r="J23" s="96">
        <v>72279543</v>
      </c>
      <c r="K23" s="96">
        <v>-37853320</v>
      </c>
    </row>
    <row r="24" spans="1:11" ht="23.25" customHeight="1">
      <c r="A24" s="249" t="s">
        <v>191</v>
      </c>
      <c r="B24" s="250"/>
      <c r="C24" s="250"/>
      <c r="D24" s="250"/>
      <c r="E24" s="250"/>
      <c r="F24" s="250"/>
      <c r="G24" s="250"/>
      <c r="H24" s="250"/>
      <c r="I24" s="101">
        <v>19</v>
      </c>
      <c r="J24" s="99"/>
      <c r="K24" s="99">
        <v>80875917</v>
      </c>
    </row>
    <row r="25" spans="1:11" ht="30" customHeight="1">
      <c r="A25" s="235" t="s">
        <v>192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Lenovo User</cp:lastModifiedBy>
  <cp:lastPrinted>2011-05-09T13:54:14Z</cp:lastPrinted>
  <dcterms:created xsi:type="dcterms:W3CDTF">2008-10-17T11:51:54Z</dcterms:created>
  <dcterms:modified xsi:type="dcterms:W3CDTF">2012-05-01T17:20:03Z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