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461" windowWidth="14970" windowHeight="1374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<sst xmlns="http://schemas.openxmlformats.org/spreadsheetml/2006/main" count="336" uniqueCount="305">
  <si>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</si>
  <si>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</si>
  <si>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</si>
  <si>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</si>
  <si>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</si>
  <si>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</si>
  <si>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</si>
  <si>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</si>
  <si>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</si>
  <si>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</si>
  <si>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</si>
  <si>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</si>
  <si>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</si>
  <si>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</si>
  <si>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</si>
  <si>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</si>
  <si>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</si>
  <si>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</si>
  <si>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</si>
  <si>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</si>
  <si>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</si>
  <si>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</si>
  <si>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</si>
  <si>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</si>
  <si>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</si>
  <si>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</si>
  <si>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</si>
  <si>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</si>
  <si>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</si>
  <si>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</si>
  <si>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</si>
  <si>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</si>
  <si>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</si>
  <si>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</si>
  <si>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</si>
  <si>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</si>
  <si>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</si>
  <si>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</si>
  <si>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</si>
  <si>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</si>
  <si>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</si>
  <si>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</si>
  <si>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</si>
  <si>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</si>
  <si>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</si>
  <si>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</si>
  <si>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</si>
  <si>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</si>
  <si>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</si>
  <si>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</si>
  <si>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</si>
  <si>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</si>
  <si>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</si>
  <si>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</si>
  <si>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</si>
  <si>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</si>
  <si>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</si>
  <si>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</si>
  <si>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</si>
  <si>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</si>
  <si>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</si>
  <si>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</si>
  <si>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</si>
  <si>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</si>
  <si>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</si>
  <si>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</si>
  <si>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</si>
  <si>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</si>
  <si>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</si>
  <si>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</si>
  <si>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</si>
  <si>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</si>
  <si>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</si>
  <si>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</si>
  <si>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</si>
  <si>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</si>
  <si>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</si>
  <si>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</si>
  <si>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</si>
  <si>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</si>
  <si>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</si>
  <si>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</si>
  <si>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</si>
  <si>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</si>
  <si>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</si>
  <si>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</si>
  <si>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</si>
  <si>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</si>
  <si>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</si>
  <si>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</si>
  <si>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</si>
  <si>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</si>
  <si>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</si>
  <si>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</si>
  <si>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</si>
  <si>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</si>
  <si>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</si>
  <si>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</si>
  <si>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</si>
  <si>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</si>
  <si>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</si>
  <si>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</si>
  <si>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</si>
  <si>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</si>
  <si>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</si>
  <si>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</si>
  <si>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</si>
  <si>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</si>
  <si>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</si>
  <si>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</si>
  <si>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</si>
  <si>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</si>
  <si>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</si>
  <si>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</si>
  <si>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</si>
  <si>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</si>
  <si>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</si>
  <si>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</si>
  <si>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</si>
  <si>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</si>
  <si>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</si>
  <si>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</si>
  <si>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</si>
  <si>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</si>
  <si>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</si>
  <si>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</si>
  <si>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</si>
  <si>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</si>
  <si>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</si>
  <si>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</si>
  <si>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</si>
  <si>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</si>
  <si>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</si>
  <si>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</si>
  <si>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</si>
  <si>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</si>
  <si>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</si>
  <si>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</si>
  <si>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</si>
  <si>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</si>
  <si>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</si>
  <si>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</si>
  <si>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</si>
  <si>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</si>
  <si>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</si>
  <si>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</si>
  <si>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</si>
  <si>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</si>
  <si>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</si>
  <si>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</si>
  <si>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</si>
  <si>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</si>
  <si>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</si>
  <si>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</si>
  <si>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</si>
  <si>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</si>
  <si>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</si>
  <si>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</si>
  <si>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</si>
  <si>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</si>
  <si>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</si>
  <si>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</si>
  <si>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</si>
  <si>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</si>
  <si>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</si>
  <si>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</si>
  <si>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</si>
  <si>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</si>
  <si>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</si>
  <si>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</si>
  <si>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</si>
  <si>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</si>
  <si>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</si>
  <si>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</si>
  <si>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</si>
  <si>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</si>
  <si>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</si>
  <si>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</si>
  <si>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</si>
  <si>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</si>
  <si>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</si>
  <si>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</si>
  <si>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</si>
  <si>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</si>
  <si>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</si>
  <si>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</si>
  <si>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</si>
  <si>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</si>
  <si>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</si>
  <si>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</si>
  <si>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</si>
  <si>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</si>
  <si>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</si>
  <si>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</si>
  <si>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</si>
  <si>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</si>
  <si>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</si>
  <si>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</si>
  <si>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</si>
  <si>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</si>
  <si>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</si>
  <si>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</si>
  <si>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</si>
  <si>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</si>
  <si>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</si>
  <si>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</si>
  <si>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</si>
  <si>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</si>
  <si>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</si>
  <si>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</si>
  <si>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</si>
  <si>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</si>
  <si>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</si>
  <si>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</si>
  <si>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</si>
  <si>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</si>
  <si>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</si>
  <si>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</si>
  <si>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</si>
  <si>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</si>
  <si>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</si>
  <si>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</si>
  <si>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</si>
  <si>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</si>
  <si>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</si>
  <si>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</si>
  <si>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</si>
  <si>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</si>
  <si>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</si>
  <si>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</si>
  <si>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</si>
  <si>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</si>
  <si>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</si>
  <si>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</si>
  <si>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</si>
  <si>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</si>
  <si>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</si>
  <si>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</si>
  <si>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</si>
  <si>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</si>
  <si>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</si>
  <si>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</si>
  <si>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</si>
  <si>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</si>
  <si>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</si>
  <si>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</si>
  <si>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</si>
  <si>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</si>
  <si>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</si>
  <si>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</si>
  <si>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</si>
  <si>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</si>
  <si>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</si>
  <si>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</si>
  <si>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</si>
  <si>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</si>
  <si>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</si>
  <si>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</si>
  <si>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</si>
  <si>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</si>
  <si>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</si>
  <si>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</si>
  <si>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</si>
  <si>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</si>
  <si>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</si>
  <si>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</si>
  <si>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</si>
  <si>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</si>
  <si>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</si>
  <si>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</si>
  <si>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</si>
  <si>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</si>
  <si>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</si>
  <si>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</si>
  <si>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</si>
  <si>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</si>
  <si>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</si>
  <si>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</si>
  <si>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</si>
  <si>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</si>
  <si>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</si>
  <si>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</si>
  <si>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</si>
  <si>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</si>
  <si>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</si>
  <si>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</si>
  <si>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</si>
  <si>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</si>
  <si>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</si>
  <si>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</si>
  <si>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</si>
  <si>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</si>
  <si>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</si>
  <si>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</si>
  <si>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</si>
  <si>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NE</t>
  </si>
  <si>
    <t>BOJANA MIHAJLOVIĆ</t>
  </si>
  <si>
    <t>052 492546</t>
  </si>
  <si>
    <t>052 492598</t>
  </si>
  <si>
    <t>bojana.mihajlovic@uljanikplovidba.com</t>
  </si>
  <si>
    <t>DRAGUTIN PAVLETIĆ</t>
  </si>
  <si>
    <t xml:space="preserve">Obveznik: ULJANIK PLOVIDBA D.D. </t>
  </si>
  <si>
    <t>stanje na dan 30.06.2011.</t>
  </si>
  <si>
    <t>u razdoblju 01.01.2011. do 30.06.2011.</t>
  </si>
  <si>
    <t>u razdoblju 01.01.2011 do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</si>
</sst>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 horizontal="left" vertical="center"/>
      <protection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123825</xdr:rowOff>
    </xdr:from>
    <xdr:to>
      <xdr:col>8</xdr:col>
      <xdr:colOff>428625</xdr:colOff>
      <xdr:row>60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20225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38100</xdr:rowOff>
    </xdr:from>
    <xdr:to>
      <xdr:col>7</xdr:col>
      <xdr:colOff>447675</xdr:colOff>
      <xdr:row>61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31">
      <selection activeCell="G60" sqref="G6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214</v>
      </c>
      <c r="B1" s="149"/>
      <c r="C1" s="149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78" t="s">
        <v>215</v>
      </c>
      <c r="B2" s="179"/>
      <c r="C2" s="179"/>
      <c r="D2" s="180"/>
      <c r="E2" s="116">
        <v>40544</v>
      </c>
      <c r="F2" s="12"/>
      <c r="G2" s="13" t="s">
        <v>216</v>
      </c>
      <c r="H2" s="116">
        <v>40724</v>
      </c>
      <c r="I2" s="81"/>
      <c r="J2" s="10"/>
      <c r="K2" s="10"/>
      <c r="L2" s="10"/>
    </row>
    <row r="3" spans="1:12" ht="12.75">
      <c r="A3" s="82"/>
      <c r="B3" s="14">
        <v>18</v>
      </c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">
      <c r="A4" s="181" t="s">
        <v>281</v>
      </c>
      <c r="B4" s="182"/>
      <c r="C4" s="182"/>
      <c r="D4" s="182"/>
      <c r="E4" s="182"/>
      <c r="F4" s="182"/>
      <c r="G4" s="182"/>
      <c r="H4" s="182"/>
      <c r="I4" s="183"/>
      <c r="J4" s="10"/>
      <c r="K4" s="10"/>
      <c r="L4" s="10"/>
    </row>
    <row r="5" spans="1:12" ht="12.75">
      <c r="A5" s="84"/>
      <c r="B5" s="17"/>
      <c r="C5" s="17"/>
      <c r="D5" s="17"/>
      <c r="E5" s="18"/>
      <c r="F5" s="85"/>
      <c r="G5" s="19"/>
      <c r="H5" s="20"/>
      <c r="I5" s="86"/>
      <c r="J5" s="10"/>
      <c r="K5" s="10"/>
      <c r="L5" s="10"/>
    </row>
    <row r="6" spans="1:12" ht="12.75">
      <c r="A6" s="161" t="s">
        <v>217</v>
      </c>
      <c r="B6" s="162"/>
      <c r="C6" s="143" t="s">
        <v>285</v>
      </c>
      <c r="D6" s="144"/>
      <c r="E6" s="30"/>
      <c r="F6" s="30"/>
      <c r="G6" s="30"/>
      <c r="H6" s="30"/>
      <c r="I6" s="87"/>
      <c r="J6" s="10"/>
      <c r="K6" s="10"/>
      <c r="L6" s="10"/>
    </row>
    <row r="7" spans="1:12" ht="12.75">
      <c r="A7" s="88"/>
      <c r="B7" s="23"/>
      <c r="C7" s="16"/>
      <c r="D7" s="16"/>
      <c r="E7" s="30"/>
      <c r="F7" s="30"/>
      <c r="G7" s="30"/>
      <c r="H7" s="30"/>
      <c r="I7" s="87"/>
      <c r="J7" s="10"/>
      <c r="K7" s="10"/>
      <c r="L7" s="10"/>
    </row>
    <row r="8" spans="1:12" ht="12.75">
      <c r="A8" s="184" t="s">
        <v>218</v>
      </c>
      <c r="B8" s="185"/>
      <c r="C8" s="143" t="s">
        <v>286</v>
      </c>
      <c r="D8" s="144"/>
      <c r="E8" s="30"/>
      <c r="F8" s="30"/>
      <c r="G8" s="30"/>
      <c r="H8" s="30"/>
      <c r="I8" s="89"/>
      <c r="J8" s="10"/>
      <c r="K8" s="10"/>
      <c r="L8" s="10"/>
    </row>
    <row r="9" spans="1:12" ht="12.75">
      <c r="A9" s="90"/>
      <c r="B9" s="48"/>
      <c r="C9" s="21"/>
      <c r="D9" s="27"/>
      <c r="E9" s="16"/>
      <c r="F9" s="16"/>
      <c r="G9" s="16"/>
      <c r="H9" s="16"/>
      <c r="I9" s="89"/>
      <c r="J9" s="10"/>
      <c r="K9" s="10"/>
      <c r="L9" s="10"/>
    </row>
    <row r="10" spans="1:12" ht="12.75">
      <c r="A10" s="156" t="s">
        <v>219</v>
      </c>
      <c r="B10" s="176"/>
      <c r="C10" s="143" t="s">
        <v>287</v>
      </c>
      <c r="D10" s="144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77"/>
      <c r="B11" s="176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161" t="s">
        <v>220</v>
      </c>
      <c r="B12" s="162"/>
      <c r="C12" s="140" t="s">
        <v>288</v>
      </c>
      <c r="D12" s="173"/>
      <c r="E12" s="173"/>
      <c r="F12" s="173"/>
      <c r="G12" s="173"/>
      <c r="H12" s="173"/>
      <c r="I12" s="137"/>
      <c r="J12" s="10"/>
      <c r="K12" s="10"/>
      <c r="L12" s="10"/>
    </row>
    <row r="13" spans="1:12" ht="12.75">
      <c r="A13" s="88"/>
      <c r="B13" s="23"/>
      <c r="C13" s="22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161" t="s">
        <v>221</v>
      </c>
      <c r="B14" s="162"/>
      <c r="C14" s="174">
        <v>52100</v>
      </c>
      <c r="D14" s="175"/>
      <c r="E14" s="16"/>
      <c r="F14" s="140" t="s">
        <v>289</v>
      </c>
      <c r="G14" s="173"/>
      <c r="H14" s="173"/>
      <c r="I14" s="137"/>
      <c r="J14" s="10"/>
      <c r="K14" s="10"/>
      <c r="L14" s="10"/>
    </row>
    <row r="15" spans="1:12" ht="12.75">
      <c r="A15" s="88"/>
      <c r="B15" s="23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161" t="s">
        <v>222</v>
      </c>
      <c r="B16" s="162"/>
      <c r="C16" s="140" t="s">
        <v>290</v>
      </c>
      <c r="D16" s="173"/>
      <c r="E16" s="173"/>
      <c r="F16" s="173"/>
      <c r="G16" s="173"/>
      <c r="H16" s="173"/>
      <c r="I16" s="137"/>
      <c r="J16" s="10"/>
      <c r="K16" s="10"/>
      <c r="L16" s="10"/>
    </row>
    <row r="17" spans="1:12" ht="12.75">
      <c r="A17" s="88"/>
      <c r="B17" s="23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161" t="s">
        <v>223</v>
      </c>
      <c r="B18" s="162"/>
      <c r="C18" s="169" t="s">
        <v>291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88"/>
      <c r="B19" s="23"/>
      <c r="C19" s="22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161" t="s">
        <v>224</v>
      </c>
      <c r="B20" s="162"/>
      <c r="C20" s="169" t="s">
        <v>292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88"/>
      <c r="B21" s="23"/>
      <c r="C21" s="22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61" t="s">
        <v>225</v>
      </c>
      <c r="B22" s="162"/>
      <c r="C22" s="117">
        <v>359</v>
      </c>
      <c r="D22" s="140" t="s">
        <v>289</v>
      </c>
      <c r="E22" s="166"/>
      <c r="F22" s="167"/>
      <c r="G22" s="161"/>
      <c r="H22" s="172"/>
      <c r="I22" s="91"/>
      <c r="J22" s="10"/>
      <c r="K22" s="10"/>
      <c r="L22" s="10"/>
    </row>
    <row r="23" spans="1:12" ht="12.75">
      <c r="A23" s="88"/>
      <c r="B23" s="23"/>
      <c r="C23" s="16"/>
      <c r="D23" s="25"/>
      <c r="E23" s="25"/>
      <c r="F23" s="25"/>
      <c r="G23" s="25"/>
      <c r="H23" s="16"/>
      <c r="I23" s="89"/>
      <c r="J23" s="10"/>
      <c r="K23" s="10"/>
      <c r="L23" s="10"/>
    </row>
    <row r="24" spans="1:12" ht="12.75">
      <c r="A24" s="161" t="s">
        <v>226</v>
      </c>
      <c r="B24" s="162"/>
      <c r="C24" s="117">
        <v>18</v>
      </c>
      <c r="D24" s="140" t="s">
        <v>293</v>
      </c>
      <c r="E24" s="166"/>
      <c r="F24" s="166"/>
      <c r="G24" s="167"/>
      <c r="H24" s="49" t="s">
        <v>227</v>
      </c>
      <c r="I24" s="118">
        <v>30</v>
      </c>
      <c r="J24" s="10"/>
      <c r="K24" s="10"/>
      <c r="L24" s="10"/>
    </row>
    <row r="25" spans="1:12" ht="12.75">
      <c r="A25" s="88"/>
      <c r="B25" s="23"/>
      <c r="C25" s="16"/>
      <c r="D25" s="25"/>
      <c r="E25" s="25"/>
      <c r="F25" s="25"/>
      <c r="G25" s="23"/>
      <c r="H25" s="23" t="s">
        <v>282</v>
      </c>
      <c r="I25" s="92"/>
      <c r="J25" s="10"/>
      <c r="K25" s="10"/>
      <c r="L25" s="10"/>
    </row>
    <row r="26" spans="1:12" ht="12.75">
      <c r="A26" s="161" t="s">
        <v>228</v>
      </c>
      <c r="B26" s="162"/>
      <c r="C26" s="119" t="s">
        <v>295</v>
      </c>
      <c r="D26" s="26"/>
      <c r="E26" s="93"/>
      <c r="F26" s="94"/>
      <c r="G26" s="168" t="s">
        <v>229</v>
      </c>
      <c r="H26" s="162"/>
      <c r="I26" s="120" t="s">
        <v>294</v>
      </c>
      <c r="J26" s="10"/>
      <c r="K26" s="10"/>
      <c r="L26" s="10"/>
    </row>
    <row r="27" spans="1:12" ht="12.75">
      <c r="A27" s="88"/>
      <c r="B27" s="23"/>
      <c r="C27" s="16"/>
      <c r="D27" s="94"/>
      <c r="E27" s="94"/>
      <c r="F27" s="94"/>
      <c r="G27" s="94"/>
      <c r="H27" s="16"/>
      <c r="I27" s="95"/>
      <c r="J27" s="10"/>
      <c r="K27" s="10"/>
      <c r="L27" s="10"/>
    </row>
    <row r="28" spans="1:12" ht="12.75">
      <c r="A28" s="128" t="s">
        <v>230</v>
      </c>
      <c r="B28" s="129"/>
      <c r="C28" s="130"/>
      <c r="D28" s="130"/>
      <c r="E28" s="124" t="s">
        <v>231</v>
      </c>
      <c r="F28" s="125"/>
      <c r="G28" s="125"/>
      <c r="H28" s="164" t="s">
        <v>232</v>
      </c>
      <c r="I28" s="165"/>
      <c r="J28" s="10"/>
      <c r="K28" s="10"/>
      <c r="L28" s="10"/>
    </row>
    <row r="29" spans="1:12" ht="12.75">
      <c r="A29" s="96"/>
      <c r="B29" s="93"/>
      <c r="C29" s="93"/>
      <c r="D29" s="27"/>
      <c r="E29" s="16"/>
      <c r="F29" s="16"/>
      <c r="G29" s="16"/>
      <c r="H29" s="28"/>
      <c r="I29" s="95"/>
      <c r="J29" s="10"/>
      <c r="K29" s="10"/>
      <c r="L29" s="10"/>
    </row>
    <row r="30" spans="1:12" ht="12.75">
      <c r="A30" s="135"/>
      <c r="B30" s="136"/>
      <c r="C30" s="136"/>
      <c r="D30" s="131"/>
      <c r="E30" s="135"/>
      <c r="F30" s="136"/>
      <c r="G30" s="136"/>
      <c r="H30" s="143"/>
      <c r="I30" s="144"/>
      <c r="J30" s="10"/>
      <c r="K30" s="10"/>
      <c r="L30" s="10"/>
    </row>
    <row r="31" spans="1:12" ht="12.75">
      <c r="A31" s="88"/>
      <c r="B31" s="23"/>
      <c r="C31" s="22"/>
      <c r="D31" s="126"/>
      <c r="E31" s="126"/>
      <c r="F31" s="126"/>
      <c r="G31" s="127"/>
      <c r="H31" s="16"/>
      <c r="I31" s="97"/>
      <c r="J31" s="10"/>
      <c r="K31" s="10"/>
      <c r="L31" s="10"/>
    </row>
    <row r="32" spans="1:12" ht="12.75">
      <c r="A32" s="135"/>
      <c r="B32" s="136"/>
      <c r="C32" s="136"/>
      <c r="D32" s="131"/>
      <c r="E32" s="135"/>
      <c r="F32" s="136"/>
      <c r="G32" s="136"/>
      <c r="H32" s="143"/>
      <c r="I32" s="144"/>
      <c r="J32" s="10"/>
      <c r="K32" s="10"/>
      <c r="L32" s="10"/>
    </row>
    <row r="33" spans="1:12" ht="12.75">
      <c r="A33" s="88"/>
      <c r="B33" s="23"/>
      <c r="C33" s="22"/>
      <c r="D33" s="29"/>
      <c r="E33" s="29"/>
      <c r="F33" s="29"/>
      <c r="G33" s="30"/>
      <c r="H33" s="16"/>
      <c r="I33" s="98"/>
      <c r="J33" s="10"/>
      <c r="K33" s="10"/>
      <c r="L33" s="10"/>
    </row>
    <row r="34" spans="1:12" ht="12.75">
      <c r="A34" s="135"/>
      <c r="B34" s="136"/>
      <c r="C34" s="136"/>
      <c r="D34" s="131"/>
      <c r="E34" s="135"/>
      <c r="F34" s="136"/>
      <c r="G34" s="136"/>
      <c r="H34" s="143"/>
      <c r="I34" s="144"/>
      <c r="J34" s="10"/>
      <c r="K34" s="10"/>
      <c r="L34" s="10"/>
    </row>
    <row r="35" spans="1:12" ht="12.75">
      <c r="A35" s="88"/>
      <c r="B35" s="23"/>
      <c r="C35" s="22"/>
      <c r="D35" s="29"/>
      <c r="E35" s="29"/>
      <c r="F35" s="29"/>
      <c r="G35" s="30"/>
      <c r="H35" s="16"/>
      <c r="I35" s="98"/>
      <c r="J35" s="10"/>
      <c r="K35" s="10"/>
      <c r="L35" s="10"/>
    </row>
    <row r="36" spans="1:12" ht="12.75">
      <c r="A36" s="135"/>
      <c r="B36" s="136"/>
      <c r="C36" s="136"/>
      <c r="D36" s="131"/>
      <c r="E36" s="135"/>
      <c r="F36" s="136"/>
      <c r="G36" s="136"/>
      <c r="H36" s="143"/>
      <c r="I36" s="144"/>
      <c r="J36" s="10"/>
      <c r="K36" s="10"/>
      <c r="L36" s="10"/>
    </row>
    <row r="37" spans="1:12" ht="12.75">
      <c r="A37" s="99"/>
      <c r="B37" s="31"/>
      <c r="C37" s="132"/>
      <c r="D37" s="133"/>
      <c r="E37" s="16"/>
      <c r="F37" s="132"/>
      <c r="G37" s="133"/>
      <c r="H37" s="16"/>
      <c r="I37" s="89"/>
      <c r="J37" s="10"/>
      <c r="K37" s="10"/>
      <c r="L37" s="10"/>
    </row>
    <row r="38" spans="1:12" ht="12.75">
      <c r="A38" s="135"/>
      <c r="B38" s="136"/>
      <c r="C38" s="136"/>
      <c r="D38" s="131"/>
      <c r="E38" s="135"/>
      <c r="F38" s="136"/>
      <c r="G38" s="136"/>
      <c r="H38" s="143"/>
      <c r="I38" s="144"/>
      <c r="J38" s="10"/>
      <c r="K38" s="10"/>
      <c r="L38" s="10"/>
    </row>
    <row r="39" spans="1:12" ht="12.75">
      <c r="A39" s="99"/>
      <c r="B39" s="31"/>
      <c r="C39" s="32"/>
      <c r="D39" s="33"/>
      <c r="E39" s="16"/>
      <c r="F39" s="32"/>
      <c r="G39" s="33"/>
      <c r="H39" s="16"/>
      <c r="I39" s="89"/>
      <c r="J39" s="10"/>
      <c r="K39" s="10"/>
      <c r="L39" s="10"/>
    </row>
    <row r="40" spans="1:12" ht="12.75">
      <c r="A40" s="135"/>
      <c r="B40" s="136"/>
      <c r="C40" s="136"/>
      <c r="D40" s="131"/>
      <c r="E40" s="135"/>
      <c r="F40" s="136"/>
      <c r="G40" s="136"/>
      <c r="H40" s="143"/>
      <c r="I40" s="144"/>
      <c r="J40" s="10"/>
      <c r="K40" s="10"/>
      <c r="L40" s="10"/>
    </row>
    <row r="41" spans="1:12" ht="12.75">
      <c r="A41" s="121"/>
      <c r="B41" s="34"/>
      <c r="C41" s="34"/>
      <c r="D41" s="34"/>
      <c r="E41" s="24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1"/>
      <c r="C42" s="32"/>
      <c r="D42" s="33"/>
      <c r="E42" s="16"/>
      <c r="F42" s="32"/>
      <c r="G42" s="33"/>
      <c r="H42" s="16"/>
      <c r="I42" s="89"/>
      <c r="J42" s="10"/>
      <c r="K42" s="10"/>
      <c r="L42" s="10"/>
    </row>
    <row r="43" spans="1:12" ht="12.75">
      <c r="A43" s="101"/>
      <c r="B43" s="35"/>
      <c r="C43" s="35"/>
      <c r="D43" s="21"/>
      <c r="E43" s="21"/>
      <c r="F43" s="35"/>
      <c r="G43" s="21"/>
      <c r="H43" s="21"/>
      <c r="I43" s="102"/>
      <c r="J43" s="10"/>
      <c r="K43" s="10"/>
      <c r="L43" s="10"/>
    </row>
    <row r="44" spans="1:12" ht="12.75">
      <c r="A44" s="156" t="s">
        <v>233</v>
      </c>
      <c r="B44" s="157"/>
      <c r="C44" s="143"/>
      <c r="D44" s="144"/>
      <c r="E44" s="27"/>
      <c r="F44" s="140"/>
      <c r="G44" s="136"/>
      <c r="H44" s="136"/>
      <c r="I44" s="131"/>
      <c r="J44" s="10"/>
      <c r="K44" s="10"/>
      <c r="L44" s="10"/>
    </row>
    <row r="45" spans="1:12" ht="12.75">
      <c r="A45" s="99"/>
      <c r="B45" s="31"/>
      <c r="C45" s="132"/>
      <c r="D45" s="133"/>
      <c r="E45" s="16"/>
      <c r="F45" s="132"/>
      <c r="G45" s="134"/>
      <c r="H45" s="36"/>
      <c r="I45" s="103"/>
      <c r="J45" s="10"/>
      <c r="K45" s="10"/>
      <c r="L45" s="10"/>
    </row>
    <row r="46" spans="1:12" ht="12.75">
      <c r="A46" s="156" t="s">
        <v>234</v>
      </c>
      <c r="B46" s="157"/>
      <c r="C46" s="140" t="s">
        <v>296</v>
      </c>
      <c r="D46" s="141"/>
      <c r="E46" s="141"/>
      <c r="F46" s="141"/>
      <c r="G46" s="141"/>
      <c r="H46" s="141"/>
      <c r="I46" s="142"/>
      <c r="J46" s="10"/>
      <c r="K46" s="10"/>
      <c r="L46" s="10"/>
    </row>
    <row r="47" spans="1:12" ht="12.75">
      <c r="A47" s="88"/>
      <c r="B47" s="23"/>
      <c r="C47" s="22" t="s">
        <v>235</v>
      </c>
      <c r="D47" s="16"/>
      <c r="E47" s="16"/>
      <c r="F47" s="16"/>
      <c r="G47" s="16"/>
      <c r="H47" s="16"/>
      <c r="I47" s="89"/>
      <c r="J47" s="10"/>
      <c r="K47" s="10"/>
      <c r="L47" s="10"/>
    </row>
    <row r="48" spans="1:12" ht="12.75">
      <c r="A48" s="156" t="s">
        <v>236</v>
      </c>
      <c r="B48" s="157"/>
      <c r="C48" s="163" t="s">
        <v>297</v>
      </c>
      <c r="D48" s="159"/>
      <c r="E48" s="160"/>
      <c r="F48" s="16"/>
      <c r="G48" s="49" t="s">
        <v>237</v>
      </c>
      <c r="H48" s="163" t="s">
        <v>298</v>
      </c>
      <c r="I48" s="160"/>
      <c r="J48" s="10"/>
      <c r="K48" s="10"/>
      <c r="L48" s="10"/>
    </row>
    <row r="49" spans="1:12" ht="12.75">
      <c r="A49" s="88"/>
      <c r="B49" s="23"/>
      <c r="C49" s="22"/>
      <c r="D49" s="16"/>
      <c r="E49" s="16"/>
      <c r="F49" s="16"/>
      <c r="G49" s="16"/>
      <c r="H49" s="16"/>
      <c r="I49" s="89"/>
      <c r="J49" s="10"/>
      <c r="K49" s="10"/>
      <c r="L49" s="10"/>
    </row>
    <row r="50" spans="1:12" ht="12.75">
      <c r="A50" s="156" t="s">
        <v>223</v>
      </c>
      <c r="B50" s="157"/>
      <c r="C50" s="158" t="s">
        <v>299</v>
      </c>
      <c r="D50" s="159"/>
      <c r="E50" s="159"/>
      <c r="F50" s="159"/>
      <c r="G50" s="159"/>
      <c r="H50" s="159"/>
      <c r="I50" s="160"/>
      <c r="J50" s="10"/>
      <c r="K50" s="10"/>
      <c r="L50" s="10"/>
    </row>
    <row r="51" spans="1:12" ht="12.75">
      <c r="A51" s="88"/>
      <c r="B51" s="23"/>
      <c r="C51" s="16"/>
      <c r="D51" s="16"/>
      <c r="E51" s="16"/>
      <c r="F51" s="16"/>
      <c r="G51" s="16"/>
      <c r="H51" s="16"/>
      <c r="I51" s="89"/>
      <c r="J51" s="10"/>
      <c r="K51" s="10"/>
      <c r="L51" s="10"/>
    </row>
    <row r="52" spans="1:12" ht="12.75">
      <c r="A52" s="161" t="s">
        <v>238</v>
      </c>
      <c r="B52" s="162"/>
      <c r="C52" s="163" t="s">
        <v>300</v>
      </c>
      <c r="D52" s="159"/>
      <c r="E52" s="159"/>
      <c r="F52" s="159"/>
      <c r="G52" s="159"/>
      <c r="H52" s="159"/>
      <c r="I52" s="137"/>
      <c r="J52" s="10"/>
      <c r="K52" s="10"/>
      <c r="L52" s="10"/>
    </row>
    <row r="53" spans="1:12" ht="12.75">
      <c r="A53" s="104"/>
      <c r="B53" s="21"/>
      <c r="C53" s="150" t="s">
        <v>239</v>
      </c>
      <c r="D53" s="150"/>
      <c r="E53" s="150"/>
      <c r="F53" s="150"/>
      <c r="G53" s="150"/>
      <c r="H53" s="150"/>
      <c r="I53" s="105"/>
      <c r="J53" s="10"/>
      <c r="K53" s="10"/>
      <c r="L53" s="10"/>
    </row>
    <row r="54" spans="1:12" ht="12.75">
      <c r="A54" s="104"/>
      <c r="B54" s="21"/>
      <c r="C54" s="37"/>
      <c r="D54" s="37"/>
      <c r="E54" s="37"/>
      <c r="F54" s="37"/>
      <c r="G54" s="37"/>
      <c r="H54" s="37"/>
      <c r="I54" s="105"/>
      <c r="J54" s="10"/>
      <c r="K54" s="10"/>
      <c r="L54" s="10"/>
    </row>
    <row r="55" spans="1:12" ht="12.75">
      <c r="A55" s="104"/>
      <c r="B55" s="138" t="s">
        <v>240</v>
      </c>
      <c r="C55" s="139"/>
      <c r="D55" s="139"/>
      <c r="E55" s="139"/>
      <c r="F55" s="47"/>
      <c r="G55" s="47"/>
      <c r="H55" s="47"/>
      <c r="I55" s="106"/>
      <c r="J55" s="10"/>
      <c r="K55" s="10"/>
      <c r="L55" s="10"/>
    </row>
    <row r="56" spans="1:12" ht="12.75">
      <c r="A56" s="104"/>
      <c r="B56" s="145" t="s">
        <v>271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ht="12.75">
      <c r="A57" s="104"/>
      <c r="B57" s="145" t="s">
        <v>272</v>
      </c>
      <c r="C57" s="146"/>
      <c r="D57" s="146"/>
      <c r="E57" s="146"/>
      <c r="F57" s="146"/>
      <c r="G57" s="146"/>
      <c r="H57" s="146"/>
      <c r="I57" s="106"/>
      <c r="J57" s="10"/>
      <c r="K57" s="10"/>
      <c r="L57" s="10"/>
    </row>
    <row r="58" spans="1:12" ht="12.75">
      <c r="A58" s="104"/>
      <c r="B58" s="145" t="s">
        <v>273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ht="12.75">
      <c r="A59" s="104"/>
      <c r="B59" s="145" t="s">
        <v>274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8"/>
      <c r="H61" s="39"/>
      <c r="I61" s="111"/>
      <c r="J61" s="10"/>
      <c r="K61" s="10"/>
      <c r="L61" s="10"/>
    </row>
    <row r="62" spans="1:12" ht="12.75">
      <c r="A62" s="84"/>
      <c r="B62" s="16"/>
      <c r="C62" s="16"/>
      <c r="D62" s="16"/>
      <c r="E62" s="21" t="s">
        <v>242</v>
      </c>
      <c r="F62" s="93"/>
      <c r="G62" s="151" t="s">
        <v>243</v>
      </c>
      <c r="H62" s="152"/>
      <c r="I62" s="153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54"/>
      <c r="H63" s="155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61">
      <selection activeCell="K78" sqref="K78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186" t="s">
        <v>127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87" t="s">
        <v>302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88" t="s">
        <v>301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22.5">
      <c r="A4" s="191" t="s">
        <v>50</v>
      </c>
      <c r="B4" s="192"/>
      <c r="C4" s="192"/>
      <c r="D4" s="192"/>
      <c r="E4" s="192"/>
      <c r="F4" s="192"/>
      <c r="G4" s="192"/>
      <c r="H4" s="193"/>
      <c r="I4" s="56" t="s">
        <v>244</v>
      </c>
      <c r="J4" s="57" t="s">
        <v>283</v>
      </c>
      <c r="K4" s="58" t="s">
        <v>284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55">
        <v>2</v>
      </c>
      <c r="J5" s="54">
        <v>3</v>
      </c>
      <c r="K5" s="54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51</v>
      </c>
      <c r="B7" s="199"/>
      <c r="C7" s="199"/>
      <c r="D7" s="199"/>
      <c r="E7" s="199"/>
      <c r="F7" s="199"/>
      <c r="G7" s="199"/>
      <c r="H7" s="200"/>
      <c r="I7" s="3">
        <v>1</v>
      </c>
      <c r="J7" s="6"/>
      <c r="K7" s="6"/>
    </row>
    <row r="8" spans="1:11" ht="12.75">
      <c r="A8" s="201" t="s">
        <v>8</v>
      </c>
      <c r="B8" s="202"/>
      <c r="C8" s="202"/>
      <c r="D8" s="202"/>
      <c r="E8" s="202"/>
      <c r="F8" s="202"/>
      <c r="G8" s="202"/>
      <c r="H8" s="203"/>
      <c r="I8" s="1">
        <v>2</v>
      </c>
      <c r="J8" s="51">
        <f>J9+J16+J26+J35+J39</f>
        <v>412986440</v>
      </c>
      <c r="K8" s="51">
        <f>K9+K16+K26+K35+K39</f>
        <v>462425460</v>
      </c>
    </row>
    <row r="9" spans="1:11" ht="12.75">
      <c r="A9" s="204" t="s">
        <v>171</v>
      </c>
      <c r="B9" s="205"/>
      <c r="C9" s="205"/>
      <c r="D9" s="205"/>
      <c r="E9" s="205"/>
      <c r="F9" s="205"/>
      <c r="G9" s="205"/>
      <c r="H9" s="206"/>
      <c r="I9" s="1">
        <v>3</v>
      </c>
      <c r="J9" s="51">
        <f>SUM(J10:J15)</f>
        <v>0</v>
      </c>
      <c r="K9" s="51">
        <f>SUM(K10:K15)</f>
        <v>60517</v>
      </c>
    </row>
    <row r="10" spans="1:11" ht="12.75">
      <c r="A10" s="204" t="s">
        <v>99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>
        <v>60517</v>
      </c>
    </row>
    <row r="11" spans="1:11" ht="12.75">
      <c r="A11" s="204" t="s">
        <v>9</v>
      </c>
      <c r="B11" s="205"/>
      <c r="C11" s="205"/>
      <c r="D11" s="205"/>
      <c r="E11" s="205"/>
      <c r="F11" s="205"/>
      <c r="G11" s="205"/>
      <c r="H11" s="206"/>
      <c r="I11" s="1">
        <v>5</v>
      </c>
      <c r="J11" s="7"/>
      <c r="K11" s="7"/>
    </row>
    <row r="12" spans="1:11" ht="12.75">
      <c r="A12" s="204" t="s">
        <v>100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174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175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176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172</v>
      </c>
      <c r="B16" s="205"/>
      <c r="C16" s="205"/>
      <c r="D16" s="205"/>
      <c r="E16" s="205"/>
      <c r="F16" s="205"/>
      <c r="G16" s="205"/>
      <c r="H16" s="206"/>
      <c r="I16" s="1">
        <v>10</v>
      </c>
      <c r="J16" s="51">
        <f>SUM(J17:J25)</f>
        <v>3812655</v>
      </c>
      <c r="K16" s="51">
        <f>SUM(K17:K25)</f>
        <v>3715571</v>
      </c>
    </row>
    <row r="17" spans="1:11" ht="12.75">
      <c r="A17" s="204" t="s">
        <v>177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121829</v>
      </c>
      <c r="K17" s="7">
        <v>121829</v>
      </c>
    </row>
    <row r="18" spans="1:11" ht="12.75">
      <c r="A18" s="204" t="s">
        <v>213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3188274</v>
      </c>
      <c r="K18" s="7">
        <v>3162949</v>
      </c>
    </row>
    <row r="19" spans="1:11" ht="12.75">
      <c r="A19" s="204" t="s">
        <v>178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502552</v>
      </c>
      <c r="K19" s="7">
        <v>430793</v>
      </c>
    </row>
    <row r="20" spans="1:11" ht="12.75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/>
      <c r="K20" s="7"/>
    </row>
    <row r="21" spans="1:11" ht="12.75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63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64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/>
      <c r="K23" s="7"/>
    </row>
    <row r="24" spans="1:11" ht="12.75">
      <c r="A24" s="204" t="s">
        <v>65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66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159</v>
      </c>
      <c r="B26" s="205"/>
      <c r="C26" s="205"/>
      <c r="D26" s="205"/>
      <c r="E26" s="205"/>
      <c r="F26" s="205"/>
      <c r="G26" s="205"/>
      <c r="H26" s="206"/>
      <c r="I26" s="1">
        <v>20</v>
      </c>
      <c r="J26" s="51">
        <f>SUM(J27:J34)</f>
        <v>389935281</v>
      </c>
      <c r="K26" s="51">
        <f>SUM(K27:K34)</f>
        <v>379998471</v>
      </c>
    </row>
    <row r="27" spans="1:11" ht="12.75">
      <c r="A27" s="204" t="s">
        <v>67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388246479</v>
      </c>
      <c r="K27" s="7">
        <v>378309713</v>
      </c>
    </row>
    <row r="28" spans="1:11" ht="12.75">
      <c r="A28" s="204" t="s">
        <v>68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69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1688802</v>
      </c>
      <c r="K29" s="7">
        <v>1688758</v>
      </c>
    </row>
    <row r="30" spans="1:11" ht="12.75">
      <c r="A30" s="204" t="s">
        <v>74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75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76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70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152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153</v>
      </c>
      <c r="B35" s="205"/>
      <c r="C35" s="205"/>
      <c r="D35" s="205"/>
      <c r="E35" s="205"/>
      <c r="F35" s="205"/>
      <c r="G35" s="205"/>
      <c r="H35" s="206"/>
      <c r="I35" s="1">
        <v>29</v>
      </c>
      <c r="J35" s="51">
        <f>SUM(J36:J38)</f>
        <v>19238504</v>
      </c>
      <c r="K35" s="51">
        <f>SUM(K36:K38)</f>
        <v>78650901</v>
      </c>
    </row>
    <row r="36" spans="1:11" ht="12.75">
      <c r="A36" s="204" t="s">
        <v>71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18719767</v>
      </c>
      <c r="K36" s="7">
        <v>78189876</v>
      </c>
    </row>
    <row r="37" spans="1:11" ht="12.75">
      <c r="A37" s="204" t="s">
        <v>72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518737</v>
      </c>
      <c r="K37" s="7">
        <v>461025</v>
      </c>
    </row>
    <row r="38" spans="1:11" ht="12.75">
      <c r="A38" s="204" t="s">
        <v>73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154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1" t="s">
        <v>206</v>
      </c>
      <c r="B40" s="202"/>
      <c r="C40" s="202"/>
      <c r="D40" s="202"/>
      <c r="E40" s="202"/>
      <c r="F40" s="202"/>
      <c r="G40" s="202"/>
      <c r="H40" s="203"/>
      <c r="I40" s="1">
        <v>34</v>
      </c>
      <c r="J40" s="51">
        <f>J41+J49+J56+J64</f>
        <v>47911123</v>
      </c>
      <c r="K40" s="51">
        <f>K41+K49+K56+K64</f>
        <v>106923253</v>
      </c>
    </row>
    <row r="41" spans="1:11" ht="12.75">
      <c r="A41" s="204" t="s">
        <v>91</v>
      </c>
      <c r="B41" s="205"/>
      <c r="C41" s="205"/>
      <c r="D41" s="205"/>
      <c r="E41" s="205"/>
      <c r="F41" s="205"/>
      <c r="G41" s="205"/>
      <c r="H41" s="206"/>
      <c r="I41" s="1">
        <v>35</v>
      </c>
      <c r="J41" s="51">
        <f>SUM(J42:J48)</f>
        <v>0</v>
      </c>
      <c r="K41" s="51">
        <f>SUM(K42:K48)</f>
        <v>0</v>
      </c>
    </row>
    <row r="42" spans="1:11" ht="12.75">
      <c r="A42" s="204" t="s">
        <v>103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/>
      <c r="K42" s="7"/>
    </row>
    <row r="43" spans="1:11" ht="12.75">
      <c r="A43" s="204" t="s">
        <v>104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77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78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79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80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81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92</v>
      </c>
      <c r="B49" s="205"/>
      <c r="C49" s="205"/>
      <c r="D49" s="205"/>
      <c r="E49" s="205"/>
      <c r="F49" s="205"/>
      <c r="G49" s="205"/>
      <c r="H49" s="206"/>
      <c r="I49" s="1">
        <v>43</v>
      </c>
      <c r="J49" s="51">
        <f>SUM(J50:J55)</f>
        <v>21770487</v>
      </c>
      <c r="K49" s="51">
        <f>SUM(K50:K55)</f>
        <v>63267049</v>
      </c>
    </row>
    <row r="50" spans="1:11" ht="12.75">
      <c r="A50" s="204" t="s">
        <v>166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19852798</v>
      </c>
      <c r="K50" s="7">
        <v>34566268</v>
      </c>
    </row>
    <row r="51" spans="1:11" ht="12.75">
      <c r="A51" s="204" t="s">
        <v>167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497578</v>
      </c>
      <c r="K51" s="7">
        <v>8676714</v>
      </c>
    </row>
    <row r="52" spans="1:11" ht="12.75">
      <c r="A52" s="204" t="s">
        <v>168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169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/>
      <c r="K53" s="7"/>
    </row>
    <row r="54" spans="1:11" ht="12.75">
      <c r="A54" s="204" t="s">
        <v>5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1398764</v>
      </c>
      <c r="K54" s="7">
        <v>1096431</v>
      </c>
    </row>
    <row r="55" spans="1:11" ht="12.75">
      <c r="A55" s="204" t="s">
        <v>6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21347</v>
      </c>
      <c r="K55" s="7">
        <v>18927636</v>
      </c>
    </row>
    <row r="56" spans="1:11" ht="12.75">
      <c r="A56" s="204" t="s">
        <v>93</v>
      </c>
      <c r="B56" s="205"/>
      <c r="C56" s="205"/>
      <c r="D56" s="205"/>
      <c r="E56" s="205"/>
      <c r="F56" s="205"/>
      <c r="G56" s="205"/>
      <c r="H56" s="206"/>
      <c r="I56" s="1">
        <v>50</v>
      </c>
      <c r="J56" s="51">
        <f>SUM(J57:J63)</f>
        <v>26015901</v>
      </c>
      <c r="K56" s="51">
        <f>SUM(K57:K63)</f>
        <v>43496314</v>
      </c>
    </row>
    <row r="57" spans="1:11" ht="12.75">
      <c r="A57" s="204" t="s">
        <v>67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68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13924148</v>
      </c>
      <c r="K58" s="7">
        <v>31409635</v>
      </c>
    </row>
    <row r="59" spans="1:11" ht="12.75">
      <c r="A59" s="204" t="s">
        <v>208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74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75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76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12091753</v>
      </c>
      <c r="K62" s="7">
        <v>12086679</v>
      </c>
    </row>
    <row r="63" spans="1:11" ht="12.75">
      <c r="A63" s="204" t="s">
        <v>40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173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124735</v>
      </c>
      <c r="K64" s="7">
        <v>159890</v>
      </c>
    </row>
    <row r="65" spans="1:11" ht="12.75">
      <c r="A65" s="201" t="s">
        <v>47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26783</v>
      </c>
      <c r="K65" s="7">
        <v>204</v>
      </c>
    </row>
    <row r="66" spans="1:11" ht="12.75">
      <c r="A66" s="201" t="s">
        <v>207</v>
      </c>
      <c r="B66" s="202"/>
      <c r="C66" s="202"/>
      <c r="D66" s="202"/>
      <c r="E66" s="202"/>
      <c r="F66" s="202"/>
      <c r="G66" s="202"/>
      <c r="H66" s="203"/>
      <c r="I66" s="1">
        <v>60</v>
      </c>
      <c r="J66" s="51">
        <f>J7+J8+J40+J65</f>
        <v>460924346</v>
      </c>
      <c r="K66" s="51">
        <f>K7+K8+K40+K65</f>
        <v>569348917</v>
      </c>
    </row>
    <row r="67" spans="1:11" ht="12.75">
      <c r="A67" s="207" t="s">
        <v>82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.75">
      <c r="A68" s="210" t="s">
        <v>49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8" t="s">
        <v>160</v>
      </c>
      <c r="B69" s="199"/>
      <c r="C69" s="199"/>
      <c r="D69" s="199"/>
      <c r="E69" s="199"/>
      <c r="F69" s="199"/>
      <c r="G69" s="199"/>
      <c r="H69" s="200"/>
      <c r="I69" s="3">
        <v>62</v>
      </c>
      <c r="J69" s="52">
        <f>J70+J71+J72+J78+J79+J82+J85</f>
        <v>402510039</v>
      </c>
      <c r="K69" s="52">
        <f>K70+K71+K72+K78+K79+K82+K85</f>
        <v>399308177</v>
      </c>
    </row>
    <row r="70" spans="1:11" ht="12.75">
      <c r="A70" s="204" t="s">
        <v>117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232000000</v>
      </c>
      <c r="K70" s="7">
        <v>232000000</v>
      </c>
    </row>
    <row r="71" spans="1:11" ht="12.75">
      <c r="A71" s="204" t="s">
        <v>118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-5132712</v>
      </c>
      <c r="K71" s="7">
        <v>-6254719</v>
      </c>
    </row>
    <row r="72" spans="1:11" ht="12.75">
      <c r="A72" s="204" t="s">
        <v>119</v>
      </c>
      <c r="B72" s="205"/>
      <c r="C72" s="205"/>
      <c r="D72" s="205"/>
      <c r="E72" s="205"/>
      <c r="F72" s="205"/>
      <c r="G72" s="205"/>
      <c r="H72" s="206"/>
      <c r="I72" s="1">
        <v>65</v>
      </c>
      <c r="J72" s="51">
        <f>J73+J74-J75+J76+J77</f>
        <v>12596730</v>
      </c>
      <c r="K72" s="51">
        <f>K73+K74-K75+K76+K77</f>
        <v>12429687</v>
      </c>
    </row>
    <row r="73" spans="1:11" ht="12.75">
      <c r="A73" s="204" t="s">
        <v>120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11600000</v>
      </c>
      <c r="K73" s="7">
        <v>11600000</v>
      </c>
    </row>
    <row r="74" spans="1:11" ht="12.75">
      <c r="A74" s="204" t="s">
        <v>121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36382812</v>
      </c>
      <c r="K74" s="7">
        <v>36382812</v>
      </c>
    </row>
    <row r="75" spans="1:11" ht="12.75">
      <c r="A75" s="204" t="s">
        <v>109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35386082</v>
      </c>
      <c r="K75" s="7">
        <v>35553125</v>
      </c>
    </row>
    <row r="76" spans="1:11" ht="12.75">
      <c r="A76" s="204" t="s">
        <v>110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111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112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29191670</v>
      </c>
      <c r="K78" s="7">
        <v>0</v>
      </c>
    </row>
    <row r="79" spans="1:11" ht="12.75">
      <c r="A79" s="204" t="s">
        <v>204</v>
      </c>
      <c r="B79" s="205"/>
      <c r="C79" s="205"/>
      <c r="D79" s="205"/>
      <c r="E79" s="205"/>
      <c r="F79" s="205"/>
      <c r="G79" s="205"/>
      <c r="H79" s="206"/>
      <c r="I79" s="1">
        <v>72</v>
      </c>
      <c r="J79" s="51">
        <f>J80-J81</f>
        <v>61291410</v>
      </c>
      <c r="K79" s="51">
        <f>K80-K81</f>
        <v>130546374</v>
      </c>
    </row>
    <row r="80" spans="1:11" ht="12.75">
      <c r="A80" s="213" t="s">
        <v>138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61291410</v>
      </c>
      <c r="K80" s="7">
        <v>130546374</v>
      </c>
    </row>
    <row r="81" spans="1:11" ht="12.75">
      <c r="A81" s="213" t="s">
        <v>139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</row>
    <row r="82" spans="1:11" ht="12.75">
      <c r="A82" s="204" t="s">
        <v>205</v>
      </c>
      <c r="B82" s="205"/>
      <c r="C82" s="205"/>
      <c r="D82" s="205"/>
      <c r="E82" s="205"/>
      <c r="F82" s="205"/>
      <c r="G82" s="205"/>
      <c r="H82" s="206"/>
      <c r="I82" s="1">
        <v>75</v>
      </c>
      <c r="J82" s="51">
        <f>J83-J84</f>
        <v>72562941</v>
      </c>
      <c r="K82" s="51">
        <f>K83-K84</f>
        <v>30586835</v>
      </c>
    </row>
    <row r="83" spans="1:11" ht="12.75">
      <c r="A83" s="213" t="s">
        <v>140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72562941</v>
      </c>
      <c r="K83" s="7">
        <v>30586835</v>
      </c>
    </row>
    <row r="84" spans="1:11" ht="12.75">
      <c r="A84" s="213" t="s">
        <v>141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4" t="s">
        <v>142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1" t="s">
        <v>13</v>
      </c>
      <c r="B86" s="202"/>
      <c r="C86" s="202"/>
      <c r="D86" s="202"/>
      <c r="E86" s="202"/>
      <c r="F86" s="202"/>
      <c r="G86" s="202"/>
      <c r="H86" s="203"/>
      <c r="I86" s="1">
        <v>79</v>
      </c>
      <c r="J86" s="51">
        <f>SUM(J87:J89)</f>
        <v>1945865</v>
      </c>
      <c r="K86" s="51">
        <f>SUM(K87:K89)</f>
        <v>1942400</v>
      </c>
    </row>
    <row r="87" spans="1:11" ht="12.75">
      <c r="A87" s="204" t="s">
        <v>105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1945865</v>
      </c>
      <c r="K87" s="7">
        <v>1942400</v>
      </c>
    </row>
    <row r="88" spans="1:11" ht="12.75">
      <c r="A88" s="204" t="s">
        <v>106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107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1" t="s">
        <v>14</v>
      </c>
      <c r="B90" s="202"/>
      <c r="C90" s="202"/>
      <c r="D90" s="202"/>
      <c r="E90" s="202"/>
      <c r="F90" s="202"/>
      <c r="G90" s="202"/>
      <c r="H90" s="203"/>
      <c r="I90" s="1">
        <v>83</v>
      </c>
      <c r="J90" s="51">
        <f>SUM(J91:J99)</f>
        <v>19628088</v>
      </c>
      <c r="K90" s="51">
        <f>SUM(K91:K99)</f>
        <v>78894867</v>
      </c>
    </row>
    <row r="91" spans="1:11" ht="12.75">
      <c r="A91" s="204" t="s">
        <v>108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209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>
        <v>19628088</v>
      </c>
      <c r="K92" s="7">
        <v>78894867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/>
      <c r="K93" s="7"/>
    </row>
    <row r="94" spans="1:11" ht="12.75">
      <c r="A94" s="204" t="s">
        <v>210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211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212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85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83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84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1" t="s">
        <v>15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1">
        <f>SUM(J101:J112)</f>
        <v>36748488</v>
      </c>
      <c r="K100" s="51">
        <f>SUM(K101:K112)</f>
        <v>89142954</v>
      </c>
    </row>
    <row r="101" spans="1:11" ht="12.75">
      <c r="A101" s="204" t="s">
        <v>108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11136504</v>
      </c>
      <c r="K101" s="7"/>
    </row>
    <row r="102" spans="1:11" ht="12.75">
      <c r="A102" s="204" t="s">
        <v>209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22833763</v>
      </c>
      <c r="K103" s="7">
        <v>14362351</v>
      </c>
    </row>
    <row r="104" spans="1:11" ht="12.75">
      <c r="A104" s="204" t="s">
        <v>210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138844</v>
      </c>
      <c r="K104" s="7">
        <v>138844</v>
      </c>
    </row>
    <row r="105" spans="1:11" ht="12.75">
      <c r="A105" s="204" t="s">
        <v>211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233180</v>
      </c>
      <c r="K105" s="7">
        <v>570494</v>
      </c>
    </row>
    <row r="106" spans="1:11" ht="12.75">
      <c r="A106" s="204" t="s">
        <v>212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>
        <v>70000000</v>
      </c>
    </row>
    <row r="107" spans="1:11" ht="12.75">
      <c r="A107" s="204" t="s">
        <v>85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86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732867</v>
      </c>
      <c r="K108" s="7">
        <v>589210</v>
      </c>
    </row>
    <row r="109" spans="1:11" ht="12.75">
      <c r="A109" s="204" t="s">
        <v>87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/>
      <c r="K109" s="7"/>
    </row>
    <row r="110" spans="1:11" ht="12.75">
      <c r="A110" s="204" t="s">
        <v>90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1202880</v>
      </c>
      <c r="K110" s="7">
        <v>2223408</v>
      </c>
    </row>
    <row r="111" spans="1:11" ht="12.75">
      <c r="A111" s="204" t="s">
        <v>88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89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470450</v>
      </c>
      <c r="K112" s="7">
        <v>1258647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91866</v>
      </c>
      <c r="K113" s="7">
        <v>60519</v>
      </c>
    </row>
    <row r="114" spans="1:11" ht="12.75">
      <c r="A114" s="201" t="s">
        <v>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1">
        <f>J69+J86+J90+J100+J113</f>
        <v>460924346</v>
      </c>
      <c r="K114" s="51">
        <f>K69+K86+K90+K100+K113</f>
        <v>569348917</v>
      </c>
    </row>
    <row r="115" spans="1:11" ht="12.75">
      <c r="A115" s="223" t="s">
        <v>48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/>
      <c r="K115" s="8"/>
    </row>
    <row r="116" spans="1:11" ht="12.75">
      <c r="A116" s="210" t="s">
        <v>275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8" t="s">
        <v>155</v>
      </c>
      <c r="B117" s="199"/>
      <c r="C117" s="199"/>
      <c r="D117" s="199"/>
      <c r="E117" s="199"/>
      <c r="F117" s="199"/>
      <c r="G117" s="199"/>
      <c r="H117" s="199"/>
      <c r="I117" s="229"/>
      <c r="J117" s="229"/>
      <c r="K117" s="230"/>
    </row>
    <row r="118" spans="1:11" ht="12.75">
      <c r="A118" s="204" t="s">
        <v>3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6" t="s">
        <v>4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/>
      <c r="K119" s="8"/>
    </row>
    <row r="120" spans="1:11" ht="12.75">
      <c r="A120" s="219" t="s">
        <v>276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6">
      <selection activeCell="M67" sqref="M67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86" t="s">
        <v>128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2.75" customHeight="1">
      <c r="A2" s="240" t="s">
        <v>303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3" t="s">
        <v>301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2" t="s">
        <v>50</v>
      </c>
      <c r="B4" s="232"/>
      <c r="C4" s="232"/>
      <c r="D4" s="232"/>
      <c r="E4" s="232"/>
      <c r="F4" s="232"/>
      <c r="G4" s="232"/>
      <c r="H4" s="232"/>
      <c r="I4" s="56" t="s">
        <v>245</v>
      </c>
      <c r="J4" s="231" t="s">
        <v>283</v>
      </c>
      <c r="K4" s="231"/>
      <c r="L4" s="231" t="s">
        <v>284</v>
      </c>
      <c r="M4" s="231"/>
    </row>
    <row r="5" spans="1:13" ht="22.5">
      <c r="A5" s="232"/>
      <c r="B5" s="232"/>
      <c r="C5" s="232"/>
      <c r="D5" s="232"/>
      <c r="E5" s="232"/>
      <c r="F5" s="232"/>
      <c r="G5" s="232"/>
      <c r="H5" s="232"/>
      <c r="I5" s="56"/>
      <c r="J5" s="58" t="s">
        <v>279</v>
      </c>
      <c r="K5" s="58" t="s">
        <v>280</v>
      </c>
      <c r="L5" s="58" t="s">
        <v>279</v>
      </c>
      <c r="M5" s="58" t="s">
        <v>280</v>
      </c>
    </row>
    <row r="6" spans="1:13" ht="12.75">
      <c r="A6" s="231">
        <v>1</v>
      </c>
      <c r="B6" s="231"/>
      <c r="C6" s="231"/>
      <c r="D6" s="231"/>
      <c r="E6" s="231"/>
      <c r="F6" s="231"/>
      <c r="G6" s="231"/>
      <c r="H6" s="231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198" t="s">
        <v>20</v>
      </c>
      <c r="B7" s="199"/>
      <c r="C7" s="199"/>
      <c r="D7" s="199"/>
      <c r="E7" s="199"/>
      <c r="F7" s="199"/>
      <c r="G7" s="199"/>
      <c r="H7" s="200"/>
      <c r="I7" s="3">
        <v>111</v>
      </c>
      <c r="J7" s="52">
        <f>SUM(J8:J9)</f>
        <v>29036640</v>
      </c>
      <c r="K7" s="52">
        <f>SUM(K8:K9)</f>
        <v>3530002</v>
      </c>
      <c r="L7" s="52">
        <f>SUM(L8:L9)</f>
        <v>29061174</v>
      </c>
      <c r="M7" s="52">
        <f>SUM(M8:M9)</f>
        <v>3163605</v>
      </c>
    </row>
    <row r="8" spans="1:13" ht="12.75">
      <c r="A8" s="201" t="s">
        <v>126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v>6723518</v>
      </c>
      <c r="K8" s="7">
        <v>3489429</v>
      </c>
      <c r="L8" s="7">
        <v>6494872</v>
      </c>
      <c r="M8" s="7">
        <v>3163605</v>
      </c>
    </row>
    <row r="9" spans="1:13" ht="12.75">
      <c r="A9" s="201" t="s">
        <v>94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22313122</v>
      </c>
      <c r="K9" s="7">
        <v>40573</v>
      </c>
      <c r="L9" s="7">
        <v>22566302</v>
      </c>
      <c r="M9" s="7">
        <v>0</v>
      </c>
    </row>
    <row r="10" spans="1:13" ht="12.75">
      <c r="A10" s="201" t="s">
        <v>7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1">
        <f>J11+J12+J16+J20+J21+J22+J25+J26</f>
        <v>6873454</v>
      </c>
      <c r="K10" s="51">
        <f>K11+K12+K16+K20+K21+K22+K25+K26</f>
        <v>3727358</v>
      </c>
      <c r="L10" s="51">
        <f>L11+L12+L16+L20+L21+L22+L25+L26</f>
        <v>6602063</v>
      </c>
      <c r="M10" s="51">
        <f>M11+M12+M16+M20+M21+M22+M25+M26</f>
        <v>3013647</v>
      </c>
    </row>
    <row r="11" spans="1:13" ht="12.75">
      <c r="A11" s="201" t="s">
        <v>95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/>
      <c r="K11" s="7"/>
      <c r="L11" s="7"/>
      <c r="M11" s="7"/>
    </row>
    <row r="12" spans="1:13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1">
        <f>SUM(J13:J15)</f>
        <v>377818</v>
      </c>
      <c r="K12" s="51">
        <f>SUM(K13:K15)</f>
        <v>192165</v>
      </c>
      <c r="L12" s="51">
        <f>SUM(L13:L15)</f>
        <v>324741</v>
      </c>
      <c r="M12" s="51">
        <f>SUM(M13:M15)</f>
        <v>153117</v>
      </c>
    </row>
    <row r="13" spans="1:13" ht="12.75">
      <c r="A13" s="204" t="s">
        <v>122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86446</v>
      </c>
      <c r="K13" s="7">
        <v>33196</v>
      </c>
      <c r="L13" s="7">
        <v>74037</v>
      </c>
      <c r="M13" s="7">
        <v>33711</v>
      </c>
    </row>
    <row r="14" spans="1:13" ht="12.75">
      <c r="A14" s="204" t="s">
        <v>123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/>
      <c r="M14" s="7"/>
    </row>
    <row r="15" spans="1:13" ht="12.75">
      <c r="A15" s="204" t="s">
        <v>52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291372</v>
      </c>
      <c r="K15" s="7">
        <v>158969</v>
      </c>
      <c r="L15" s="7">
        <v>250704</v>
      </c>
      <c r="M15" s="7">
        <v>119406</v>
      </c>
    </row>
    <row r="16" spans="1:13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1">
        <f>SUM(J17:J19)</f>
        <v>4351207</v>
      </c>
      <c r="K16" s="51">
        <f>SUM(K17:K19)</f>
        <v>2169544</v>
      </c>
      <c r="L16" s="51">
        <f>SUM(L17:L19)</f>
        <v>4496336</v>
      </c>
      <c r="M16" s="51">
        <f>SUM(M17:M19)</f>
        <v>2235811</v>
      </c>
    </row>
    <row r="17" spans="1:13" ht="12.75">
      <c r="A17" s="204" t="s">
        <v>53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2108859</v>
      </c>
      <c r="K17" s="7">
        <v>1055601</v>
      </c>
      <c r="L17" s="7">
        <v>2281935</v>
      </c>
      <c r="M17" s="7">
        <v>1135364</v>
      </c>
    </row>
    <row r="18" spans="1:13" ht="12.75">
      <c r="A18" s="204" t="s">
        <v>54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1603775</v>
      </c>
      <c r="K18" s="7">
        <v>795546</v>
      </c>
      <c r="L18" s="7">
        <v>1554529</v>
      </c>
      <c r="M18" s="7">
        <v>772325</v>
      </c>
    </row>
    <row r="19" spans="1:13" ht="12.75">
      <c r="A19" s="204" t="s">
        <v>55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638573</v>
      </c>
      <c r="K19" s="7">
        <v>318397</v>
      </c>
      <c r="L19" s="7">
        <v>659872</v>
      </c>
      <c r="M19" s="7">
        <v>328122</v>
      </c>
    </row>
    <row r="20" spans="1:13" ht="12.75">
      <c r="A20" s="201" t="s">
        <v>96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97118</v>
      </c>
      <c r="K20" s="7">
        <v>48682</v>
      </c>
      <c r="L20" s="7">
        <v>125360</v>
      </c>
      <c r="M20" s="7">
        <v>65102</v>
      </c>
    </row>
    <row r="21" spans="1:13" ht="12.75">
      <c r="A21" s="201" t="s">
        <v>97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1933461</v>
      </c>
      <c r="K21" s="7">
        <v>1203117</v>
      </c>
      <c r="L21" s="7">
        <v>1655626</v>
      </c>
      <c r="M21" s="7">
        <v>559617</v>
      </c>
    </row>
    <row r="22" spans="1:13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204" t="s">
        <v>113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114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1" t="s">
        <v>98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>
        <v>113850</v>
      </c>
      <c r="K25" s="7">
        <v>113850</v>
      </c>
      <c r="L25" s="7"/>
      <c r="M25" s="7"/>
    </row>
    <row r="26" spans="1:13" ht="12.75">
      <c r="A26" s="201" t="s">
        <v>41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/>
      <c r="K26" s="7"/>
      <c r="L26" s="7"/>
      <c r="M26" s="7"/>
    </row>
    <row r="27" spans="1:13" ht="12.75">
      <c r="A27" s="201" t="s">
        <v>179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1">
        <f>SUM(J28:J32)</f>
        <v>7011467</v>
      </c>
      <c r="K27" s="51">
        <f>SUM(K28:K32)</f>
        <v>4777447</v>
      </c>
      <c r="L27" s="51">
        <f>SUM(L28:L32)</f>
        <v>23362064</v>
      </c>
      <c r="M27" s="51">
        <f>SUM(M28:M32)</f>
        <v>18741456</v>
      </c>
    </row>
    <row r="28" spans="1:13" ht="12.75">
      <c r="A28" s="201" t="s">
        <v>193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>
        <v>558089</v>
      </c>
      <c r="K28" s="7">
        <v>457667</v>
      </c>
      <c r="L28" s="7">
        <v>16662417</v>
      </c>
      <c r="M28" s="7">
        <v>15946660</v>
      </c>
    </row>
    <row r="29" spans="1:13" ht="12.75">
      <c r="A29" s="201" t="s">
        <v>129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6453378</v>
      </c>
      <c r="K29" s="7">
        <v>4319780</v>
      </c>
      <c r="L29" s="7">
        <v>6699647</v>
      </c>
      <c r="M29" s="7">
        <v>2794796</v>
      </c>
    </row>
    <row r="30" spans="1:13" ht="12.75">
      <c r="A30" s="201" t="s">
        <v>115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/>
      <c r="K30" s="7"/>
      <c r="L30" s="7"/>
      <c r="M30" s="7"/>
    </row>
    <row r="31" spans="1:13" ht="12.75">
      <c r="A31" s="201" t="s">
        <v>189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/>
      <c r="K31" s="7"/>
      <c r="L31" s="7"/>
      <c r="M31" s="7"/>
    </row>
    <row r="32" spans="1:13" ht="12.75">
      <c r="A32" s="201" t="s">
        <v>116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/>
      <c r="K32" s="7"/>
      <c r="L32" s="7"/>
      <c r="M32" s="7"/>
    </row>
    <row r="33" spans="1:13" ht="12.75">
      <c r="A33" s="201" t="s">
        <v>180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1">
        <f>SUM(J34:J37)</f>
        <v>9908529</v>
      </c>
      <c r="K33" s="51">
        <f>SUM(K34:K37)</f>
        <v>7099468</v>
      </c>
      <c r="L33" s="51">
        <f>SUM(L34:L37)</f>
        <v>15105742</v>
      </c>
      <c r="M33" s="51">
        <f>SUM(M34:M37)</f>
        <v>4205043</v>
      </c>
    </row>
    <row r="34" spans="1:13" ht="12.75">
      <c r="A34" s="201" t="s">
        <v>57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/>
      <c r="K34" s="7"/>
      <c r="L34" s="7"/>
      <c r="M34" s="7"/>
    </row>
    <row r="35" spans="1:13" ht="12.75">
      <c r="A35" s="201" t="s">
        <v>56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9908529</v>
      </c>
      <c r="K35" s="7">
        <v>7099468</v>
      </c>
      <c r="L35" s="7">
        <v>15105742</v>
      </c>
      <c r="M35" s="7">
        <v>4205043</v>
      </c>
    </row>
    <row r="36" spans="1:13" ht="12.75">
      <c r="A36" s="201" t="s">
        <v>190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/>
      <c r="K36" s="7"/>
      <c r="L36" s="7"/>
      <c r="M36" s="7"/>
    </row>
    <row r="37" spans="1:13" ht="12.75">
      <c r="A37" s="201" t="s">
        <v>58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/>
      <c r="K37" s="7"/>
      <c r="L37" s="7"/>
      <c r="M37" s="7"/>
    </row>
    <row r="38" spans="1:13" ht="12.75">
      <c r="A38" s="201" t="s">
        <v>164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/>
      <c r="K38" s="7"/>
      <c r="L38" s="7"/>
      <c r="M38" s="7"/>
    </row>
    <row r="39" spans="1:13" ht="12.75">
      <c r="A39" s="201" t="s">
        <v>165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/>
      <c r="K39" s="7"/>
      <c r="L39" s="7"/>
      <c r="M39" s="7"/>
    </row>
    <row r="40" spans="1:13" ht="12.75">
      <c r="A40" s="201" t="s">
        <v>191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/>
      <c r="K40" s="7"/>
      <c r="L40" s="7"/>
      <c r="M40" s="7"/>
    </row>
    <row r="41" spans="1:13" ht="12.75">
      <c r="A41" s="201" t="s">
        <v>192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/>
      <c r="K41" s="7"/>
      <c r="L41" s="7"/>
      <c r="M41" s="7"/>
    </row>
    <row r="42" spans="1:13" ht="12.75">
      <c r="A42" s="201" t="s">
        <v>181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1">
        <f>J7+J27+J38+J40</f>
        <v>36048107</v>
      </c>
      <c r="K42" s="51">
        <f>K7+K27+K38+K40</f>
        <v>8307449</v>
      </c>
      <c r="L42" s="51">
        <f>L7+L27+L38+L40</f>
        <v>52423238</v>
      </c>
      <c r="M42" s="51">
        <f>M7+M27+M38+M40</f>
        <v>21905061</v>
      </c>
    </row>
    <row r="43" spans="1:13" ht="12.75">
      <c r="A43" s="201" t="s">
        <v>182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1">
        <f>J10+J33+J39+J41</f>
        <v>16781983</v>
      </c>
      <c r="K43" s="51">
        <f>K10+K33+K39+K41</f>
        <v>10826826</v>
      </c>
      <c r="L43" s="51">
        <f>L10+L33+L39+L41</f>
        <v>21707805</v>
      </c>
      <c r="M43" s="51">
        <f>M10+M33+M39+M41</f>
        <v>7218690</v>
      </c>
    </row>
    <row r="44" spans="1:13" ht="12.75">
      <c r="A44" s="201" t="s">
        <v>202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1">
        <f>J42-J43</f>
        <v>19266124</v>
      </c>
      <c r="K44" s="51">
        <f>K42-K43</f>
        <v>-2519377</v>
      </c>
      <c r="L44" s="51">
        <f>L42-L43</f>
        <v>30715433</v>
      </c>
      <c r="M44" s="51">
        <f>M42-M43</f>
        <v>14686371</v>
      </c>
    </row>
    <row r="45" spans="1:13" ht="12.75">
      <c r="A45" s="213" t="s">
        <v>184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1">
        <f>IF(J42&gt;J43,J42-J43,0)</f>
        <v>19266124</v>
      </c>
      <c r="K45" s="51">
        <f>IF(K42&gt;K43,K42-K43,0)</f>
        <v>0</v>
      </c>
      <c r="L45" s="51">
        <f>IF(L42&gt;L43,L42-L43,0)</f>
        <v>30715433</v>
      </c>
      <c r="M45" s="51">
        <f>IF(M42&gt;M43,M42-M43,0)</f>
        <v>14686371</v>
      </c>
    </row>
    <row r="46" spans="1:13" ht="12.75">
      <c r="A46" s="213" t="s">
        <v>185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1">
        <f>IF(J43&gt;J42,J43-J42,0)</f>
        <v>0</v>
      </c>
      <c r="K46" s="51">
        <f>IF(K43&gt;K42,K43-K42,0)</f>
        <v>2519377</v>
      </c>
      <c r="L46" s="51">
        <f>IF(L43&gt;L42,L43-L42,0)</f>
        <v>0</v>
      </c>
      <c r="M46" s="51">
        <f>IF(M43&gt;M42,M43-M42,0)</f>
        <v>0</v>
      </c>
    </row>
    <row r="47" spans="1:13" ht="12.75">
      <c r="A47" s="201" t="s">
        <v>183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>
        <v>857669</v>
      </c>
      <c r="K47" s="7">
        <v>428834</v>
      </c>
      <c r="L47" s="7">
        <v>128598</v>
      </c>
      <c r="M47" s="7">
        <v>64299</v>
      </c>
    </row>
    <row r="48" spans="1:13" ht="12.75">
      <c r="A48" s="201" t="s">
        <v>203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1">
        <f>J44-J47</f>
        <v>18408455</v>
      </c>
      <c r="K48" s="51">
        <f>K44-K47</f>
        <v>-2948211</v>
      </c>
      <c r="L48" s="51">
        <f>L44-L47</f>
        <v>30586835</v>
      </c>
      <c r="M48" s="51">
        <f>M44-M47</f>
        <v>14622072</v>
      </c>
    </row>
    <row r="49" spans="1:13" ht="12.75">
      <c r="A49" s="213" t="s">
        <v>161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1">
        <f>IF(J48&gt;0,J48,0)</f>
        <v>18408455</v>
      </c>
      <c r="K49" s="51">
        <f>IF(K48&gt;0,K48,0)</f>
        <v>0</v>
      </c>
      <c r="L49" s="51">
        <f>IF(L48&gt;0,L48,0)</f>
        <v>30586835</v>
      </c>
      <c r="M49" s="51">
        <f>IF(M48&gt;0,M48,0)</f>
        <v>14622072</v>
      </c>
    </row>
    <row r="50" spans="1:13" ht="12.75">
      <c r="A50" s="234" t="s">
        <v>186</v>
      </c>
      <c r="B50" s="235"/>
      <c r="C50" s="235"/>
      <c r="D50" s="235"/>
      <c r="E50" s="235"/>
      <c r="F50" s="235"/>
      <c r="G50" s="235"/>
      <c r="H50" s="236"/>
      <c r="I50" s="2">
        <v>154</v>
      </c>
      <c r="J50" s="59">
        <f>IF(J48&lt;0,-J48,0)</f>
        <v>0</v>
      </c>
      <c r="K50" s="59">
        <f>IF(K48&lt;0,-K48,0)</f>
        <v>2948211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10" t="s">
        <v>277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8" t="s">
        <v>156</v>
      </c>
      <c r="B52" s="199"/>
      <c r="C52" s="199"/>
      <c r="D52" s="199"/>
      <c r="E52" s="199"/>
      <c r="F52" s="199"/>
      <c r="G52" s="199"/>
      <c r="H52" s="199"/>
      <c r="I52" s="53"/>
      <c r="J52" s="53"/>
      <c r="K52" s="53"/>
      <c r="L52" s="53"/>
      <c r="M52" s="60"/>
    </row>
    <row r="53" spans="1:13" ht="12.75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/>
      <c r="L53" s="7"/>
      <c r="M53" s="7"/>
    </row>
    <row r="54" spans="1:13" ht="12.75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210" t="s">
        <v>158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8" t="s">
        <v>170</v>
      </c>
      <c r="B56" s="199"/>
      <c r="C56" s="199"/>
      <c r="D56" s="199"/>
      <c r="E56" s="199"/>
      <c r="F56" s="199"/>
      <c r="G56" s="199"/>
      <c r="H56" s="200"/>
      <c r="I56" s="9">
        <v>157</v>
      </c>
      <c r="J56" s="6">
        <v>18408455</v>
      </c>
      <c r="K56" s="6">
        <v>-2948211</v>
      </c>
      <c r="L56" s="6">
        <v>30586835</v>
      </c>
      <c r="M56" s="6">
        <v>14622072</v>
      </c>
    </row>
    <row r="57" spans="1:13" ht="12.75">
      <c r="A57" s="201" t="s">
        <v>187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1">
        <f>SUM(J58:J64)</f>
        <v>52126859</v>
      </c>
      <c r="K57" s="51">
        <f>SUM(K58:K64)</f>
        <v>34873238</v>
      </c>
      <c r="L57" s="51">
        <f>SUM(L58:L64)</f>
        <v>-32499647</v>
      </c>
      <c r="M57" s="51">
        <f>SUM(M58:M64)</f>
        <v>-8632502</v>
      </c>
    </row>
    <row r="58" spans="1:13" ht="12.75">
      <c r="A58" s="201" t="s">
        <v>194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>
        <v>52126859</v>
      </c>
      <c r="K58" s="7">
        <v>34873238</v>
      </c>
      <c r="L58" s="7">
        <v>-32499647</v>
      </c>
      <c r="M58" s="7">
        <v>-8632502</v>
      </c>
    </row>
    <row r="59" spans="1:13" ht="12.75">
      <c r="A59" s="201" t="s">
        <v>195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/>
      <c r="K59" s="7"/>
      <c r="L59" s="7"/>
      <c r="M59" s="7"/>
    </row>
    <row r="60" spans="1:13" ht="12.75">
      <c r="A60" s="201" t="s">
        <v>39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/>
      <c r="K60" s="7"/>
      <c r="L60" s="7"/>
      <c r="M60" s="7"/>
    </row>
    <row r="61" spans="1:13" ht="12.75">
      <c r="A61" s="201" t="s">
        <v>196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/>
      <c r="K61" s="7"/>
      <c r="L61" s="7"/>
      <c r="M61" s="7"/>
    </row>
    <row r="62" spans="1:13" ht="12.75">
      <c r="A62" s="201" t="s">
        <v>197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/>
      <c r="K62" s="7"/>
      <c r="L62" s="7"/>
      <c r="M62" s="7"/>
    </row>
    <row r="63" spans="1:13" ht="12.75">
      <c r="A63" s="201" t="s">
        <v>198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/>
      <c r="K63" s="7"/>
      <c r="L63" s="7"/>
      <c r="M63" s="7"/>
    </row>
    <row r="64" spans="1:13" ht="12.75">
      <c r="A64" s="201" t="s">
        <v>199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/>
      <c r="K64" s="7"/>
      <c r="L64" s="7"/>
      <c r="M64" s="7"/>
    </row>
    <row r="65" spans="1:13" ht="12.75">
      <c r="A65" s="201" t="s">
        <v>188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>
        <v>10425372</v>
      </c>
      <c r="K65" s="7">
        <v>6974648</v>
      </c>
      <c r="L65" s="7">
        <v>-6499929</v>
      </c>
      <c r="M65" s="7">
        <v>-1726500</v>
      </c>
    </row>
    <row r="66" spans="1:13" ht="12.75">
      <c r="A66" s="201" t="s">
        <v>162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1">
        <f>J57-J65</f>
        <v>41701487</v>
      </c>
      <c r="K66" s="51">
        <f>K57-K65</f>
        <v>27898590</v>
      </c>
      <c r="L66" s="51">
        <f>L57-L65</f>
        <v>-25999718</v>
      </c>
      <c r="M66" s="51">
        <f>M57-M65</f>
        <v>-6906002</v>
      </c>
    </row>
    <row r="67" spans="1:13" ht="12.75">
      <c r="A67" s="201" t="s">
        <v>163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9">
        <f>J56+J66</f>
        <v>60109942</v>
      </c>
      <c r="K67" s="59">
        <f>K56+K66</f>
        <v>24950379</v>
      </c>
      <c r="L67" s="59">
        <f>L56+L66</f>
        <v>4587117</v>
      </c>
      <c r="M67" s="59">
        <f>M56+M66</f>
        <v>7716070</v>
      </c>
    </row>
    <row r="68" spans="1:13" ht="12.75" customHeight="1">
      <c r="A68" s="244" t="s">
        <v>278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157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.75">
      <c r="A71" s="241" t="s">
        <v>201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J47:M47 K56:M57 M58 K58:L65 M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J7:M10 K23:L26 K27:M27 M35 K33:M33 K28:L32 K34:L41 M28:M29 K1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SheetLayoutView="110" workbookViewId="0" topLeftCell="A19">
      <selection activeCell="K8" sqref="K8"/>
    </sheetView>
  </sheetViews>
  <sheetFormatPr defaultColWidth="9.140625" defaultRowHeight="12.75"/>
  <cols>
    <col min="1" max="10" width="9.140625" style="50" customWidth="1"/>
    <col min="11" max="11" width="10.00390625" style="50" customWidth="1"/>
    <col min="12" max="16384" width="9.140625" style="50" customWidth="1"/>
  </cols>
  <sheetData>
    <row r="1" spans="1:11" ht="12.75" customHeight="1">
      <c r="A1" s="251" t="s">
        <v>136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304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301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33.75">
      <c r="A4" s="253" t="s">
        <v>50</v>
      </c>
      <c r="B4" s="253"/>
      <c r="C4" s="253"/>
      <c r="D4" s="253"/>
      <c r="E4" s="253"/>
      <c r="F4" s="253"/>
      <c r="G4" s="253"/>
      <c r="H4" s="253"/>
      <c r="I4" s="64" t="s">
        <v>245</v>
      </c>
      <c r="J4" s="65" t="s">
        <v>283</v>
      </c>
      <c r="K4" s="65" t="s">
        <v>284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6">
        <v>2</v>
      </c>
      <c r="J5" s="67" t="s">
        <v>248</v>
      </c>
      <c r="K5" s="67" t="s">
        <v>249</v>
      </c>
    </row>
    <row r="6" spans="1:11" ht="12.75">
      <c r="A6" s="210" t="s">
        <v>130</v>
      </c>
      <c r="B6" s="226"/>
      <c r="C6" s="226"/>
      <c r="D6" s="226"/>
      <c r="E6" s="226"/>
      <c r="F6" s="226"/>
      <c r="G6" s="226"/>
      <c r="H6" s="226"/>
      <c r="I6" s="255"/>
      <c r="J6" s="255"/>
      <c r="K6" s="256"/>
    </row>
    <row r="7" spans="1:11" ht="12.75">
      <c r="A7" s="204" t="s">
        <v>34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19266124</v>
      </c>
      <c r="K7" s="7">
        <v>30715433</v>
      </c>
    </row>
    <row r="8" spans="1:11" ht="12.75">
      <c r="A8" s="204" t="s">
        <v>35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97118</v>
      </c>
      <c r="K8" s="7">
        <v>125360</v>
      </c>
    </row>
    <row r="9" spans="1:11" ht="12.75">
      <c r="A9" s="204" t="s">
        <v>36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23050</v>
      </c>
      <c r="K9" s="7">
        <v>2002382</v>
      </c>
    </row>
    <row r="10" spans="1:11" ht="12.75">
      <c r="A10" s="204" t="s">
        <v>37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38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4" t="s">
        <v>42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>
        <v>26579</v>
      </c>
    </row>
    <row r="13" spans="1:11" ht="12.75">
      <c r="A13" s="201" t="s">
        <v>131</v>
      </c>
      <c r="B13" s="202"/>
      <c r="C13" s="202"/>
      <c r="D13" s="202"/>
      <c r="E13" s="202"/>
      <c r="F13" s="202"/>
      <c r="G13" s="202"/>
      <c r="H13" s="202"/>
      <c r="I13" s="1">
        <v>7</v>
      </c>
      <c r="J13" s="62">
        <f>SUM(J7:J12)</f>
        <v>19386292</v>
      </c>
      <c r="K13" s="51">
        <f>SUM(K7:K12)</f>
        <v>32869754</v>
      </c>
    </row>
    <row r="14" spans="1:11" ht="12.75">
      <c r="A14" s="204" t="s">
        <v>43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44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7225151</v>
      </c>
      <c r="K15" s="7">
        <v>41496563</v>
      </c>
    </row>
    <row r="16" spans="1:11" ht="12.75">
      <c r="A16" s="204" t="s">
        <v>45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46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901885</v>
      </c>
      <c r="K17" s="7">
        <f>128598+31347+3465</f>
        <v>163410</v>
      </c>
    </row>
    <row r="18" spans="1:11" ht="12.75">
      <c r="A18" s="201" t="s">
        <v>132</v>
      </c>
      <c r="B18" s="202"/>
      <c r="C18" s="202"/>
      <c r="D18" s="202"/>
      <c r="E18" s="202"/>
      <c r="F18" s="202"/>
      <c r="G18" s="202"/>
      <c r="H18" s="202"/>
      <c r="I18" s="1">
        <v>12</v>
      </c>
      <c r="J18" s="62">
        <f>SUM(J14:J17)</f>
        <v>8127036</v>
      </c>
      <c r="K18" s="51">
        <f>SUM(K14:K17)</f>
        <v>41659973</v>
      </c>
    </row>
    <row r="19" spans="1:11" ht="12.75">
      <c r="A19" s="201" t="s">
        <v>30</v>
      </c>
      <c r="B19" s="202"/>
      <c r="C19" s="202"/>
      <c r="D19" s="202"/>
      <c r="E19" s="202"/>
      <c r="F19" s="202"/>
      <c r="G19" s="202"/>
      <c r="H19" s="202"/>
      <c r="I19" s="1">
        <v>13</v>
      </c>
      <c r="J19" s="62">
        <f>IF(J13&gt;J18,J13-J18,0)</f>
        <v>11259256</v>
      </c>
      <c r="K19" s="51">
        <f>IF(K13&gt;K18,K13-K18,0)</f>
        <v>0</v>
      </c>
    </row>
    <row r="20" spans="1:11" ht="12.75">
      <c r="A20" s="201" t="s">
        <v>31</v>
      </c>
      <c r="B20" s="202"/>
      <c r="C20" s="202"/>
      <c r="D20" s="202"/>
      <c r="E20" s="202"/>
      <c r="F20" s="202"/>
      <c r="G20" s="202"/>
      <c r="H20" s="202"/>
      <c r="I20" s="1">
        <v>14</v>
      </c>
      <c r="J20" s="62">
        <f>IF(J18&gt;J13,J18-J13,0)</f>
        <v>0</v>
      </c>
      <c r="K20" s="51">
        <f>IF(K18&gt;K13,K18-K13,0)</f>
        <v>8790219</v>
      </c>
    </row>
    <row r="21" spans="1:11" ht="12.75">
      <c r="A21" s="210" t="s">
        <v>133</v>
      </c>
      <c r="B21" s="226"/>
      <c r="C21" s="226"/>
      <c r="D21" s="226"/>
      <c r="E21" s="226"/>
      <c r="F21" s="226"/>
      <c r="G21" s="226"/>
      <c r="H21" s="226"/>
      <c r="I21" s="255"/>
      <c r="J21" s="255"/>
      <c r="K21" s="256"/>
    </row>
    <row r="22" spans="1:11" ht="12.75">
      <c r="A22" s="204" t="s">
        <v>147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148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149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150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151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1" t="s">
        <v>137</v>
      </c>
      <c r="B27" s="202"/>
      <c r="C27" s="202"/>
      <c r="D27" s="202"/>
      <c r="E27" s="202"/>
      <c r="F27" s="202"/>
      <c r="G27" s="202"/>
      <c r="H27" s="202"/>
      <c r="I27" s="1">
        <v>20</v>
      </c>
      <c r="J27" s="62">
        <f>SUM(J22:J26)</f>
        <v>0</v>
      </c>
      <c r="K27" s="51">
        <f>SUM(K22:K26)</f>
        <v>0</v>
      </c>
    </row>
    <row r="28" spans="1:11" ht="12.75">
      <c r="A28" s="204" t="s">
        <v>101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101303</v>
      </c>
      <c r="K28" s="7">
        <v>88794</v>
      </c>
    </row>
    <row r="29" spans="1:11" ht="12.75">
      <c r="A29" s="204" t="s">
        <v>102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56346005</v>
      </c>
      <c r="K29" s="7">
        <v>22562837</v>
      </c>
    </row>
    <row r="30" spans="1:11" ht="12.75">
      <c r="A30" s="204" t="s">
        <v>10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1" t="s">
        <v>2</v>
      </c>
      <c r="B31" s="202"/>
      <c r="C31" s="202"/>
      <c r="D31" s="202"/>
      <c r="E31" s="202"/>
      <c r="F31" s="202"/>
      <c r="G31" s="202"/>
      <c r="H31" s="202"/>
      <c r="I31" s="1">
        <v>24</v>
      </c>
      <c r="J31" s="62">
        <f>SUM(J28:J30)</f>
        <v>56447308</v>
      </c>
      <c r="K31" s="51">
        <f>SUM(K28:K30)</f>
        <v>22651631</v>
      </c>
    </row>
    <row r="32" spans="1:11" ht="12.75">
      <c r="A32" s="201" t="s">
        <v>32</v>
      </c>
      <c r="B32" s="202"/>
      <c r="C32" s="202"/>
      <c r="D32" s="202"/>
      <c r="E32" s="202"/>
      <c r="F32" s="202"/>
      <c r="G32" s="202"/>
      <c r="H32" s="202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>
      <c r="A33" s="201" t="s">
        <v>33</v>
      </c>
      <c r="B33" s="202"/>
      <c r="C33" s="202"/>
      <c r="D33" s="202"/>
      <c r="E33" s="202"/>
      <c r="F33" s="202"/>
      <c r="G33" s="202"/>
      <c r="H33" s="202"/>
      <c r="I33" s="1">
        <v>26</v>
      </c>
      <c r="J33" s="62">
        <f>IF(J31&gt;J27,J31-J27,0)</f>
        <v>56447308</v>
      </c>
      <c r="K33" s="51">
        <f>IF(K31&gt;K27,K31-K27,0)</f>
        <v>22651631</v>
      </c>
    </row>
    <row r="34" spans="1:11" ht="12.75">
      <c r="A34" s="210" t="s">
        <v>134</v>
      </c>
      <c r="B34" s="226"/>
      <c r="C34" s="226"/>
      <c r="D34" s="226"/>
      <c r="E34" s="226"/>
      <c r="F34" s="226"/>
      <c r="G34" s="226"/>
      <c r="H34" s="226"/>
      <c r="I34" s="255"/>
      <c r="J34" s="255"/>
      <c r="K34" s="256"/>
    </row>
    <row r="35" spans="1:11" ht="12.75">
      <c r="A35" s="204" t="s">
        <v>143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>
        <v>50000000</v>
      </c>
      <c r="K35" s="7">
        <v>70000000</v>
      </c>
    </row>
    <row r="36" spans="1:11" ht="12.75">
      <c r="A36" s="204" t="s">
        <v>23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35033659</v>
      </c>
      <c r="K36" s="7">
        <v>68621021</v>
      </c>
    </row>
    <row r="37" spans="1:11" ht="12.75">
      <c r="A37" s="204" t="s">
        <v>24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3265100</v>
      </c>
      <c r="K37" s="7"/>
    </row>
    <row r="38" spans="1:11" ht="12.75">
      <c r="A38" s="201" t="s">
        <v>59</v>
      </c>
      <c r="B38" s="202"/>
      <c r="C38" s="202"/>
      <c r="D38" s="202"/>
      <c r="E38" s="202"/>
      <c r="F38" s="202"/>
      <c r="G38" s="202"/>
      <c r="H38" s="202"/>
      <c r="I38" s="1">
        <v>30</v>
      </c>
      <c r="J38" s="62">
        <f>SUM(J35:J37)</f>
        <v>88298759</v>
      </c>
      <c r="K38" s="51">
        <f>SUM(K35:K37)</f>
        <v>138621021</v>
      </c>
    </row>
    <row r="39" spans="1:11" ht="12.75">
      <c r="A39" s="204" t="s">
        <v>25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9260863</v>
      </c>
      <c r="K39" s="7">
        <v>28962157</v>
      </c>
    </row>
    <row r="40" spans="1:11" ht="12.75">
      <c r="A40" s="204" t="s">
        <v>26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27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28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>
        <v>2204550</v>
      </c>
      <c r="K42" s="7">
        <v>1289050</v>
      </c>
    </row>
    <row r="43" spans="1:11" ht="12.75">
      <c r="A43" s="204" t="s">
        <v>29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27487077</v>
      </c>
      <c r="K43" s="7">
        <f>59412396+17480413</f>
        <v>76892809</v>
      </c>
    </row>
    <row r="44" spans="1:11" ht="12.75">
      <c r="A44" s="201" t="s">
        <v>60</v>
      </c>
      <c r="B44" s="202"/>
      <c r="C44" s="202"/>
      <c r="D44" s="202"/>
      <c r="E44" s="202"/>
      <c r="F44" s="202"/>
      <c r="G44" s="202"/>
      <c r="H44" s="202"/>
      <c r="I44" s="1">
        <v>36</v>
      </c>
      <c r="J44" s="62">
        <f>SUM(J39:J43)</f>
        <v>38952490</v>
      </c>
      <c r="K44" s="51">
        <f>SUM(K39:K43)</f>
        <v>107144016</v>
      </c>
    </row>
    <row r="45" spans="1:11" ht="12.75">
      <c r="A45" s="201" t="s">
        <v>11</v>
      </c>
      <c r="B45" s="202"/>
      <c r="C45" s="202"/>
      <c r="D45" s="202"/>
      <c r="E45" s="202"/>
      <c r="F45" s="202"/>
      <c r="G45" s="202"/>
      <c r="H45" s="202"/>
      <c r="I45" s="1">
        <v>37</v>
      </c>
      <c r="J45" s="62">
        <f>IF(J38&gt;J44,J38-J44,0)</f>
        <v>49346269</v>
      </c>
      <c r="K45" s="51">
        <f>IF(K38&gt;K44,K38-K44,0)</f>
        <v>31477005</v>
      </c>
    </row>
    <row r="46" spans="1:11" ht="12.75">
      <c r="A46" s="201" t="s">
        <v>12</v>
      </c>
      <c r="B46" s="202"/>
      <c r="C46" s="202"/>
      <c r="D46" s="202"/>
      <c r="E46" s="202"/>
      <c r="F46" s="202"/>
      <c r="G46" s="202"/>
      <c r="H46" s="202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>
      <c r="A47" s="204" t="s">
        <v>61</v>
      </c>
      <c r="B47" s="205"/>
      <c r="C47" s="205"/>
      <c r="D47" s="205"/>
      <c r="E47" s="205"/>
      <c r="F47" s="205"/>
      <c r="G47" s="205"/>
      <c r="H47" s="205"/>
      <c r="I47" s="1">
        <v>39</v>
      </c>
      <c r="J47" s="62">
        <f>IF(J19-J20+J32-J33+J45-J46&gt;0,J19-J20+J32-J33+J45-J46,0)</f>
        <v>4158217</v>
      </c>
      <c r="K47" s="51">
        <f>IF(K19-K20+K32-K33+K45-K46&gt;0,K19-K20+K32-K33+K45-K46,0)</f>
        <v>35155</v>
      </c>
    </row>
    <row r="48" spans="1:11" ht="12.75">
      <c r="A48" s="204" t="s">
        <v>62</v>
      </c>
      <c r="B48" s="205"/>
      <c r="C48" s="205"/>
      <c r="D48" s="205"/>
      <c r="E48" s="205"/>
      <c r="F48" s="205"/>
      <c r="G48" s="205"/>
      <c r="H48" s="205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04" t="s">
        <v>135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239037</v>
      </c>
      <c r="K49" s="7">
        <v>124735</v>
      </c>
    </row>
    <row r="50" spans="1:11" ht="12.75">
      <c r="A50" s="204" t="s">
        <v>144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f>J47</f>
        <v>4158217</v>
      </c>
      <c r="K50" s="7">
        <f>K47</f>
        <v>35155</v>
      </c>
    </row>
    <row r="51" spans="1:11" ht="12.75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16" t="s">
        <v>146</v>
      </c>
      <c r="B52" s="217"/>
      <c r="C52" s="217"/>
      <c r="D52" s="217"/>
      <c r="E52" s="217"/>
      <c r="F52" s="217"/>
      <c r="G52" s="217"/>
      <c r="H52" s="217"/>
      <c r="I52" s="4">
        <v>44</v>
      </c>
      <c r="J52" s="63">
        <f>J49+J50-J51</f>
        <v>4397254</v>
      </c>
      <c r="K52" s="59">
        <f>K49+K50-K51</f>
        <v>159890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14" sqref="K14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1" width="9.57421875" style="70" bestFit="1" customWidth="1"/>
    <col min="12" max="16384" width="9.140625" style="70" customWidth="1"/>
  </cols>
  <sheetData>
    <row r="1" spans="1:12" ht="12.75">
      <c r="A1" s="263" t="s">
        <v>246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  <c r="L1" s="69"/>
    </row>
    <row r="2" spans="1:12" ht="15.75">
      <c r="A2" s="40"/>
      <c r="B2" s="68"/>
      <c r="C2" s="274" t="s">
        <v>247</v>
      </c>
      <c r="D2" s="274"/>
      <c r="E2" s="71">
        <v>40544</v>
      </c>
      <c r="F2" s="41" t="s">
        <v>216</v>
      </c>
      <c r="G2" s="275">
        <v>40724</v>
      </c>
      <c r="H2" s="276"/>
      <c r="I2" s="68"/>
      <c r="J2" s="68"/>
      <c r="K2" s="68"/>
      <c r="L2" s="72"/>
    </row>
    <row r="3" spans="1:11" ht="23.25">
      <c r="A3" s="277" t="s">
        <v>50</v>
      </c>
      <c r="B3" s="277"/>
      <c r="C3" s="277"/>
      <c r="D3" s="277"/>
      <c r="E3" s="277"/>
      <c r="F3" s="277"/>
      <c r="G3" s="277"/>
      <c r="H3" s="277"/>
      <c r="I3" s="75" t="s">
        <v>270</v>
      </c>
      <c r="J3" s="76" t="s">
        <v>124</v>
      </c>
      <c r="K3" s="76" t="s">
        <v>125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78">
        <v>2</v>
      </c>
      <c r="J4" s="77" t="s">
        <v>248</v>
      </c>
      <c r="K4" s="77" t="s">
        <v>249</v>
      </c>
    </row>
    <row r="5" spans="1:11" ht="12.75">
      <c r="A5" s="266" t="s">
        <v>250</v>
      </c>
      <c r="B5" s="267"/>
      <c r="C5" s="267"/>
      <c r="D5" s="267"/>
      <c r="E5" s="267"/>
      <c r="F5" s="267"/>
      <c r="G5" s="267"/>
      <c r="H5" s="267"/>
      <c r="I5" s="42">
        <v>1</v>
      </c>
      <c r="J5" s="43">
        <v>232000000</v>
      </c>
      <c r="K5" s="43">
        <v>232000000</v>
      </c>
    </row>
    <row r="6" spans="1:11" ht="12.75">
      <c r="A6" s="266" t="s">
        <v>251</v>
      </c>
      <c r="B6" s="267"/>
      <c r="C6" s="267"/>
      <c r="D6" s="267"/>
      <c r="E6" s="267"/>
      <c r="F6" s="267"/>
      <c r="G6" s="267"/>
      <c r="H6" s="267"/>
      <c r="I6" s="42">
        <v>2</v>
      </c>
      <c r="J6" s="44">
        <v>-5132712</v>
      </c>
      <c r="K6" s="44">
        <v>-6254719</v>
      </c>
    </row>
    <row r="7" spans="1:11" ht="12.75">
      <c r="A7" s="266" t="s">
        <v>252</v>
      </c>
      <c r="B7" s="267"/>
      <c r="C7" s="267"/>
      <c r="D7" s="267"/>
      <c r="E7" s="267"/>
      <c r="F7" s="267"/>
      <c r="G7" s="267"/>
      <c r="H7" s="267"/>
      <c r="I7" s="42">
        <v>3</v>
      </c>
      <c r="J7" s="44">
        <v>12596730</v>
      </c>
      <c r="K7" s="44">
        <v>12429687</v>
      </c>
    </row>
    <row r="8" spans="1:11" ht="12.75">
      <c r="A8" s="266" t="s">
        <v>253</v>
      </c>
      <c r="B8" s="267"/>
      <c r="C8" s="267"/>
      <c r="D8" s="267"/>
      <c r="E8" s="267"/>
      <c r="F8" s="267"/>
      <c r="G8" s="267"/>
      <c r="H8" s="267"/>
      <c r="I8" s="42">
        <v>4</v>
      </c>
      <c r="J8" s="44">
        <v>61291410</v>
      </c>
      <c r="K8" s="44">
        <v>130546374</v>
      </c>
    </row>
    <row r="9" spans="1:11" ht="12.75">
      <c r="A9" s="266" t="s">
        <v>254</v>
      </c>
      <c r="B9" s="267"/>
      <c r="C9" s="267"/>
      <c r="D9" s="267"/>
      <c r="E9" s="267"/>
      <c r="F9" s="267"/>
      <c r="G9" s="267"/>
      <c r="H9" s="267"/>
      <c r="I9" s="42">
        <v>5</v>
      </c>
      <c r="J9" s="44">
        <v>72562941</v>
      </c>
      <c r="K9" s="44">
        <v>30586835</v>
      </c>
    </row>
    <row r="10" spans="1:11" ht="12.75">
      <c r="A10" s="266" t="s">
        <v>255</v>
      </c>
      <c r="B10" s="267"/>
      <c r="C10" s="267"/>
      <c r="D10" s="267"/>
      <c r="E10" s="267"/>
      <c r="F10" s="267"/>
      <c r="G10" s="267"/>
      <c r="H10" s="267"/>
      <c r="I10" s="42">
        <v>6</v>
      </c>
      <c r="J10" s="44"/>
      <c r="K10" s="44"/>
    </row>
    <row r="11" spans="1:11" ht="12.75">
      <c r="A11" s="266" t="s">
        <v>256</v>
      </c>
      <c r="B11" s="267"/>
      <c r="C11" s="267"/>
      <c r="D11" s="267"/>
      <c r="E11" s="267"/>
      <c r="F11" s="267"/>
      <c r="G11" s="267"/>
      <c r="H11" s="267"/>
      <c r="I11" s="42">
        <v>7</v>
      </c>
      <c r="J11" s="44"/>
      <c r="K11" s="44"/>
    </row>
    <row r="12" spans="1:11" ht="12.75">
      <c r="A12" s="266" t="s">
        <v>257</v>
      </c>
      <c r="B12" s="267"/>
      <c r="C12" s="267"/>
      <c r="D12" s="267"/>
      <c r="E12" s="267"/>
      <c r="F12" s="267"/>
      <c r="G12" s="267"/>
      <c r="H12" s="267"/>
      <c r="I12" s="42">
        <v>8</v>
      </c>
      <c r="J12" s="44"/>
      <c r="K12" s="44"/>
    </row>
    <row r="13" spans="1:11" ht="12.75">
      <c r="A13" s="266" t="s">
        <v>258</v>
      </c>
      <c r="B13" s="267"/>
      <c r="C13" s="267"/>
      <c r="D13" s="267"/>
      <c r="E13" s="267"/>
      <c r="F13" s="267"/>
      <c r="G13" s="267"/>
      <c r="H13" s="267"/>
      <c r="I13" s="42">
        <v>9</v>
      </c>
      <c r="J13" s="44">
        <v>29191670</v>
      </c>
      <c r="K13" s="44">
        <v>0</v>
      </c>
    </row>
    <row r="14" spans="1:11" ht="12.75">
      <c r="A14" s="268" t="s">
        <v>259</v>
      </c>
      <c r="B14" s="269"/>
      <c r="C14" s="269"/>
      <c r="D14" s="269"/>
      <c r="E14" s="269"/>
      <c r="F14" s="269"/>
      <c r="G14" s="269"/>
      <c r="H14" s="269"/>
      <c r="I14" s="42">
        <v>10</v>
      </c>
      <c r="J14" s="73">
        <f>SUM(J5:J13)</f>
        <v>402510039</v>
      </c>
      <c r="K14" s="73">
        <f>SUM(K5:K13)</f>
        <v>399308177</v>
      </c>
    </row>
    <row r="15" spans="1:11" ht="12.75">
      <c r="A15" s="266" t="s">
        <v>260</v>
      </c>
      <c r="B15" s="267"/>
      <c r="C15" s="267"/>
      <c r="D15" s="267"/>
      <c r="E15" s="267"/>
      <c r="F15" s="267"/>
      <c r="G15" s="267"/>
      <c r="H15" s="267"/>
      <c r="I15" s="42">
        <v>11</v>
      </c>
      <c r="J15" s="44">
        <v>29191670</v>
      </c>
      <c r="K15" s="44">
        <v>-32499647</v>
      </c>
    </row>
    <row r="16" spans="1:11" ht="12.75">
      <c r="A16" s="266" t="s">
        <v>261</v>
      </c>
      <c r="B16" s="267"/>
      <c r="C16" s="267"/>
      <c r="D16" s="267"/>
      <c r="E16" s="267"/>
      <c r="F16" s="267"/>
      <c r="G16" s="267"/>
      <c r="H16" s="267"/>
      <c r="I16" s="42">
        <v>12</v>
      </c>
      <c r="J16" s="44"/>
      <c r="K16" s="44"/>
    </row>
    <row r="17" spans="1:11" ht="12.75">
      <c r="A17" s="266" t="s">
        <v>262</v>
      </c>
      <c r="B17" s="267"/>
      <c r="C17" s="267"/>
      <c r="D17" s="267"/>
      <c r="E17" s="267"/>
      <c r="F17" s="267"/>
      <c r="G17" s="267"/>
      <c r="H17" s="267"/>
      <c r="I17" s="42">
        <v>13</v>
      </c>
      <c r="J17" s="44"/>
      <c r="K17" s="44"/>
    </row>
    <row r="18" spans="1:11" ht="12.75">
      <c r="A18" s="266" t="s">
        <v>263</v>
      </c>
      <c r="B18" s="267"/>
      <c r="C18" s="267"/>
      <c r="D18" s="267"/>
      <c r="E18" s="267"/>
      <c r="F18" s="267"/>
      <c r="G18" s="267"/>
      <c r="H18" s="267"/>
      <c r="I18" s="42">
        <v>14</v>
      </c>
      <c r="J18" s="44"/>
      <c r="K18" s="44"/>
    </row>
    <row r="19" spans="1:11" ht="12.75">
      <c r="A19" s="266" t="s">
        <v>264</v>
      </c>
      <c r="B19" s="267"/>
      <c r="C19" s="267"/>
      <c r="D19" s="267"/>
      <c r="E19" s="267"/>
      <c r="F19" s="267"/>
      <c r="G19" s="267"/>
      <c r="H19" s="267"/>
      <c r="I19" s="42">
        <v>15</v>
      </c>
      <c r="J19" s="44"/>
      <c r="K19" s="44"/>
    </row>
    <row r="20" spans="1:11" ht="12.75">
      <c r="A20" s="266" t="s">
        <v>265</v>
      </c>
      <c r="B20" s="267"/>
      <c r="C20" s="267"/>
      <c r="D20" s="267"/>
      <c r="E20" s="267"/>
      <c r="F20" s="267"/>
      <c r="G20" s="267"/>
      <c r="H20" s="267"/>
      <c r="I20" s="42">
        <v>16</v>
      </c>
      <c r="J20" s="44">
        <v>47101315</v>
      </c>
      <c r="K20" s="44">
        <v>13916170</v>
      </c>
    </row>
    <row r="21" spans="1:11" ht="12.75">
      <c r="A21" s="268" t="s">
        <v>266</v>
      </c>
      <c r="B21" s="269"/>
      <c r="C21" s="269"/>
      <c r="D21" s="269"/>
      <c r="E21" s="269"/>
      <c r="F21" s="269"/>
      <c r="G21" s="269"/>
      <c r="H21" s="269"/>
      <c r="I21" s="42">
        <v>17</v>
      </c>
      <c r="J21" s="74">
        <f>SUM(J15:J20)</f>
        <v>76292985</v>
      </c>
      <c r="K21" s="74">
        <f>SUM(K15:K20)</f>
        <v>-18583477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7" t="s">
        <v>267</v>
      </c>
      <c r="B23" s="258"/>
      <c r="C23" s="258"/>
      <c r="D23" s="258"/>
      <c r="E23" s="258"/>
      <c r="F23" s="258"/>
      <c r="G23" s="258"/>
      <c r="H23" s="258"/>
      <c r="I23" s="45">
        <v>18</v>
      </c>
      <c r="J23" s="43"/>
      <c r="K23" s="43"/>
    </row>
    <row r="24" spans="1:11" ht="17.25" customHeight="1">
      <c r="A24" s="259" t="s">
        <v>268</v>
      </c>
      <c r="B24" s="260"/>
      <c r="C24" s="260"/>
      <c r="D24" s="260"/>
      <c r="E24" s="260"/>
      <c r="F24" s="260"/>
      <c r="G24" s="260"/>
      <c r="H24" s="260"/>
      <c r="I24" s="46">
        <v>19</v>
      </c>
      <c r="J24" s="74"/>
      <c r="K24" s="74"/>
    </row>
    <row r="25" spans="1:11" ht="30" customHeight="1">
      <c r="A25" s="261" t="s">
        <v>269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</cp:lastModifiedBy>
  <cp:lastPrinted>2011-07-29T07:01:42Z</cp:lastPrinted>
  <dcterms:created xsi:type="dcterms:W3CDTF">2008-10-17T11:51:54Z</dcterms:created>
  <dcterms:modified xsi:type="dcterms:W3CDTF">2011-07-29T07:02:21Z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