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2935" windowHeight="10920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<sst xmlns="http://schemas.openxmlformats.org/spreadsheetml/2006/main" count="335" uniqueCount="302">
  <si>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</si>
  <si>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</si>
  <si>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</si>
  <si>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</si>
  <si>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</si>
  <si>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</si>
  <si>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</si>
  <si>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</si>
  <si>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</si>
  <si>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</si>
  <si>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</si>
  <si>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</si>
  <si>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</si>
  <si>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</si>
  <si>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</si>
  <si>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</si>
  <si>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BOJANA MIHAJLOVIĆ</t>
  </si>
  <si>
    <t>052 492598</t>
  </si>
  <si>
    <t>bojana.mihajlovic@uljanikplovidba.com</t>
  </si>
  <si>
    <t>DRAGUTIN PAVLETIĆ</t>
  </si>
  <si>
    <t>052 211544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</si>
  <si>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</si>
  <si>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</si>
  <si>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</si>
  <si>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</si>
  <si>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</si>
  <si>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</si>
  <si>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</si>
  <si>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</si>
  <si>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</si>
  <si>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</si>
  <si>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</si>
  <si>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</si>
  <si>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</si>
  <si>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</si>
  <si>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</si>
  <si>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Quarterly financial statement of the entrepreneur -  TFI-POD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</si>
  <si>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</si>
  <si>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</si>
  <si>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</si>
  <si>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</si>
  <si>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</si>
  <si>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</si>
  <si>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</si>
  <si>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</si>
  <si>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</si>
  <si>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</si>
  <si>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</si>
  <si>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</si>
  <si>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</si>
  <si>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</si>
  <si>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</si>
  <si>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</si>
  <si>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</si>
  <si>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</si>
  <si>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</si>
  <si>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</si>
  <si>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</si>
  <si>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</si>
  <si>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</si>
  <si>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</si>
  <si>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</si>
  <si>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</si>
  <si>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</si>
  <si>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</si>
  <si>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</si>
  <si>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</si>
  <si>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</si>
  <si>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</si>
  <si>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</si>
  <si>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</si>
  <si>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</si>
  <si>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</si>
  <si>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</si>
  <si>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</si>
  <si>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</si>
  <si>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</si>
  <si>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</si>
  <si>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</si>
  <si>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</si>
  <si>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</si>
  <si>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</si>
  <si>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</si>
  <si>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</si>
  <si>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</si>
  <si>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</si>
  <si>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</si>
  <si>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</si>
  <si>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</si>
  <si>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</si>
  <si>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</si>
  <si>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</si>
  <si>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</si>
  <si>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</si>
  <si>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</si>
  <si>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</si>
  <si>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</si>
  <si>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</si>
  <si>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</si>
  <si>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</si>
  <si>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</si>
  <si>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</si>
  <si>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</si>
  <si>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</si>
  <si>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</si>
  <si>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</si>
  <si>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</si>
  <si>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</si>
  <si>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</si>
  <si>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</si>
  <si>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</si>
  <si>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</si>
  <si>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</si>
  <si>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</si>
  <si>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</si>
  <si>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</si>
  <si>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</si>
  <si>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</si>
  <si>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</si>
  <si>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</si>
  <si>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</si>
  <si>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</si>
  <si>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</si>
  <si>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</si>
  <si>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</si>
  <si>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</si>
  <si>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</si>
  <si>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</si>
  <si>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</si>
  <si>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</si>
  <si>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</si>
  <si>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</si>
  <si>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</si>
  <si>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</si>
  <si>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</si>
  <si>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</si>
  <si>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</si>
  <si>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</si>
  <si>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</si>
  <si>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</si>
  <si>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</si>
  <si>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</si>
  <si>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</si>
  <si>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</si>
  <si>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</si>
  <si>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</si>
  <si>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</si>
  <si>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</si>
  <si>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</si>
  <si>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</si>
  <si>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</si>
  <si>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</si>
  <si>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</si>
  <si>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</si>
  <si>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</si>
  <si>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</si>
  <si>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</si>
  <si>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</si>
  <si>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</si>
  <si>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</si>
  <si>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</si>
  <si>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</si>
  <si>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</si>
  <si>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</si>
  <si>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</si>
  <si>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</si>
  <si>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</si>
  <si>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</si>
  <si>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</si>
  <si>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</si>
  <si>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</si>
  <si>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</si>
  <si>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</si>
  <si>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</si>
  <si>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</si>
  <si>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</si>
  <si>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</si>
  <si>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</si>
  <si>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</si>
  <si>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</si>
  <si>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</si>
  <si>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</si>
  <si>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</si>
  <si>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</si>
  <si>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</si>
  <si>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</si>
  <si>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</si>
  <si>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</si>
  <si>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</si>
  <si>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</si>
  <si>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</si>
  <si>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</si>
  <si>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</si>
  <si>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</si>
  <si>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</si>
  <si>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</si>
  <si>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</si>
  <si>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</si>
  <si>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</si>
  <si>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</si>
  <si>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</si>
  <si>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</si>
  <si>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</si>
  <si>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</si>
  <si>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</si>
  <si>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</si>
  <si>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</si>
  <si>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</si>
  <si>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</si>
  <si>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</si>
  <si>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</si>
  <si>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</si>
  <si>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</si>
  <si>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</si>
  <si>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</si>
  <si>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</si>
  <si>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</si>
  <si>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</si>
  <si>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</si>
  <si>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</si>
  <si>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</si>
  <si>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</si>
  <si>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</si>
  <si>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</si>
  <si>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</si>
  <si>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</si>
  <si>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</si>
  <si>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</si>
  <si>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</si>
  <si>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</si>
  <si>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</si>
  <si>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</si>
  <si>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</si>
  <si>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</si>
  <si>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</si>
  <si>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</si>
  <si>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</si>
  <si>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</si>
  <si>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</si>
  <si>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</si>
  <si>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</si>
  <si>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</si>
  <si>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</si>
  <si>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</si>
  <si>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</si>
  <si>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</si>
  <si>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</si>
  <si>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</si>
  <si>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</si>
  <si>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</si>
  <si>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</si>
  <si>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</si>
  <si>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</si>
  <si>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</si>
  <si>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</si>
  <si>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</si>
  <si>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</si>
  <si>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</si>
  <si>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</si>
  <si>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</si>
  <si>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</si>
  <si>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</si>
  <si>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</si>
  <si>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</si>
  <si>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</si>
  <si>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</si>
  <si>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</si>
  <si>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</si>
  <si>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</si>
  <si>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</si>
  <si>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</si>
  <si>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</si>
  <si>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</si>
  <si>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</si>
  <si>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</si>
  <si>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</si>
  <si>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</si>
  <si>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</si>
  <si>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</si>
  <si>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</si>
  <si>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</si>
  <si>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</si>
  <si>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</si>
  <si>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</si>
  <si>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</si>
  <si>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</si>
  <si>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</si>
  <si>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</si>
  <si>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</si>
  <si>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</si>
  <si>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</si>
  <si>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</si>
  <si>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</si>
  <si>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</si>
  <si>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</si>
  <si>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</si>
  <si>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</si>
  <si>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</si>
  <si>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</si>
  <si>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as of  30.06.2011.</t>
  </si>
  <si>
    <t>for period  01.01.2011. to  30.06.2011.</t>
  </si>
  <si>
    <t>period  01.01.2011. to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</si>
</sst>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15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4" fillId="0" borderId="0" xfId="15" applyFont="1" applyBorder="1" applyAlignment="1" applyProtection="1">
      <alignment horizontal="left"/>
      <protection hidden="1"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514350</xdr:colOff>
      <xdr:row>61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SheetLayoutView="100" workbookViewId="0" topLeftCell="A19">
      <selection activeCell="H2" sqref="H2"/>
    </sheetView>
  </sheetViews>
  <sheetFormatPr defaultColWidth="9.140625" defaultRowHeight="12.75"/>
  <cols>
    <col min="1" max="1" width="11.57421875" style="11" customWidth="1"/>
    <col min="2" max="2" width="13.8515625" style="11" customWidth="1"/>
    <col min="3" max="3" width="9.140625" style="11" customWidth="1"/>
    <col min="4" max="4" width="14.14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33</v>
      </c>
      <c r="B1" s="154"/>
      <c r="C1" s="154"/>
      <c r="D1" s="76"/>
      <c r="E1" s="76"/>
      <c r="F1" s="76"/>
      <c r="G1" s="76"/>
      <c r="H1" s="76"/>
      <c r="I1" s="77"/>
      <c r="J1" s="10"/>
      <c r="K1" s="10"/>
      <c r="L1" s="10"/>
    </row>
    <row r="2" spans="1:12" ht="12.75" customHeight="1">
      <c r="A2" s="183" t="s">
        <v>34</v>
      </c>
      <c r="B2" s="184"/>
      <c r="C2" s="184"/>
      <c r="D2" s="185"/>
      <c r="E2" s="112">
        <v>40544</v>
      </c>
      <c r="F2" s="12"/>
      <c r="G2" s="13" t="s">
        <v>35</v>
      </c>
      <c r="H2" s="112">
        <v>40724</v>
      </c>
      <c r="I2" s="78"/>
      <c r="J2" s="10"/>
      <c r="K2" s="10"/>
      <c r="L2" s="10"/>
    </row>
    <row r="3" spans="1:12" ht="12.75">
      <c r="A3" s="79"/>
      <c r="B3" s="14">
        <v>18</v>
      </c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 customHeight="1">
      <c r="A4" s="186" t="s">
        <v>36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81"/>
      <c r="B5" s="17"/>
      <c r="C5" s="17"/>
      <c r="D5" s="17"/>
      <c r="E5" s="18"/>
      <c r="F5" s="82"/>
      <c r="G5" s="19"/>
      <c r="H5" s="20"/>
      <c r="I5" s="83"/>
      <c r="J5" s="10"/>
      <c r="K5" s="10"/>
      <c r="L5" s="10"/>
    </row>
    <row r="6" spans="1:12" ht="12.75">
      <c r="A6" s="166" t="s">
        <v>21</v>
      </c>
      <c r="B6" s="167"/>
      <c r="C6" s="146" t="s">
        <v>6</v>
      </c>
      <c r="D6" s="129"/>
      <c r="E6" s="30"/>
      <c r="F6" s="30"/>
      <c r="G6" s="30"/>
      <c r="H6" s="30"/>
      <c r="I6" s="84"/>
      <c r="J6" s="10"/>
      <c r="K6" s="10"/>
      <c r="L6" s="10"/>
    </row>
    <row r="7" spans="1:12" ht="12.75">
      <c r="A7" s="137"/>
      <c r="B7" s="138"/>
      <c r="C7" s="16"/>
      <c r="D7" s="16"/>
      <c r="E7" s="30"/>
      <c r="F7" s="30"/>
      <c r="G7" s="30"/>
      <c r="H7" s="30"/>
      <c r="I7" s="84"/>
      <c r="J7" s="10"/>
      <c r="K7" s="10"/>
      <c r="L7" s="10"/>
    </row>
    <row r="8" spans="1:12" ht="22.5" customHeight="1">
      <c r="A8" s="189" t="s">
        <v>22</v>
      </c>
      <c r="B8" s="190"/>
      <c r="C8" s="146" t="s">
        <v>7</v>
      </c>
      <c r="D8" s="129"/>
      <c r="E8" s="30"/>
      <c r="F8" s="30"/>
      <c r="G8" s="30"/>
      <c r="H8" s="30"/>
      <c r="I8" s="86"/>
      <c r="J8" s="10"/>
      <c r="K8" s="10"/>
      <c r="L8" s="10"/>
    </row>
    <row r="9" spans="1:12" ht="12.75">
      <c r="A9" s="139"/>
      <c r="B9" s="140"/>
      <c r="C9" s="21"/>
      <c r="D9" s="27"/>
      <c r="E9" s="16"/>
      <c r="F9" s="16"/>
      <c r="G9" s="16"/>
      <c r="H9" s="16"/>
      <c r="I9" s="86"/>
      <c r="J9" s="10"/>
      <c r="K9" s="10"/>
      <c r="L9" s="10"/>
    </row>
    <row r="10" spans="1:12" ht="12.75" customHeight="1">
      <c r="A10" s="161" t="s">
        <v>23</v>
      </c>
      <c r="B10" s="181"/>
      <c r="C10" s="146" t="s">
        <v>8</v>
      </c>
      <c r="D10" s="129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66" t="s">
        <v>24</v>
      </c>
      <c r="B12" s="167"/>
      <c r="C12" s="143" t="s">
        <v>9</v>
      </c>
      <c r="D12" s="178"/>
      <c r="E12" s="178"/>
      <c r="F12" s="178"/>
      <c r="G12" s="178"/>
      <c r="H12" s="178"/>
      <c r="I12" s="169"/>
      <c r="J12" s="10"/>
      <c r="K12" s="10"/>
      <c r="L12" s="10"/>
    </row>
    <row r="13" spans="1:12" ht="12.75">
      <c r="A13" s="137"/>
      <c r="B13" s="138"/>
      <c r="C13" s="22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66" t="s">
        <v>25</v>
      </c>
      <c r="B14" s="167"/>
      <c r="C14" s="179">
        <v>52100</v>
      </c>
      <c r="D14" s="180"/>
      <c r="E14" s="16"/>
      <c r="F14" s="143" t="s">
        <v>10</v>
      </c>
      <c r="G14" s="178"/>
      <c r="H14" s="178"/>
      <c r="I14" s="169"/>
      <c r="J14" s="10"/>
      <c r="K14" s="10"/>
      <c r="L14" s="10"/>
    </row>
    <row r="15" spans="1:12" ht="12.75">
      <c r="A15" s="137"/>
      <c r="B15" s="138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66" t="s">
        <v>26</v>
      </c>
      <c r="B16" s="167"/>
      <c r="C16" s="143" t="s">
        <v>11</v>
      </c>
      <c r="D16" s="178"/>
      <c r="E16" s="178"/>
      <c r="F16" s="178"/>
      <c r="G16" s="178"/>
      <c r="H16" s="178"/>
      <c r="I16" s="169"/>
      <c r="J16" s="10"/>
      <c r="K16" s="10"/>
      <c r="L16" s="10"/>
    </row>
    <row r="17" spans="1:12" ht="12.75">
      <c r="A17" s="137"/>
      <c r="B17" s="138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66" t="s">
        <v>27</v>
      </c>
      <c r="B18" s="167"/>
      <c r="C18" s="173" t="s">
        <v>12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137"/>
      <c r="B19" s="138"/>
      <c r="C19" s="22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66" t="s">
        <v>28</v>
      </c>
      <c r="B20" s="167"/>
      <c r="C20" s="173" t="s">
        <v>13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137"/>
      <c r="B21" s="138"/>
      <c r="C21" s="22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66" t="s">
        <v>29</v>
      </c>
      <c r="B22" s="167"/>
      <c r="C22" s="113">
        <v>359</v>
      </c>
      <c r="D22" s="143" t="s">
        <v>10</v>
      </c>
      <c r="E22" s="122"/>
      <c r="F22" s="171"/>
      <c r="G22" s="176"/>
      <c r="H22" s="177"/>
      <c r="I22" s="87"/>
      <c r="J22" s="10"/>
      <c r="K22" s="10"/>
      <c r="L22" s="10"/>
    </row>
    <row r="23" spans="1:12" ht="12.75">
      <c r="A23" s="137"/>
      <c r="B23" s="138"/>
      <c r="C23" s="16"/>
      <c r="D23" s="25"/>
      <c r="E23" s="25"/>
      <c r="F23" s="25"/>
      <c r="G23" s="25"/>
      <c r="H23" s="16"/>
      <c r="I23" s="86"/>
      <c r="J23" s="10"/>
      <c r="K23" s="10"/>
      <c r="L23" s="10"/>
    </row>
    <row r="24" spans="1:12" ht="12.75">
      <c r="A24" s="166" t="s">
        <v>30</v>
      </c>
      <c r="B24" s="167"/>
      <c r="C24" s="113">
        <v>18</v>
      </c>
      <c r="D24" s="143" t="s">
        <v>14</v>
      </c>
      <c r="E24" s="122"/>
      <c r="F24" s="122"/>
      <c r="G24" s="171"/>
      <c r="H24" s="141" t="s">
        <v>37</v>
      </c>
      <c r="I24" s="114">
        <v>30</v>
      </c>
      <c r="J24" s="10"/>
      <c r="K24" s="10"/>
      <c r="L24" s="10"/>
    </row>
    <row r="25" spans="1:12" ht="12.75">
      <c r="A25" s="137"/>
      <c r="B25" s="138"/>
      <c r="C25" s="16"/>
      <c r="D25" s="25"/>
      <c r="E25" s="25"/>
      <c r="F25" s="25"/>
      <c r="G25" s="23"/>
      <c r="H25" s="138" t="s">
        <v>38</v>
      </c>
      <c r="I25" s="88"/>
      <c r="J25" s="10"/>
      <c r="K25" s="10"/>
      <c r="L25" s="10"/>
    </row>
    <row r="26" spans="1:12" ht="12.75">
      <c r="A26" s="166" t="s">
        <v>31</v>
      </c>
      <c r="B26" s="167"/>
      <c r="C26" s="115" t="s">
        <v>32</v>
      </c>
      <c r="D26" s="26"/>
      <c r="E26" s="89"/>
      <c r="F26" s="90"/>
      <c r="G26" s="172" t="s">
        <v>39</v>
      </c>
      <c r="H26" s="167"/>
      <c r="I26" s="116" t="s">
        <v>15</v>
      </c>
      <c r="J26" s="10"/>
      <c r="K26" s="10"/>
      <c r="L26" s="10"/>
    </row>
    <row r="27" spans="1:12" ht="12.75">
      <c r="A27" s="85"/>
      <c r="B27" s="23"/>
      <c r="C27" s="16"/>
      <c r="D27" s="90"/>
      <c r="E27" s="90"/>
      <c r="F27" s="90"/>
      <c r="G27" s="90"/>
      <c r="H27" s="16"/>
      <c r="I27" s="91"/>
      <c r="J27" s="10"/>
      <c r="K27" s="10"/>
      <c r="L27" s="10"/>
    </row>
    <row r="28" spans="1:12" ht="12.75">
      <c r="A28" s="128" t="s">
        <v>40</v>
      </c>
      <c r="B28" s="123"/>
      <c r="C28" s="124"/>
      <c r="D28" s="124"/>
      <c r="E28" s="125" t="s">
        <v>41</v>
      </c>
      <c r="F28" s="126"/>
      <c r="G28" s="126"/>
      <c r="H28" s="120" t="s">
        <v>1</v>
      </c>
      <c r="I28" s="121"/>
      <c r="J28" s="10"/>
      <c r="K28" s="10"/>
      <c r="L28" s="10"/>
    </row>
    <row r="29" spans="1:12" ht="12.75">
      <c r="A29" s="92"/>
      <c r="B29" s="89"/>
      <c r="C29" s="89"/>
      <c r="D29" s="27"/>
      <c r="E29" s="16"/>
      <c r="F29" s="16"/>
      <c r="G29" s="16"/>
      <c r="H29" s="28"/>
      <c r="I29" s="91"/>
      <c r="J29" s="10"/>
      <c r="K29" s="10"/>
      <c r="L29" s="10"/>
    </row>
    <row r="30" spans="1:12" ht="12.75">
      <c r="A30" s="135"/>
      <c r="B30" s="130"/>
      <c r="C30" s="130"/>
      <c r="D30" s="131"/>
      <c r="E30" s="135"/>
      <c r="F30" s="130"/>
      <c r="G30" s="130"/>
      <c r="H30" s="146"/>
      <c r="I30" s="129"/>
      <c r="J30" s="10"/>
      <c r="K30" s="10"/>
      <c r="L30" s="10"/>
    </row>
    <row r="31" spans="1:12" ht="12.75">
      <c r="A31" s="85"/>
      <c r="B31" s="23"/>
      <c r="C31" s="22"/>
      <c r="D31" s="136"/>
      <c r="E31" s="136"/>
      <c r="F31" s="136"/>
      <c r="G31" s="127"/>
      <c r="H31" s="16"/>
      <c r="I31" s="93"/>
      <c r="J31" s="10"/>
      <c r="K31" s="10"/>
      <c r="L31" s="10"/>
    </row>
    <row r="32" spans="1:12" ht="12.75">
      <c r="A32" s="135"/>
      <c r="B32" s="130"/>
      <c r="C32" s="130"/>
      <c r="D32" s="131"/>
      <c r="E32" s="135"/>
      <c r="F32" s="130"/>
      <c r="G32" s="130"/>
      <c r="H32" s="146"/>
      <c r="I32" s="129"/>
      <c r="J32" s="10"/>
      <c r="K32" s="10"/>
      <c r="L32" s="10"/>
    </row>
    <row r="33" spans="1:12" ht="12.75">
      <c r="A33" s="85"/>
      <c r="B33" s="23"/>
      <c r="C33" s="22"/>
      <c r="D33" s="29"/>
      <c r="E33" s="29"/>
      <c r="F33" s="29"/>
      <c r="G33" s="30"/>
      <c r="H33" s="16"/>
      <c r="I33" s="94"/>
      <c r="J33" s="10"/>
      <c r="K33" s="10"/>
      <c r="L33" s="10"/>
    </row>
    <row r="34" spans="1:12" ht="12.75">
      <c r="A34" s="135"/>
      <c r="B34" s="130"/>
      <c r="C34" s="130"/>
      <c r="D34" s="131"/>
      <c r="E34" s="135"/>
      <c r="F34" s="130"/>
      <c r="G34" s="130"/>
      <c r="H34" s="146"/>
      <c r="I34" s="129"/>
      <c r="J34" s="10"/>
      <c r="K34" s="10"/>
      <c r="L34" s="10"/>
    </row>
    <row r="35" spans="1:12" ht="12.75">
      <c r="A35" s="85"/>
      <c r="B35" s="23"/>
      <c r="C35" s="22"/>
      <c r="D35" s="29"/>
      <c r="E35" s="29"/>
      <c r="F35" s="29"/>
      <c r="G35" s="30"/>
      <c r="H35" s="16"/>
      <c r="I35" s="94"/>
      <c r="J35" s="10"/>
      <c r="K35" s="10"/>
      <c r="L35" s="10"/>
    </row>
    <row r="36" spans="1:12" ht="12.75">
      <c r="A36" s="135"/>
      <c r="B36" s="130"/>
      <c r="C36" s="130"/>
      <c r="D36" s="131"/>
      <c r="E36" s="135"/>
      <c r="F36" s="130"/>
      <c r="G36" s="130"/>
      <c r="H36" s="146"/>
      <c r="I36" s="129"/>
      <c r="J36" s="10"/>
      <c r="K36" s="10"/>
      <c r="L36" s="10"/>
    </row>
    <row r="37" spans="1:12" ht="12.75">
      <c r="A37" s="95"/>
      <c r="B37" s="31"/>
      <c r="C37" s="132"/>
      <c r="D37" s="133"/>
      <c r="E37" s="16"/>
      <c r="F37" s="132"/>
      <c r="G37" s="133"/>
      <c r="H37" s="16"/>
      <c r="I37" s="86"/>
      <c r="J37" s="10"/>
      <c r="K37" s="10"/>
      <c r="L37" s="10"/>
    </row>
    <row r="38" spans="1:12" ht="12.75">
      <c r="A38" s="135"/>
      <c r="B38" s="130"/>
      <c r="C38" s="130"/>
      <c r="D38" s="131"/>
      <c r="E38" s="135"/>
      <c r="F38" s="130"/>
      <c r="G38" s="130"/>
      <c r="H38" s="146"/>
      <c r="I38" s="129"/>
      <c r="J38" s="10"/>
      <c r="K38" s="10"/>
      <c r="L38" s="10"/>
    </row>
    <row r="39" spans="1:12" ht="12.75">
      <c r="A39" s="95"/>
      <c r="B39" s="31"/>
      <c r="C39" s="32"/>
      <c r="D39" s="33"/>
      <c r="E39" s="16"/>
      <c r="F39" s="32"/>
      <c r="G39" s="33"/>
      <c r="H39" s="16"/>
      <c r="I39" s="86"/>
      <c r="J39" s="10"/>
      <c r="K39" s="10"/>
      <c r="L39" s="10"/>
    </row>
    <row r="40" spans="1:12" ht="12.75">
      <c r="A40" s="135"/>
      <c r="B40" s="130"/>
      <c r="C40" s="130"/>
      <c r="D40" s="131"/>
      <c r="E40" s="135"/>
      <c r="F40" s="130"/>
      <c r="G40" s="130"/>
      <c r="H40" s="146"/>
      <c r="I40" s="129"/>
      <c r="J40" s="10"/>
      <c r="K40" s="10"/>
      <c r="L40" s="10"/>
    </row>
    <row r="41" spans="1:12" ht="12.75">
      <c r="A41" s="117"/>
      <c r="B41" s="34"/>
      <c r="C41" s="34"/>
      <c r="D41" s="34"/>
      <c r="E41" s="24"/>
      <c r="F41" s="118"/>
      <c r="G41" s="118"/>
      <c r="H41" s="119"/>
      <c r="I41" s="96"/>
      <c r="J41" s="10"/>
      <c r="K41" s="10"/>
      <c r="L41" s="10"/>
    </row>
    <row r="42" spans="1:12" ht="12.75">
      <c r="A42" s="95"/>
      <c r="B42" s="31"/>
      <c r="C42" s="32"/>
      <c r="D42" s="33"/>
      <c r="E42" s="16"/>
      <c r="F42" s="32"/>
      <c r="G42" s="33"/>
      <c r="H42" s="16"/>
      <c r="I42" s="86"/>
      <c r="J42" s="10"/>
      <c r="K42" s="10"/>
      <c r="L42" s="10"/>
    </row>
    <row r="43" spans="1:12" ht="12.75">
      <c r="A43" s="97"/>
      <c r="B43" s="35"/>
      <c r="C43" s="35"/>
      <c r="D43" s="21"/>
      <c r="E43" s="21"/>
      <c r="F43" s="35"/>
      <c r="G43" s="21"/>
      <c r="H43" s="21"/>
      <c r="I43" s="98"/>
      <c r="J43" s="10"/>
      <c r="K43" s="10"/>
      <c r="L43" s="10"/>
    </row>
    <row r="44" spans="1:12" ht="12.75" customHeight="1">
      <c r="A44" s="161" t="s">
        <v>42</v>
      </c>
      <c r="B44" s="162"/>
      <c r="C44" s="146"/>
      <c r="D44" s="129"/>
      <c r="E44" s="27"/>
      <c r="F44" s="143"/>
      <c r="G44" s="130"/>
      <c r="H44" s="130"/>
      <c r="I44" s="131"/>
      <c r="J44" s="10"/>
      <c r="K44" s="10"/>
      <c r="L44" s="10"/>
    </row>
    <row r="45" spans="1:12" ht="12.75">
      <c r="A45" s="147"/>
      <c r="B45" s="148"/>
      <c r="C45" s="132"/>
      <c r="D45" s="133"/>
      <c r="E45" s="16"/>
      <c r="F45" s="132"/>
      <c r="G45" s="134"/>
      <c r="H45" s="36"/>
      <c r="I45" s="99"/>
      <c r="J45" s="10"/>
      <c r="K45" s="10"/>
      <c r="L45" s="10"/>
    </row>
    <row r="46" spans="1:12" ht="12.75" customHeight="1">
      <c r="A46" s="161" t="s">
        <v>43</v>
      </c>
      <c r="B46" s="162"/>
      <c r="C46" s="143" t="s">
        <v>16</v>
      </c>
      <c r="D46" s="144"/>
      <c r="E46" s="144"/>
      <c r="F46" s="144"/>
      <c r="G46" s="144"/>
      <c r="H46" s="144"/>
      <c r="I46" s="145"/>
      <c r="J46" s="10"/>
      <c r="K46" s="10"/>
      <c r="L46" s="10"/>
    </row>
    <row r="47" spans="1:12" ht="12.75">
      <c r="A47" s="137"/>
      <c r="B47" s="138"/>
      <c r="C47" s="149" t="s">
        <v>46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61" t="s">
        <v>44</v>
      </c>
      <c r="B48" s="162"/>
      <c r="C48" s="168" t="s">
        <v>20</v>
      </c>
      <c r="D48" s="164"/>
      <c r="E48" s="165"/>
      <c r="F48" s="16"/>
      <c r="G48" s="141" t="s">
        <v>47</v>
      </c>
      <c r="H48" s="168" t="s">
        <v>17</v>
      </c>
      <c r="I48" s="165"/>
      <c r="J48" s="10"/>
      <c r="K48" s="10"/>
      <c r="L48" s="10"/>
    </row>
    <row r="49" spans="1:12" ht="12.75">
      <c r="A49" s="137"/>
      <c r="B49" s="138"/>
      <c r="C49" s="22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 customHeight="1">
      <c r="A50" s="161" t="s">
        <v>27</v>
      </c>
      <c r="B50" s="162"/>
      <c r="C50" s="163" t="s">
        <v>18</v>
      </c>
      <c r="D50" s="164"/>
      <c r="E50" s="164"/>
      <c r="F50" s="164"/>
      <c r="G50" s="164"/>
      <c r="H50" s="164"/>
      <c r="I50" s="165"/>
      <c r="J50" s="10"/>
      <c r="K50" s="10"/>
      <c r="L50" s="10"/>
    </row>
    <row r="51" spans="1:12" ht="12.75">
      <c r="A51" s="137"/>
      <c r="B51" s="138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66" t="s">
        <v>45</v>
      </c>
      <c r="B52" s="167"/>
      <c r="C52" s="168" t="s">
        <v>19</v>
      </c>
      <c r="D52" s="164"/>
      <c r="E52" s="164"/>
      <c r="F52" s="164"/>
      <c r="G52" s="164"/>
      <c r="H52" s="164"/>
      <c r="I52" s="169"/>
      <c r="J52" s="10"/>
      <c r="K52" s="10"/>
      <c r="L52" s="10"/>
    </row>
    <row r="53" spans="1:12" ht="12.75">
      <c r="A53" s="100"/>
      <c r="B53" s="21"/>
      <c r="C53" s="155" t="s">
        <v>48</v>
      </c>
      <c r="D53" s="155"/>
      <c r="E53" s="155"/>
      <c r="F53" s="155"/>
      <c r="G53" s="155"/>
      <c r="H53" s="155"/>
      <c r="I53" s="101"/>
      <c r="J53" s="10"/>
      <c r="K53" s="10"/>
      <c r="L53" s="10"/>
    </row>
    <row r="54" spans="1:12" ht="12.75">
      <c r="A54" s="100"/>
      <c r="B54" s="21"/>
      <c r="C54" s="37"/>
      <c r="D54" s="37"/>
      <c r="E54" s="37"/>
      <c r="F54" s="37"/>
      <c r="G54" s="37"/>
      <c r="H54" s="37"/>
      <c r="I54" s="101"/>
      <c r="J54" s="10"/>
      <c r="K54" s="10"/>
      <c r="L54" s="10"/>
    </row>
    <row r="55" spans="1:12" ht="12.75">
      <c r="A55" s="100"/>
      <c r="B55" s="170" t="s">
        <v>49</v>
      </c>
      <c r="C55" s="142"/>
      <c r="D55" s="142"/>
      <c r="E55" s="142"/>
      <c r="F55" s="47"/>
      <c r="G55" s="47"/>
      <c r="H55" s="47"/>
      <c r="I55" s="102"/>
      <c r="J55" s="10"/>
      <c r="K55" s="10"/>
      <c r="L55" s="10"/>
    </row>
    <row r="56" spans="1:12" ht="12.75">
      <c r="A56" s="100"/>
      <c r="B56" s="150" t="s">
        <v>50</v>
      </c>
      <c r="C56" s="151"/>
      <c r="D56" s="151"/>
      <c r="E56" s="151"/>
      <c r="F56" s="151"/>
      <c r="G56" s="151"/>
      <c r="H56" s="151"/>
      <c r="I56" s="152"/>
      <c r="J56" s="10"/>
      <c r="K56" s="10"/>
      <c r="L56" s="10"/>
    </row>
    <row r="57" spans="1:12" ht="12.75">
      <c r="A57" s="100"/>
      <c r="B57" s="150" t="s">
        <v>51</v>
      </c>
      <c r="C57" s="151"/>
      <c r="D57" s="151"/>
      <c r="E57" s="151"/>
      <c r="F57" s="151"/>
      <c r="G57" s="151"/>
      <c r="H57" s="151"/>
      <c r="I57" s="102"/>
      <c r="J57" s="10"/>
      <c r="K57" s="10"/>
      <c r="L57" s="10"/>
    </row>
    <row r="58" spans="1:12" ht="12.75">
      <c r="A58" s="100"/>
      <c r="B58" s="150" t="s">
        <v>52</v>
      </c>
      <c r="C58" s="151"/>
      <c r="D58" s="151"/>
      <c r="E58" s="151"/>
      <c r="F58" s="151"/>
      <c r="G58" s="151"/>
      <c r="H58" s="151"/>
      <c r="I58" s="152"/>
      <c r="J58" s="10"/>
      <c r="K58" s="10"/>
      <c r="L58" s="10"/>
    </row>
    <row r="59" spans="1:12" ht="12.75">
      <c r="A59" s="100"/>
      <c r="B59" s="150" t="s">
        <v>53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10"/>
      <c r="K60" s="10"/>
      <c r="L60" s="10"/>
    </row>
    <row r="61" spans="1:12" ht="13.5" thickBot="1">
      <c r="A61" s="106" t="s">
        <v>2</v>
      </c>
      <c r="B61" s="16"/>
      <c r="C61" s="16"/>
      <c r="D61" s="16"/>
      <c r="E61" s="16"/>
      <c r="F61" s="16"/>
      <c r="G61" s="38"/>
      <c r="H61" s="39"/>
      <c r="I61" s="107"/>
      <c r="J61" s="10"/>
      <c r="K61" s="10"/>
      <c r="L61" s="10"/>
    </row>
    <row r="62" spans="1:12" ht="12.75">
      <c r="A62" s="81"/>
      <c r="B62" s="16"/>
      <c r="C62" s="16"/>
      <c r="D62" s="16"/>
      <c r="E62" s="21" t="s">
        <v>3</v>
      </c>
      <c r="F62" s="89"/>
      <c r="G62" s="156" t="s">
        <v>54</v>
      </c>
      <c r="H62" s="157"/>
      <c r="I62" s="158"/>
      <c r="J62" s="10"/>
      <c r="K62" s="10"/>
      <c r="L62" s="10"/>
    </row>
    <row r="63" spans="1:12" ht="12.75">
      <c r="A63" s="108"/>
      <c r="B63" s="109"/>
      <c r="C63" s="110"/>
      <c r="D63" s="110"/>
      <c r="E63" s="110"/>
      <c r="F63" s="110"/>
      <c r="G63" s="159"/>
      <c r="H63" s="160"/>
      <c r="I63" s="111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6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79">
      <selection activeCell="J69" sqref="J69:K115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6384" width="9.140625" style="48" customWidth="1"/>
  </cols>
  <sheetData>
    <row r="1" spans="1:11" ht="12.75" customHeight="1">
      <c r="A1" s="191" t="s">
        <v>55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 customHeight="1">
      <c r="A2" s="192" t="s">
        <v>299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 customHeight="1">
      <c r="A3" s="193" t="s">
        <v>56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2.5" customHeight="1">
      <c r="A4" s="196" t="s">
        <v>57</v>
      </c>
      <c r="B4" s="197"/>
      <c r="C4" s="197"/>
      <c r="D4" s="197"/>
      <c r="E4" s="197"/>
      <c r="F4" s="197"/>
      <c r="G4" s="197"/>
      <c r="H4" s="198"/>
      <c r="I4" s="54" t="s">
        <v>58</v>
      </c>
      <c r="J4" s="55" t="s">
        <v>59</v>
      </c>
      <c r="K4" s="56" t="s">
        <v>60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3">
        <v>2</v>
      </c>
      <c r="J5" s="52">
        <v>3</v>
      </c>
      <c r="K5" s="52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 customHeight="1">
      <c r="A7" s="203" t="s">
        <v>61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 customHeight="1">
      <c r="A8" s="206" t="s">
        <v>62</v>
      </c>
      <c r="B8" s="207"/>
      <c r="C8" s="207"/>
      <c r="D8" s="207"/>
      <c r="E8" s="207"/>
      <c r="F8" s="207"/>
      <c r="G8" s="207"/>
      <c r="H8" s="208"/>
      <c r="I8" s="1">
        <v>2</v>
      </c>
      <c r="J8" s="49">
        <f>J9+J16+J26+J35+J39</f>
        <v>412986440</v>
      </c>
      <c r="K8" s="49">
        <f>K9+K16+K26+K35+K39</f>
        <v>462425460</v>
      </c>
    </row>
    <row r="9" spans="1:11" ht="12.75" customHeight="1">
      <c r="A9" s="209" t="s">
        <v>63</v>
      </c>
      <c r="B9" s="210"/>
      <c r="C9" s="210"/>
      <c r="D9" s="210"/>
      <c r="E9" s="210"/>
      <c r="F9" s="210"/>
      <c r="G9" s="210"/>
      <c r="H9" s="211"/>
      <c r="I9" s="1">
        <v>3</v>
      </c>
      <c r="J9" s="49">
        <f>SUM(J10:J15)</f>
        <v>0</v>
      </c>
      <c r="K9" s="49">
        <f>SUM(K10:K15)</f>
        <v>60517</v>
      </c>
    </row>
    <row r="10" spans="1:11" ht="12.75" customHeight="1">
      <c r="A10" s="209" t="s">
        <v>64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>
        <v>60517</v>
      </c>
    </row>
    <row r="11" spans="1:11" ht="12.75" customHeight="1">
      <c r="A11" s="209" t="s">
        <v>65</v>
      </c>
      <c r="B11" s="210"/>
      <c r="C11" s="210"/>
      <c r="D11" s="210"/>
      <c r="E11" s="210"/>
      <c r="F11" s="210"/>
      <c r="G11" s="210"/>
      <c r="H11" s="211"/>
      <c r="I11" s="1">
        <v>5</v>
      </c>
      <c r="J11" s="7"/>
      <c r="K11" s="7"/>
    </row>
    <row r="12" spans="1:11" ht="12.75" customHeight="1">
      <c r="A12" s="209" t="s">
        <v>0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 customHeight="1">
      <c r="A13" s="209" t="s">
        <v>66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 customHeight="1">
      <c r="A14" s="209" t="s">
        <v>67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 customHeight="1">
      <c r="A15" s="209" t="s">
        <v>68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 customHeight="1">
      <c r="A16" s="209" t="s">
        <v>69</v>
      </c>
      <c r="B16" s="210"/>
      <c r="C16" s="210"/>
      <c r="D16" s="210"/>
      <c r="E16" s="210"/>
      <c r="F16" s="210"/>
      <c r="G16" s="210"/>
      <c r="H16" s="211"/>
      <c r="I16" s="1">
        <v>10</v>
      </c>
      <c r="J16" s="49">
        <f>SUM(J17:J25)</f>
        <v>3812655</v>
      </c>
      <c r="K16" s="49">
        <f>SUM(K17:K25)</f>
        <v>3715571</v>
      </c>
    </row>
    <row r="17" spans="1:11" ht="12.75" customHeight="1">
      <c r="A17" s="209" t="s">
        <v>70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121829</v>
      </c>
      <c r="K17" s="7">
        <v>121829</v>
      </c>
    </row>
    <row r="18" spans="1:11" ht="12.75" customHeight="1">
      <c r="A18" s="209" t="s">
        <v>71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3188274</v>
      </c>
      <c r="K18" s="7">
        <v>3162949</v>
      </c>
    </row>
    <row r="19" spans="1:11" ht="12.75" customHeight="1">
      <c r="A19" s="209" t="s">
        <v>72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502552</v>
      </c>
      <c r="K19" s="7">
        <v>430793</v>
      </c>
    </row>
    <row r="20" spans="1:11" ht="12.75" customHeight="1">
      <c r="A20" s="209" t="s">
        <v>73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/>
      <c r="K20" s="7"/>
    </row>
    <row r="21" spans="1:11" ht="12.75" customHeight="1">
      <c r="A21" s="209" t="s">
        <v>74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 customHeight="1">
      <c r="A22" s="209" t="s">
        <v>75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 customHeight="1">
      <c r="A23" s="209" t="s">
        <v>76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/>
      <c r="K23" s="7"/>
    </row>
    <row r="24" spans="1:11" ht="12.75" customHeight="1">
      <c r="A24" s="209" t="s">
        <v>77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 customHeight="1">
      <c r="A25" s="209" t="s">
        <v>78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 customHeight="1">
      <c r="A26" s="209" t="s">
        <v>79</v>
      </c>
      <c r="B26" s="210"/>
      <c r="C26" s="210"/>
      <c r="D26" s="210"/>
      <c r="E26" s="210"/>
      <c r="F26" s="210"/>
      <c r="G26" s="210"/>
      <c r="H26" s="211"/>
      <c r="I26" s="1">
        <v>20</v>
      </c>
      <c r="J26" s="49">
        <f>SUM(J27:J34)</f>
        <v>389935281</v>
      </c>
      <c r="K26" s="49">
        <f>SUM(K27:K34)</f>
        <v>379998471</v>
      </c>
    </row>
    <row r="27" spans="1:11" ht="12.75" customHeight="1">
      <c r="A27" s="209" t="s">
        <v>80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388246479</v>
      </c>
      <c r="K27" s="7">
        <v>378309713</v>
      </c>
    </row>
    <row r="28" spans="1:11" ht="12.75" customHeight="1">
      <c r="A28" s="209" t="s">
        <v>81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 customHeight="1">
      <c r="A29" s="209" t="s">
        <v>82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1688802</v>
      </c>
      <c r="K29" s="7">
        <v>1688758</v>
      </c>
    </row>
    <row r="30" spans="1:11" ht="12.75" customHeight="1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 customHeight="1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 customHeight="1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 customHeight="1">
      <c r="A33" s="209" t="s">
        <v>86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 customHeight="1">
      <c r="A34" s="209" t="s">
        <v>87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 customHeight="1">
      <c r="A35" s="209" t="s">
        <v>88</v>
      </c>
      <c r="B35" s="210"/>
      <c r="C35" s="210"/>
      <c r="D35" s="210"/>
      <c r="E35" s="210"/>
      <c r="F35" s="210"/>
      <c r="G35" s="210"/>
      <c r="H35" s="211"/>
      <c r="I35" s="1">
        <v>29</v>
      </c>
      <c r="J35" s="49">
        <f>SUM(J36:J38)</f>
        <v>19238504</v>
      </c>
      <c r="K35" s="49">
        <f>SUM(K36:K38)</f>
        <v>78650901</v>
      </c>
    </row>
    <row r="36" spans="1:11" ht="12.75" customHeight="1">
      <c r="A36" s="209" t="s">
        <v>89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18719767</v>
      </c>
      <c r="K36" s="7">
        <v>78189876</v>
      </c>
    </row>
    <row r="37" spans="1:11" ht="12.75" customHeight="1">
      <c r="A37" s="209" t="s">
        <v>90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518737</v>
      </c>
      <c r="K37" s="7">
        <v>461025</v>
      </c>
    </row>
    <row r="38" spans="1:11" ht="12.75" customHeight="1">
      <c r="A38" s="209" t="s">
        <v>91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 customHeight="1">
      <c r="A39" s="209" t="s">
        <v>92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 customHeight="1">
      <c r="A40" s="206" t="s">
        <v>93</v>
      </c>
      <c r="B40" s="207"/>
      <c r="C40" s="207"/>
      <c r="D40" s="207"/>
      <c r="E40" s="207"/>
      <c r="F40" s="207"/>
      <c r="G40" s="207"/>
      <c r="H40" s="208"/>
      <c r="I40" s="1">
        <v>34</v>
      </c>
      <c r="J40" s="49">
        <f>J41+J49+J56+J64</f>
        <v>47911123</v>
      </c>
      <c r="K40" s="49">
        <f>K41+K49+K56+K64</f>
        <v>106923253</v>
      </c>
    </row>
    <row r="41" spans="1:11" ht="12.75" customHeight="1">
      <c r="A41" s="209" t="s">
        <v>94</v>
      </c>
      <c r="B41" s="210"/>
      <c r="C41" s="210"/>
      <c r="D41" s="210"/>
      <c r="E41" s="210"/>
      <c r="F41" s="210"/>
      <c r="G41" s="210"/>
      <c r="H41" s="211"/>
      <c r="I41" s="1">
        <v>35</v>
      </c>
      <c r="J41" s="49">
        <f>SUM(J42:J48)</f>
        <v>0</v>
      </c>
      <c r="K41" s="49">
        <f>SUM(K42:K48)</f>
        <v>0</v>
      </c>
    </row>
    <row r="42" spans="1:11" ht="12.75" customHeight="1">
      <c r="A42" s="209" t="s">
        <v>95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/>
      <c r="K42" s="7"/>
    </row>
    <row r="43" spans="1:11" ht="12.75" customHeight="1">
      <c r="A43" s="209" t="s">
        <v>96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 customHeight="1">
      <c r="A44" s="209" t="s">
        <v>97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/>
      <c r="K44" s="7"/>
    </row>
    <row r="45" spans="1:11" ht="12.75" customHeight="1">
      <c r="A45" s="209" t="s">
        <v>98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/>
      <c r="K45" s="7"/>
    </row>
    <row r="46" spans="1:11" ht="12.75" customHeight="1">
      <c r="A46" s="209" t="s">
        <v>99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ht="12.75" customHeight="1">
      <c r="A47" s="209" t="s">
        <v>100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 customHeight="1">
      <c r="A48" s="209" t="s">
        <v>101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 customHeight="1">
      <c r="A49" s="209" t="s">
        <v>102</v>
      </c>
      <c r="B49" s="210"/>
      <c r="C49" s="210"/>
      <c r="D49" s="210"/>
      <c r="E49" s="210"/>
      <c r="F49" s="210"/>
      <c r="G49" s="210"/>
      <c r="H49" s="211"/>
      <c r="I49" s="1">
        <v>43</v>
      </c>
      <c r="J49" s="49">
        <f>SUM(J50:J55)</f>
        <v>21770487</v>
      </c>
      <c r="K49" s="49">
        <f>SUM(K50:K55)</f>
        <v>63267049</v>
      </c>
    </row>
    <row r="50" spans="1:11" ht="12.75" customHeight="1">
      <c r="A50" s="209" t="s">
        <v>103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19852798</v>
      </c>
      <c r="K50" s="7">
        <v>34566268</v>
      </c>
    </row>
    <row r="51" spans="1:11" ht="12.75" customHeight="1">
      <c r="A51" s="209" t="s">
        <v>104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497578</v>
      </c>
      <c r="K51" s="7">
        <v>8676714</v>
      </c>
    </row>
    <row r="52" spans="1:11" ht="12.75" customHeight="1">
      <c r="A52" s="209" t="s">
        <v>105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 customHeight="1">
      <c r="A53" s="209" t="s">
        <v>106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/>
      <c r="K53" s="7"/>
    </row>
    <row r="54" spans="1:11" ht="12.75" customHeight="1">
      <c r="A54" s="209" t="s">
        <v>107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1398764</v>
      </c>
      <c r="K54" s="7">
        <v>1096431</v>
      </c>
    </row>
    <row r="55" spans="1:11" ht="12.75" customHeight="1">
      <c r="A55" s="209" t="s">
        <v>108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21347</v>
      </c>
      <c r="K55" s="7">
        <v>18927636</v>
      </c>
    </row>
    <row r="56" spans="1:11" ht="12.75" customHeight="1">
      <c r="A56" s="209" t="s">
        <v>109</v>
      </c>
      <c r="B56" s="210"/>
      <c r="C56" s="210"/>
      <c r="D56" s="210"/>
      <c r="E56" s="210"/>
      <c r="F56" s="210"/>
      <c r="G56" s="210"/>
      <c r="H56" s="211"/>
      <c r="I56" s="1">
        <v>50</v>
      </c>
      <c r="J56" s="49">
        <f>SUM(J57:J63)</f>
        <v>26015901</v>
      </c>
      <c r="K56" s="49">
        <f>SUM(K57:K63)</f>
        <v>43496314</v>
      </c>
    </row>
    <row r="57" spans="1:11" ht="12.75" customHeight="1">
      <c r="A57" s="209" t="s">
        <v>80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 customHeight="1">
      <c r="A58" s="209" t="s">
        <v>81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13924148</v>
      </c>
      <c r="K58" s="7">
        <v>31409635</v>
      </c>
    </row>
    <row r="59" spans="1:11" ht="12.75" customHeight="1">
      <c r="A59" s="209" t="s">
        <v>82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 customHeight="1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 customHeight="1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 customHeight="1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12091753</v>
      </c>
      <c r="K62" s="7">
        <v>12086679</v>
      </c>
    </row>
    <row r="63" spans="1:11" ht="12.75" customHeight="1">
      <c r="A63" s="209" t="s">
        <v>110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/>
    </row>
    <row r="64" spans="1:11" ht="12.75" customHeight="1">
      <c r="A64" s="209" t="s">
        <v>111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124735</v>
      </c>
      <c r="K64" s="7">
        <v>159890</v>
      </c>
    </row>
    <row r="65" spans="1:11" ht="12.75" customHeight="1">
      <c r="A65" s="206" t="s">
        <v>112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26783</v>
      </c>
      <c r="K65" s="7">
        <v>204</v>
      </c>
    </row>
    <row r="66" spans="1:11" ht="12.75" customHeight="1">
      <c r="A66" s="206" t="s">
        <v>113</v>
      </c>
      <c r="B66" s="207"/>
      <c r="C66" s="207"/>
      <c r="D66" s="207"/>
      <c r="E66" s="207"/>
      <c r="F66" s="207"/>
      <c r="G66" s="207"/>
      <c r="H66" s="208"/>
      <c r="I66" s="1">
        <v>60</v>
      </c>
      <c r="J66" s="49">
        <f>J7+J8+J40+J65</f>
        <v>460924346</v>
      </c>
      <c r="K66" s="49">
        <f>K7+K8+K40+K65</f>
        <v>569348917</v>
      </c>
    </row>
    <row r="67" spans="1:11" ht="12.75" customHeight="1">
      <c r="A67" s="212" t="s">
        <v>114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.75" customHeight="1">
      <c r="A68" s="215" t="s">
        <v>115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 customHeight="1">
      <c r="A69" s="203" t="s">
        <v>116</v>
      </c>
      <c r="B69" s="204"/>
      <c r="C69" s="204"/>
      <c r="D69" s="204"/>
      <c r="E69" s="204"/>
      <c r="F69" s="204"/>
      <c r="G69" s="204"/>
      <c r="H69" s="205"/>
      <c r="I69" s="3">
        <v>62</v>
      </c>
      <c r="J69" s="50">
        <f>J70+J71+J72+J78+J79+J82+J85</f>
        <v>402510039</v>
      </c>
      <c r="K69" s="50">
        <f>K70+K71+K72+K78+K79+K82+K85</f>
        <v>399308177</v>
      </c>
    </row>
    <row r="70" spans="1:11" ht="12.75" customHeight="1">
      <c r="A70" s="209" t="s">
        <v>117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232000000</v>
      </c>
      <c r="K70" s="7">
        <v>232000000</v>
      </c>
    </row>
    <row r="71" spans="1:11" ht="12.75" customHeight="1">
      <c r="A71" s="209" t="s">
        <v>118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-5132712</v>
      </c>
      <c r="K71" s="7">
        <v>-6254719</v>
      </c>
    </row>
    <row r="72" spans="1:11" ht="12.75" customHeight="1">
      <c r="A72" s="209" t="s">
        <v>119</v>
      </c>
      <c r="B72" s="210"/>
      <c r="C72" s="210"/>
      <c r="D72" s="210"/>
      <c r="E72" s="210"/>
      <c r="F72" s="210"/>
      <c r="G72" s="210"/>
      <c r="H72" s="211"/>
      <c r="I72" s="1">
        <v>65</v>
      </c>
      <c r="J72" s="49">
        <f>J73+J74-J75+J76+J77</f>
        <v>12596730</v>
      </c>
      <c r="K72" s="49">
        <f>K73+K74-K75+K76+K77</f>
        <v>12429687</v>
      </c>
    </row>
    <row r="73" spans="1:11" ht="12.75" customHeight="1">
      <c r="A73" s="209" t="s">
        <v>120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11600000</v>
      </c>
      <c r="K73" s="7">
        <v>11600000</v>
      </c>
    </row>
    <row r="74" spans="1:11" ht="12.75" customHeight="1">
      <c r="A74" s="209" t="s">
        <v>121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36382812</v>
      </c>
      <c r="K74" s="7">
        <v>36382812</v>
      </c>
    </row>
    <row r="75" spans="1:11" ht="12.75" customHeight="1">
      <c r="A75" s="209" t="s">
        <v>122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35386082</v>
      </c>
      <c r="K75" s="7">
        <v>35553125</v>
      </c>
    </row>
    <row r="76" spans="1:11" ht="12.75" customHeight="1">
      <c r="A76" s="209" t="s">
        <v>123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 customHeight="1">
      <c r="A77" s="209" t="s">
        <v>124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 customHeight="1">
      <c r="A78" s="209" t="s">
        <v>125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29191670</v>
      </c>
      <c r="K78" s="7">
        <v>0</v>
      </c>
    </row>
    <row r="79" spans="1:11" ht="12.75" customHeight="1">
      <c r="A79" s="209" t="s">
        <v>126</v>
      </c>
      <c r="B79" s="210"/>
      <c r="C79" s="210"/>
      <c r="D79" s="210"/>
      <c r="E79" s="210"/>
      <c r="F79" s="210"/>
      <c r="G79" s="210"/>
      <c r="H79" s="211"/>
      <c r="I79" s="1">
        <v>72</v>
      </c>
      <c r="J79" s="49">
        <f>J80-J81</f>
        <v>61291410</v>
      </c>
      <c r="K79" s="49">
        <f>K80-K81</f>
        <v>130546374</v>
      </c>
    </row>
    <row r="80" spans="1:11" ht="12.75" customHeight="1">
      <c r="A80" s="218" t="s">
        <v>127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61291410</v>
      </c>
      <c r="K80" s="7">
        <v>130546374</v>
      </c>
    </row>
    <row r="81" spans="1:11" ht="12.75" customHeight="1">
      <c r="A81" s="218" t="s">
        <v>128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 customHeight="1">
      <c r="A82" s="209" t="s">
        <v>129</v>
      </c>
      <c r="B82" s="210"/>
      <c r="C82" s="210"/>
      <c r="D82" s="210"/>
      <c r="E82" s="210"/>
      <c r="F82" s="210"/>
      <c r="G82" s="210"/>
      <c r="H82" s="211"/>
      <c r="I82" s="1">
        <v>75</v>
      </c>
      <c r="J82" s="49">
        <f>J83-J84</f>
        <v>72562941</v>
      </c>
      <c r="K82" s="49">
        <f>K83-K84</f>
        <v>30586835</v>
      </c>
    </row>
    <row r="83" spans="1:11" ht="12.75" customHeight="1">
      <c r="A83" s="218" t="s">
        <v>130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72562941</v>
      </c>
      <c r="K83" s="7">
        <v>30586835</v>
      </c>
    </row>
    <row r="84" spans="1:11" ht="12.75" customHeight="1">
      <c r="A84" s="218" t="s">
        <v>131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/>
    </row>
    <row r="85" spans="1:11" ht="12.75" customHeight="1">
      <c r="A85" s="209" t="s">
        <v>132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 customHeight="1">
      <c r="A86" s="206" t="s">
        <v>133</v>
      </c>
      <c r="B86" s="207"/>
      <c r="C86" s="207"/>
      <c r="D86" s="207"/>
      <c r="E86" s="207"/>
      <c r="F86" s="207"/>
      <c r="G86" s="207"/>
      <c r="H86" s="208"/>
      <c r="I86" s="1">
        <v>79</v>
      </c>
      <c r="J86" s="49">
        <f>SUM(J87:J89)</f>
        <v>1945865</v>
      </c>
      <c r="K86" s="49">
        <f>SUM(K87:K89)</f>
        <v>1942400</v>
      </c>
    </row>
    <row r="87" spans="1:11" ht="12.75" customHeight="1">
      <c r="A87" s="209" t="s">
        <v>134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1945865</v>
      </c>
      <c r="K87" s="7">
        <v>1942400</v>
      </c>
    </row>
    <row r="88" spans="1:11" ht="12.75" customHeight="1">
      <c r="A88" s="209" t="s">
        <v>135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 customHeight="1">
      <c r="A89" s="209" t="s">
        <v>136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 customHeight="1">
      <c r="A90" s="206" t="s">
        <v>137</v>
      </c>
      <c r="B90" s="207"/>
      <c r="C90" s="207"/>
      <c r="D90" s="207"/>
      <c r="E90" s="207"/>
      <c r="F90" s="207"/>
      <c r="G90" s="207"/>
      <c r="H90" s="208"/>
      <c r="I90" s="1">
        <v>83</v>
      </c>
      <c r="J90" s="49">
        <f>SUM(J91:J99)</f>
        <v>19628088</v>
      </c>
      <c r="K90" s="49">
        <f>SUM(K91:K99)</f>
        <v>78894867</v>
      </c>
    </row>
    <row r="91" spans="1:11" ht="12.75" customHeight="1">
      <c r="A91" s="209" t="s">
        <v>138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 customHeight="1">
      <c r="A92" s="209" t="s">
        <v>139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19628088</v>
      </c>
      <c r="K92" s="7">
        <v>78894867</v>
      </c>
    </row>
    <row r="93" spans="1:11" ht="12.75" customHeight="1">
      <c r="A93" s="209" t="s">
        <v>140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/>
      <c r="K93" s="7"/>
    </row>
    <row r="94" spans="1:11" ht="12.75" customHeight="1">
      <c r="A94" s="209" t="s">
        <v>141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 customHeight="1">
      <c r="A95" s="209" t="s">
        <v>142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 customHeight="1">
      <c r="A96" s="209" t="s">
        <v>143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 customHeight="1">
      <c r="A97" s="209" t="s">
        <v>144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 customHeight="1">
      <c r="A98" s="209" t="s">
        <v>145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 customHeight="1">
      <c r="A99" s="209" t="s">
        <v>146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 customHeight="1">
      <c r="A100" s="206" t="s">
        <v>147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49">
        <f>SUM(J101:J112)</f>
        <v>36748488</v>
      </c>
      <c r="K100" s="49">
        <f>SUM(K101:K112)</f>
        <v>89142954</v>
      </c>
    </row>
    <row r="101" spans="1:11" ht="12.75" customHeight="1">
      <c r="A101" s="209" t="s">
        <v>138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11136504</v>
      </c>
      <c r="K101" s="7"/>
    </row>
    <row r="102" spans="1:11" ht="12.75" customHeight="1">
      <c r="A102" s="209" t="s">
        <v>139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 customHeight="1">
      <c r="A103" s="209" t="s">
        <v>140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22833763</v>
      </c>
      <c r="K103" s="7">
        <v>14362351</v>
      </c>
    </row>
    <row r="104" spans="1:11" ht="12.75" customHeight="1">
      <c r="A104" s="209" t="s">
        <v>141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138844</v>
      </c>
      <c r="K104" s="7">
        <v>138844</v>
      </c>
    </row>
    <row r="105" spans="1:11" ht="12.75" customHeight="1">
      <c r="A105" s="209" t="s">
        <v>142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233180</v>
      </c>
      <c r="K105" s="7">
        <v>570494</v>
      </c>
    </row>
    <row r="106" spans="1:11" ht="12.75" customHeight="1">
      <c r="A106" s="209" t="s">
        <v>143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>
        <v>70000000</v>
      </c>
    </row>
    <row r="107" spans="1:11" ht="12.75" customHeight="1">
      <c r="A107" s="209" t="s">
        <v>148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 customHeight="1">
      <c r="A108" s="209" t="s">
        <v>149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732867</v>
      </c>
      <c r="K108" s="7">
        <v>589210</v>
      </c>
    </row>
    <row r="109" spans="1:11" ht="12.75" customHeight="1">
      <c r="A109" s="209" t="s">
        <v>150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/>
      <c r="K109" s="7"/>
    </row>
    <row r="110" spans="1:11" ht="12.75" customHeight="1">
      <c r="A110" s="209" t="s">
        <v>151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1202880</v>
      </c>
      <c r="K110" s="7">
        <v>2223408</v>
      </c>
    </row>
    <row r="111" spans="1:11" ht="12.75" customHeight="1">
      <c r="A111" s="209" t="s">
        <v>152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 customHeight="1">
      <c r="A112" s="209" t="s">
        <v>153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470450</v>
      </c>
      <c r="K112" s="7">
        <v>1258647</v>
      </c>
    </row>
    <row r="113" spans="1:11" ht="12.75" customHeight="1">
      <c r="A113" s="206" t="s">
        <v>154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91866</v>
      </c>
      <c r="K113" s="7">
        <v>60519</v>
      </c>
    </row>
    <row r="114" spans="1:11" ht="12.75" customHeight="1">
      <c r="A114" s="206" t="s">
        <v>155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49">
        <f>J69+J86+J90+J100+J113</f>
        <v>460924346</v>
      </c>
      <c r="K114" s="49">
        <f>K69+K86+K90+K100+K113</f>
        <v>569348917</v>
      </c>
    </row>
    <row r="115" spans="1:11" ht="12.75" customHeight="1">
      <c r="A115" s="228" t="s">
        <v>156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8"/>
    </row>
    <row r="116" spans="1:11" ht="12.75" customHeight="1">
      <c r="A116" s="215" t="s">
        <v>157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 customHeight="1">
      <c r="A117" s="203" t="s">
        <v>158</v>
      </c>
      <c r="B117" s="204"/>
      <c r="C117" s="204"/>
      <c r="D117" s="204"/>
      <c r="E117" s="204"/>
      <c r="F117" s="204"/>
      <c r="G117" s="204"/>
      <c r="H117" s="204"/>
      <c r="I117" s="234"/>
      <c r="J117" s="234"/>
      <c r="K117" s="235"/>
    </row>
    <row r="118" spans="1:11" ht="12.75" customHeight="1">
      <c r="A118" s="209" t="s">
        <v>159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 customHeight="1">
      <c r="A119" s="221" t="s">
        <v>160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/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40">
      <selection activeCell="J56" sqref="J56:M67"/>
    </sheetView>
  </sheetViews>
  <sheetFormatPr defaultColWidth="9.140625" defaultRowHeight="12.75"/>
  <cols>
    <col min="1" max="9" width="9.140625" style="48" customWidth="1"/>
    <col min="10" max="10" width="10.28125" style="48" customWidth="1"/>
    <col min="11" max="11" width="10.00390625" style="48" customWidth="1"/>
    <col min="12" max="12" width="10.5742187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191" t="s">
        <v>161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2.75" customHeight="1">
      <c r="A2" s="242" t="s">
        <v>300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38" t="s">
        <v>56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 customHeight="1">
      <c r="A4" s="237" t="s">
        <v>57</v>
      </c>
      <c r="B4" s="237"/>
      <c r="C4" s="237"/>
      <c r="D4" s="237"/>
      <c r="E4" s="237"/>
      <c r="F4" s="237"/>
      <c r="G4" s="237"/>
      <c r="H4" s="237"/>
      <c r="I4" s="54" t="s">
        <v>58</v>
      </c>
      <c r="J4" s="236" t="s">
        <v>59</v>
      </c>
      <c r="K4" s="236"/>
      <c r="L4" s="236" t="s">
        <v>60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4"/>
      <c r="J5" s="56" t="s">
        <v>162</v>
      </c>
      <c r="K5" s="56" t="s">
        <v>163</v>
      </c>
      <c r="L5" s="56" t="s">
        <v>162</v>
      </c>
      <c r="M5" s="56" t="s">
        <v>163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 customHeight="1">
      <c r="A7" s="203" t="s">
        <v>164</v>
      </c>
      <c r="B7" s="204"/>
      <c r="C7" s="204"/>
      <c r="D7" s="204"/>
      <c r="E7" s="204"/>
      <c r="F7" s="204"/>
      <c r="G7" s="204"/>
      <c r="H7" s="205"/>
      <c r="I7" s="3">
        <v>111</v>
      </c>
      <c r="J7" s="50">
        <f>SUM(J8:J9)</f>
        <v>29036640</v>
      </c>
      <c r="K7" s="50">
        <f>SUM(K8:K9)</f>
        <v>3530002</v>
      </c>
      <c r="L7" s="50">
        <f>SUM(L8:L9)</f>
        <v>29061174</v>
      </c>
      <c r="M7" s="50">
        <f>SUM(M8:M9)</f>
        <v>3163605</v>
      </c>
    </row>
    <row r="8" spans="1:13" ht="12.75" customHeight="1">
      <c r="A8" s="206" t="s">
        <v>165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6723518</v>
      </c>
      <c r="K8" s="7">
        <v>3489429</v>
      </c>
      <c r="L8" s="7">
        <v>6494872</v>
      </c>
      <c r="M8" s="7">
        <v>3163605</v>
      </c>
    </row>
    <row r="9" spans="1:13" ht="12.75" customHeight="1">
      <c r="A9" s="206" t="s">
        <v>166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22313122</v>
      </c>
      <c r="K9" s="7">
        <v>40573</v>
      </c>
      <c r="L9" s="7">
        <v>22566302</v>
      </c>
      <c r="M9" s="7">
        <v>0</v>
      </c>
    </row>
    <row r="10" spans="1:13" ht="12.75" customHeight="1">
      <c r="A10" s="206" t="s">
        <v>167</v>
      </c>
      <c r="B10" s="207"/>
      <c r="C10" s="207"/>
      <c r="D10" s="207"/>
      <c r="E10" s="207"/>
      <c r="F10" s="207"/>
      <c r="G10" s="207"/>
      <c r="H10" s="208"/>
      <c r="I10" s="1">
        <v>114</v>
      </c>
      <c r="J10" s="49">
        <f>J11+J12+J16+J20+J21+J22+J25+J26</f>
        <v>6873454</v>
      </c>
      <c r="K10" s="49">
        <f>K11+K12+K16+K20+K21+K22+K25+K26</f>
        <v>3727358</v>
      </c>
      <c r="L10" s="49">
        <f>L11+L12+L16+L20+L21+L22+L25+L26</f>
        <v>6602063</v>
      </c>
      <c r="M10" s="49">
        <f>M11+M12+M16+M20+M21+M22+M25+M26</f>
        <v>3013647</v>
      </c>
    </row>
    <row r="11" spans="1:13" ht="12.75" customHeight="1">
      <c r="A11" s="206" t="s">
        <v>168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 customHeight="1">
      <c r="A12" s="206" t="s">
        <v>169</v>
      </c>
      <c r="B12" s="207"/>
      <c r="C12" s="207"/>
      <c r="D12" s="207"/>
      <c r="E12" s="207"/>
      <c r="F12" s="207"/>
      <c r="G12" s="207"/>
      <c r="H12" s="208"/>
      <c r="I12" s="1">
        <v>116</v>
      </c>
      <c r="J12" s="49">
        <f>SUM(J13:J15)</f>
        <v>377818</v>
      </c>
      <c r="K12" s="49">
        <f>SUM(K13:K15)</f>
        <v>192165</v>
      </c>
      <c r="L12" s="49">
        <f>SUM(L13:L15)</f>
        <v>324741</v>
      </c>
      <c r="M12" s="49">
        <f>SUM(M13:M15)</f>
        <v>153117</v>
      </c>
    </row>
    <row r="13" spans="1:13" ht="12.75" customHeight="1">
      <c r="A13" s="209" t="s">
        <v>170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86446</v>
      </c>
      <c r="K13" s="7">
        <v>33196</v>
      </c>
      <c r="L13" s="7">
        <v>74037</v>
      </c>
      <c r="M13" s="7">
        <v>33711</v>
      </c>
    </row>
    <row r="14" spans="1:13" ht="12.75" customHeight="1">
      <c r="A14" s="209" t="s">
        <v>171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/>
      <c r="K14" s="7"/>
      <c r="L14" s="7"/>
      <c r="M14" s="7"/>
    </row>
    <row r="15" spans="1:13" ht="12.75" customHeight="1">
      <c r="A15" s="209" t="s">
        <v>172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291372</v>
      </c>
      <c r="K15" s="7">
        <v>158969</v>
      </c>
      <c r="L15" s="7">
        <v>250704</v>
      </c>
      <c r="M15" s="7">
        <v>119406</v>
      </c>
    </row>
    <row r="16" spans="1:13" ht="12.75" customHeight="1">
      <c r="A16" s="206" t="s">
        <v>173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49">
        <f>SUM(J17:J19)</f>
        <v>4351207</v>
      </c>
      <c r="K16" s="49">
        <f>SUM(K17:K19)</f>
        <v>2169544</v>
      </c>
      <c r="L16" s="49">
        <f>SUM(L17:L19)</f>
        <v>4496336</v>
      </c>
      <c r="M16" s="49">
        <f>SUM(M17:M19)</f>
        <v>2235811</v>
      </c>
    </row>
    <row r="17" spans="1:13" ht="12.75" customHeight="1">
      <c r="A17" s="209" t="s">
        <v>174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2108859</v>
      </c>
      <c r="K17" s="7">
        <v>1055601</v>
      </c>
      <c r="L17" s="7">
        <v>2281935</v>
      </c>
      <c r="M17" s="7">
        <v>1135364</v>
      </c>
    </row>
    <row r="18" spans="1:13" ht="12.75" customHeight="1">
      <c r="A18" s="209" t="s">
        <v>175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1603775</v>
      </c>
      <c r="K18" s="7">
        <v>795546</v>
      </c>
      <c r="L18" s="7">
        <v>1554529</v>
      </c>
      <c r="M18" s="7">
        <v>772325</v>
      </c>
    </row>
    <row r="19" spans="1:13" ht="12.75" customHeight="1">
      <c r="A19" s="209" t="s">
        <v>176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638573</v>
      </c>
      <c r="K19" s="7">
        <v>318397</v>
      </c>
      <c r="L19" s="7">
        <v>659872</v>
      </c>
      <c r="M19" s="7">
        <v>328122</v>
      </c>
    </row>
    <row r="20" spans="1:13" ht="12.75" customHeight="1">
      <c r="A20" s="206" t="s">
        <v>177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97118</v>
      </c>
      <c r="K20" s="7">
        <v>48682</v>
      </c>
      <c r="L20" s="7">
        <v>125360</v>
      </c>
      <c r="M20" s="7">
        <v>65102</v>
      </c>
    </row>
    <row r="21" spans="1:13" ht="12.75" customHeight="1">
      <c r="A21" s="206" t="s">
        <v>178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1933461</v>
      </c>
      <c r="K21" s="7">
        <v>1203117</v>
      </c>
      <c r="L21" s="7">
        <v>1655626</v>
      </c>
      <c r="M21" s="7">
        <v>559617</v>
      </c>
    </row>
    <row r="22" spans="1:13" ht="12.75" customHeight="1">
      <c r="A22" s="206" t="s">
        <v>179</v>
      </c>
      <c r="B22" s="207"/>
      <c r="C22" s="207"/>
      <c r="D22" s="207"/>
      <c r="E22" s="207"/>
      <c r="F22" s="207"/>
      <c r="G22" s="207"/>
      <c r="H22" s="208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 customHeight="1">
      <c r="A23" s="209" t="s">
        <v>180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 customHeight="1">
      <c r="A24" s="209" t="s">
        <v>181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/>
      <c r="M24" s="7"/>
    </row>
    <row r="25" spans="1:13" ht="12.75" customHeight="1">
      <c r="A25" s="206" t="s">
        <v>182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113850</v>
      </c>
      <c r="K25" s="7">
        <v>113850</v>
      </c>
      <c r="L25" s="7"/>
      <c r="M25" s="7"/>
    </row>
    <row r="26" spans="1:13" ht="12.75" customHeight="1">
      <c r="A26" s="206" t="s">
        <v>183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 customHeight="1">
      <c r="A27" s="206" t="s">
        <v>184</v>
      </c>
      <c r="B27" s="207"/>
      <c r="C27" s="207"/>
      <c r="D27" s="207"/>
      <c r="E27" s="207"/>
      <c r="F27" s="207"/>
      <c r="G27" s="207"/>
      <c r="H27" s="208"/>
      <c r="I27" s="1">
        <v>131</v>
      </c>
      <c r="J27" s="49">
        <f>SUM(J28:J32)</f>
        <v>7011467</v>
      </c>
      <c r="K27" s="49">
        <f>SUM(K28:K32)</f>
        <v>4777447</v>
      </c>
      <c r="L27" s="49">
        <f>SUM(L28:L32)</f>
        <v>23362064</v>
      </c>
      <c r="M27" s="49">
        <f>SUM(M28:M32)</f>
        <v>18741456</v>
      </c>
    </row>
    <row r="28" spans="1:13" ht="12.75" customHeight="1">
      <c r="A28" s="206" t="s">
        <v>185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558089</v>
      </c>
      <c r="K28" s="7">
        <v>457667</v>
      </c>
      <c r="L28" s="7">
        <v>16662417</v>
      </c>
      <c r="M28" s="7">
        <v>15946660</v>
      </c>
    </row>
    <row r="29" spans="1:13" ht="12.75" customHeight="1">
      <c r="A29" s="206" t="s">
        <v>186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6453378</v>
      </c>
      <c r="K29" s="7">
        <v>4319780</v>
      </c>
      <c r="L29" s="7">
        <v>6699647</v>
      </c>
      <c r="M29" s="7">
        <v>2794796</v>
      </c>
    </row>
    <row r="30" spans="1:13" ht="12.75" customHeight="1">
      <c r="A30" s="206" t="s">
        <v>187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 customHeight="1">
      <c r="A31" s="206" t="s">
        <v>188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 customHeight="1">
      <c r="A32" s="206" t="s">
        <v>189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 customHeight="1">
      <c r="A33" s="206" t="s">
        <v>190</v>
      </c>
      <c r="B33" s="207"/>
      <c r="C33" s="207"/>
      <c r="D33" s="207"/>
      <c r="E33" s="207"/>
      <c r="F33" s="207"/>
      <c r="G33" s="207"/>
      <c r="H33" s="208"/>
      <c r="I33" s="1">
        <v>137</v>
      </c>
      <c r="J33" s="49">
        <f>SUM(J34:J37)</f>
        <v>9908529</v>
      </c>
      <c r="K33" s="49">
        <f>SUM(K34:K37)</f>
        <v>7099468</v>
      </c>
      <c r="L33" s="49">
        <f>SUM(L34:L37)</f>
        <v>15105742</v>
      </c>
      <c r="M33" s="49">
        <f>SUM(M34:M37)</f>
        <v>4205043</v>
      </c>
    </row>
    <row r="34" spans="1:13" ht="12.75" customHeight="1">
      <c r="A34" s="206" t="s">
        <v>191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 customHeight="1">
      <c r="A35" s="206" t="s">
        <v>192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9908529</v>
      </c>
      <c r="K35" s="7">
        <v>7099468</v>
      </c>
      <c r="L35" s="7">
        <v>15105742</v>
      </c>
      <c r="M35" s="7">
        <v>4205043</v>
      </c>
    </row>
    <row r="36" spans="1:13" ht="12.75" customHeight="1">
      <c r="A36" s="206" t="s">
        <v>193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 customHeight="1">
      <c r="A37" s="206" t="s">
        <v>194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 customHeight="1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 customHeight="1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 customHeight="1">
      <c r="A40" s="206" t="s">
        <v>197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 customHeight="1">
      <c r="A41" s="206" t="s">
        <v>198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 customHeight="1">
      <c r="A42" s="206" t="s">
        <v>199</v>
      </c>
      <c r="B42" s="207"/>
      <c r="C42" s="207"/>
      <c r="D42" s="207"/>
      <c r="E42" s="207"/>
      <c r="F42" s="207"/>
      <c r="G42" s="207"/>
      <c r="H42" s="208"/>
      <c r="I42" s="1">
        <v>146</v>
      </c>
      <c r="J42" s="49">
        <f>J7+J27+J38+J40</f>
        <v>36048107</v>
      </c>
      <c r="K42" s="49">
        <f>K7+K27+K38+K40</f>
        <v>8307449</v>
      </c>
      <c r="L42" s="49">
        <f>L7+L27+L38+L40</f>
        <v>52423238</v>
      </c>
      <c r="M42" s="49">
        <f>M7+M27+M38+M40</f>
        <v>21905061</v>
      </c>
    </row>
    <row r="43" spans="1:13" ht="12.75" customHeight="1">
      <c r="A43" s="206" t="s">
        <v>200</v>
      </c>
      <c r="B43" s="207"/>
      <c r="C43" s="207"/>
      <c r="D43" s="207"/>
      <c r="E43" s="207"/>
      <c r="F43" s="207"/>
      <c r="G43" s="207"/>
      <c r="H43" s="208"/>
      <c r="I43" s="1">
        <v>147</v>
      </c>
      <c r="J43" s="49">
        <f>J10+J33+J39+J41</f>
        <v>16781983</v>
      </c>
      <c r="K43" s="49">
        <f>K10+K33+K39+K41</f>
        <v>10826826</v>
      </c>
      <c r="L43" s="49">
        <f>L10+L33+L39+L41</f>
        <v>21707805</v>
      </c>
      <c r="M43" s="49">
        <f>M10+M33+M39+M41</f>
        <v>7218690</v>
      </c>
    </row>
    <row r="44" spans="1:13" ht="12.75" customHeight="1">
      <c r="A44" s="206" t="s">
        <v>201</v>
      </c>
      <c r="B44" s="207"/>
      <c r="C44" s="207"/>
      <c r="D44" s="207"/>
      <c r="E44" s="207"/>
      <c r="F44" s="207"/>
      <c r="G44" s="207"/>
      <c r="H44" s="208"/>
      <c r="I44" s="1">
        <v>148</v>
      </c>
      <c r="J44" s="49">
        <f>J42-J43</f>
        <v>19266124</v>
      </c>
      <c r="K44" s="49">
        <f>K42-K43</f>
        <v>-2519377</v>
      </c>
      <c r="L44" s="49">
        <f>L42-L43</f>
        <v>30715433</v>
      </c>
      <c r="M44" s="49">
        <f>M42-M43</f>
        <v>14686371</v>
      </c>
    </row>
    <row r="45" spans="1:13" ht="12.75" customHeight="1">
      <c r="A45" s="218" t="s">
        <v>202</v>
      </c>
      <c r="B45" s="219"/>
      <c r="C45" s="219"/>
      <c r="D45" s="219"/>
      <c r="E45" s="219"/>
      <c r="F45" s="219"/>
      <c r="G45" s="219"/>
      <c r="H45" s="220"/>
      <c r="I45" s="1">
        <v>149</v>
      </c>
      <c r="J45" s="49">
        <f>IF(J42&gt;J43,J42-J43,0)</f>
        <v>19266124</v>
      </c>
      <c r="K45" s="49">
        <f>IF(K42&gt;K43,K42-K43,0)</f>
        <v>0</v>
      </c>
      <c r="L45" s="49">
        <f>IF(L42&gt;L43,L42-L43,0)</f>
        <v>30715433</v>
      </c>
      <c r="M45" s="49">
        <f>IF(M42&gt;M43,M42-M43,0)</f>
        <v>14686371</v>
      </c>
    </row>
    <row r="46" spans="1:13" ht="12.75" customHeight="1">
      <c r="A46" s="218" t="s">
        <v>203</v>
      </c>
      <c r="B46" s="219"/>
      <c r="C46" s="219"/>
      <c r="D46" s="219"/>
      <c r="E46" s="219"/>
      <c r="F46" s="219"/>
      <c r="G46" s="219"/>
      <c r="H46" s="220"/>
      <c r="I46" s="1">
        <v>150</v>
      </c>
      <c r="J46" s="49">
        <f>IF(J43&gt;J42,J43-J42,0)</f>
        <v>0</v>
      </c>
      <c r="K46" s="49">
        <f>IF(K43&gt;K42,K43-K42,0)</f>
        <v>2519377</v>
      </c>
      <c r="L46" s="49">
        <f>IF(L43&gt;L42,L43-L42,0)</f>
        <v>0</v>
      </c>
      <c r="M46" s="49">
        <f>IF(M43&gt;M42,M43-M42,0)</f>
        <v>0</v>
      </c>
    </row>
    <row r="47" spans="1:13" ht="12.75" customHeight="1">
      <c r="A47" s="206" t="s">
        <v>204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857669</v>
      </c>
      <c r="K47" s="7">
        <v>428834</v>
      </c>
      <c r="L47" s="7">
        <v>128598</v>
      </c>
      <c r="M47" s="7">
        <v>64299</v>
      </c>
    </row>
    <row r="48" spans="1:13" ht="12.75" customHeight="1">
      <c r="A48" s="206" t="s">
        <v>205</v>
      </c>
      <c r="B48" s="207"/>
      <c r="C48" s="207"/>
      <c r="D48" s="207"/>
      <c r="E48" s="207"/>
      <c r="F48" s="207"/>
      <c r="G48" s="207"/>
      <c r="H48" s="208"/>
      <c r="I48" s="1">
        <v>152</v>
      </c>
      <c r="J48" s="49">
        <f>J44-J47</f>
        <v>18408455</v>
      </c>
      <c r="K48" s="49">
        <f>K44-K47</f>
        <v>-2948211</v>
      </c>
      <c r="L48" s="49">
        <f>L44-L47</f>
        <v>30586835</v>
      </c>
      <c r="M48" s="49">
        <f>M44-M47</f>
        <v>14622072</v>
      </c>
    </row>
    <row r="49" spans="1:13" ht="12.75" customHeight="1">
      <c r="A49" s="218" t="s">
        <v>206</v>
      </c>
      <c r="B49" s="219"/>
      <c r="C49" s="219"/>
      <c r="D49" s="219"/>
      <c r="E49" s="219"/>
      <c r="F49" s="219"/>
      <c r="G49" s="219"/>
      <c r="H49" s="220"/>
      <c r="I49" s="1">
        <v>153</v>
      </c>
      <c r="J49" s="49">
        <f>IF(J48&gt;0,J48,0)</f>
        <v>18408455</v>
      </c>
      <c r="K49" s="49">
        <f>IF(K48&gt;0,K48,0)</f>
        <v>0</v>
      </c>
      <c r="L49" s="49">
        <f>IF(L48&gt;0,L48,0)</f>
        <v>30586835</v>
      </c>
      <c r="M49" s="49">
        <f>IF(M48&gt;0,M48,0)</f>
        <v>14622072</v>
      </c>
    </row>
    <row r="50" spans="1:13" ht="12.75" customHeight="1">
      <c r="A50" s="239" t="s">
        <v>207</v>
      </c>
      <c r="B50" s="240"/>
      <c r="C50" s="240"/>
      <c r="D50" s="240"/>
      <c r="E50" s="240"/>
      <c r="F50" s="240"/>
      <c r="G50" s="240"/>
      <c r="H50" s="241"/>
      <c r="I50" s="2">
        <v>154</v>
      </c>
      <c r="J50" s="57">
        <f>IF(J48&lt;0,-J48,0)</f>
        <v>0</v>
      </c>
      <c r="K50" s="57">
        <f>IF(K48&lt;0,-K48,0)</f>
        <v>2948211</v>
      </c>
      <c r="L50" s="57">
        <f>IF(L48&lt;0,-L48,0)</f>
        <v>0</v>
      </c>
      <c r="M50" s="57">
        <f>IF(M48&lt;0,-M48,0)</f>
        <v>0</v>
      </c>
    </row>
    <row r="51" spans="1:13" ht="12.75" customHeight="1">
      <c r="A51" s="215" t="s">
        <v>208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3" t="s">
        <v>209</v>
      </c>
      <c r="B52" s="204"/>
      <c r="C52" s="204"/>
      <c r="D52" s="204"/>
      <c r="E52" s="204"/>
      <c r="F52" s="204"/>
      <c r="G52" s="204"/>
      <c r="H52" s="204"/>
      <c r="I52" s="51"/>
      <c r="J52" s="51"/>
      <c r="K52" s="51"/>
      <c r="L52" s="51"/>
      <c r="M52" s="58"/>
    </row>
    <row r="53" spans="1:13" ht="12.75" customHeight="1">
      <c r="A53" s="206" t="s">
        <v>210</v>
      </c>
      <c r="B53" s="207"/>
      <c r="C53" s="207"/>
      <c r="D53" s="207"/>
      <c r="E53" s="207"/>
      <c r="F53" s="207"/>
      <c r="G53" s="207"/>
      <c r="H53" s="208"/>
      <c r="I53" s="1">
        <v>155</v>
      </c>
      <c r="J53" s="7"/>
      <c r="K53" s="7"/>
      <c r="L53" s="7"/>
      <c r="M53" s="7"/>
    </row>
    <row r="54" spans="1:13" ht="12.75" customHeight="1">
      <c r="A54" s="212" t="s">
        <v>211</v>
      </c>
      <c r="B54" s="213"/>
      <c r="C54" s="213"/>
      <c r="D54" s="213"/>
      <c r="E54" s="213"/>
      <c r="F54" s="213"/>
      <c r="G54" s="213"/>
      <c r="H54" s="214"/>
      <c r="I54" s="1">
        <v>156</v>
      </c>
      <c r="J54" s="8"/>
      <c r="K54" s="8"/>
      <c r="L54" s="8"/>
      <c r="M54" s="8"/>
    </row>
    <row r="55" spans="1:13" ht="12.75" customHeight="1">
      <c r="A55" s="215" t="s">
        <v>212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 customHeight="1">
      <c r="A56" s="203" t="s">
        <v>213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v>18408455</v>
      </c>
      <c r="K56" s="6">
        <v>-2948211</v>
      </c>
      <c r="L56" s="6">
        <v>30586835</v>
      </c>
      <c r="M56" s="6">
        <v>14622072</v>
      </c>
    </row>
    <row r="57" spans="1:13" ht="12.75" customHeight="1">
      <c r="A57" s="206" t="s">
        <v>214</v>
      </c>
      <c r="B57" s="207"/>
      <c r="C57" s="207"/>
      <c r="D57" s="207"/>
      <c r="E57" s="207"/>
      <c r="F57" s="207"/>
      <c r="G57" s="207"/>
      <c r="H57" s="208"/>
      <c r="I57" s="1">
        <v>158</v>
      </c>
      <c r="J57" s="49">
        <f>SUM(J58:J64)</f>
        <v>52126859</v>
      </c>
      <c r="K57" s="49">
        <f>SUM(K58:K64)</f>
        <v>34873238</v>
      </c>
      <c r="L57" s="49">
        <f>SUM(L58:L64)</f>
        <v>-32499647</v>
      </c>
      <c r="M57" s="49">
        <f>SUM(M58:M64)</f>
        <v>-8632502</v>
      </c>
    </row>
    <row r="58" spans="1:13" ht="12.75" customHeight="1">
      <c r="A58" s="206" t="s">
        <v>215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52126859</v>
      </c>
      <c r="K58" s="7">
        <v>34873238</v>
      </c>
      <c r="L58" s="7">
        <v>-32499647</v>
      </c>
      <c r="M58" s="7">
        <v>-8632502</v>
      </c>
    </row>
    <row r="59" spans="1:13" ht="12.75" customHeight="1">
      <c r="A59" s="206" t="s">
        <v>216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 customHeight="1">
      <c r="A60" s="206" t="s">
        <v>217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 customHeight="1">
      <c r="A61" s="206" t="s">
        <v>218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 customHeight="1">
      <c r="A62" s="206" t="s">
        <v>219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 customHeight="1">
      <c r="A63" s="206" t="s">
        <v>220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 customHeight="1">
      <c r="A64" s="206" t="s">
        <v>221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 customHeight="1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>
        <v>10425372</v>
      </c>
      <c r="K65" s="7">
        <v>6974648</v>
      </c>
      <c r="L65" s="7">
        <v>-6499929</v>
      </c>
      <c r="M65" s="7">
        <v>-1726500</v>
      </c>
    </row>
    <row r="66" spans="1:13" ht="12.75" customHeight="1">
      <c r="A66" s="206" t="s">
        <v>223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49">
        <f>J57-J65</f>
        <v>41701487</v>
      </c>
      <c r="K66" s="49">
        <f>K57-K65</f>
        <v>27898590</v>
      </c>
      <c r="L66" s="49">
        <f>L57-L65</f>
        <v>-25999718</v>
      </c>
      <c r="M66" s="49">
        <f>M57-M65</f>
        <v>-6906002</v>
      </c>
    </row>
    <row r="67" spans="1:13" ht="12.75" customHeight="1">
      <c r="A67" s="206" t="s">
        <v>224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7">
        <f>J56+J66</f>
        <v>60109942</v>
      </c>
      <c r="K67" s="57">
        <f>K56+K66</f>
        <v>24950379</v>
      </c>
      <c r="L67" s="57">
        <f>L56+L66</f>
        <v>4587117</v>
      </c>
      <c r="M67" s="57">
        <f>M56+M66</f>
        <v>7716070</v>
      </c>
    </row>
    <row r="68" spans="1:13" ht="12.75" customHeight="1">
      <c r="A68" s="243" t="s">
        <v>225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226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 customHeight="1">
      <c r="A70" s="206" t="s">
        <v>210</v>
      </c>
      <c r="B70" s="207"/>
      <c r="C70" s="207"/>
      <c r="D70" s="207"/>
      <c r="E70" s="207"/>
      <c r="F70" s="207"/>
      <c r="G70" s="207"/>
      <c r="H70" s="208"/>
      <c r="I70" s="1">
        <v>169</v>
      </c>
      <c r="J70" s="7"/>
      <c r="K70" s="7"/>
      <c r="L70" s="7"/>
      <c r="M70" s="7"/>
    </row>
    <row r="71" spans="1:13" ht="12.75" customHeight="1">
      <c r="A71" s="212" t="s">
        <v>211</v>
      </c>
      <c r="B71" s="213"/>
      <c r="C71" s="213"/>
      <c r="D71" s="213"/>
      <c r="E71" s="213"/>
      <c r="F71" s="213"/>
      <c r="G71" s="213"/>
      <c r="H71" s="214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M47 J70:L71 J53:L54 K66:M67 J56:J67 K56:M57 M58 K58:L65 M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12:J46 J7:M10 K23:L26 K27:M27 M35 K33:M33 K28:L32 K34:L41 M28:M29 K12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22">
      <selection activeCell="J35" sqref="J35:K52"/>
    </sheetView>
  </sheetViews>
  <sheetFormatPr defaultColWidth="9.140625" defaultRowHeight="12.75"/>
  <cols>
    <col min="1" max="10" width="9.140625" style="48" customWidth="1"/>
    <col min="11" max="11" width="9.8515625" style="48" customWidth="1"/>
    <col min="12" max="16384" width="9.140625" style="48" customWidth="1"/>
  </cols>
  <sheetData>
    <row r="1" spans="1:11" ht="12.75" customHeight="1">
      <c r="A1" s="247" t="s">
        <v>227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301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 customHeight="1">
      <c r="A3" s="193" t="s">
        <v>56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4">
      <c r="A4" s="249" t="s">
        <v>57</v>
      </c>
      <c r="B4" s="249"/>
      <c r="C4" s="249"/>
      <c r="D4" s="249"/>
      <c r="E4" s="249"/>
      <c r="F4" s="249"/>
      <c r="G4" s="249"/>
      <c r="H4" s="249"/>
      <c r="I4" s="62" t="s">
        <v>58</v>
      </c>
      <c r="J4" s="63" t="s">
        <v>59</v>
      </c>
      <c r="K4" s="63" t="s">
        <v>60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64">
        <v>2</v>
      </c>
      <c r="J5" s="65" t="s">
        <v>4</v>
      </c>
      <c r="K5" s="65" t="s">
        <v>5</v>
      </c>
    </row>
    <row r="6" spans="1:11" ht="12.75" customHeight="1">
      <c r="A6" s="215" t="s">
        <v>228</v>
      </c>
      <c r="B6" s="231"/>
      <c r="C6" s="231"/>
      <c r="D6" s="231"/>
      <c r="E6" s="231"/>
      <c r="F6" s="231"/>
      <c r="G6" s="231"/>
      <c r="H6" s="231"/>
      <c r="I6" s="251"/>
      <c r="J6" s="251"/>
      <c r="K6" s="252"/>
    </row>
    <row r="7" spans="1:11" ht="12.75" customHeight="1">
      <c r="A7" s="209" t="s">
        <v>229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19266124</v>
      </c>
      <c r="K7" s="7">
        <v>30715433</v>
      </c>
    </row>
    <row r="8" spans="1:11" ht="12.75" customHeight="1">
      <c r="A8" s="209" t="s">
        <v>230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97118</v>
      </c>
      <c r="K8" s="7">
        <v>125360</v>
      </c>
    </row>
    <row r="9" spans="1:11" ht="12.75" customHeight="1">
      <c r="A9" s="209" t="s">
        <v>231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23050</v>
      </c>
      <c r="K9" s="7">
        <v>2002382</v>
      </c>
    </row>
    <row r="10" spans="1:11" ht="12.75" customHeight="1">
      <c r="A10" s="209" t="s">
        <v>232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 customHeight="1">
      <c r="A11" s="209" t="s">
        <v>233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 customHeight="1">
      <c r="A12" s="209" t="s">
        <v>234</v>
      </c>
      <c r="B12" s="210"/>
      <c r="C12" s="210"/>
      <c r="D12" s="210"/>
      <c r="E12" s="210"/>
      <c r="F12" s="210"/>
      <c r="G12" s="210"/>
      <c r="H12" s="210"/>
      <c r="I12" s="1">
        <v>6</v>
      </c>
      <c r="J12" s="5"/>
      <c r="K12" s="7">
        <v>26579</v>
      </c>
    </row>
    <row r="13" spans="1:11" ht="12.75" customHeight="1">
      <c r="A13" s="206" t="s">
        <v>235</v>
      </c>
      <c r="B13" s="207"/>
      <c r="C13" s="207"/>
      <c r="D13" s="207"/>
      <c r="E13" s="207"/>
      <c r="F13" s="207"/>
      <c r="G13" s="207"/>
      <c r="H13" s="207"/>
      <c r="I13" s="1">
        <v>7</v>
      </c>
      <c r="J13" s="60">
        <f>SUM(J7:J12)</f>
        <v>19386292</v>
      </c>
      <c r="K13" s="49">
        <f>SUM(K7:K12)</f>
        <v>32869754</v>
      </c>
    </row>
    <row r="14" spans="1:11" ht="12.75" customHeight="1">
      <c r="A14" s="209" t="s">
        <v>236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 customHeight="1">
      <c r="A15" s="209" t="s">
        <v>237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7225151</v>
      </c>
      <c r="K15" s="7">
        <v>41496563</v>
      </c>
    </row>
    <row r="16" spans="1:11" ht="12.75" customHeight="1">
      <c r="A16" s="209" t="s">
        <v>238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 customHeight="1">
      <c r="A17" s="209" t="s">
        <v>239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901885</v>
      </c>
      <c r="K17" s="7">
        <f>128598+31347+3465</f>
        <v>163410</v>
      </c>
    </row>
    <row r="18" spans="1:11" ht="12.75" customHeight="1">
      <c r="A18" s="206" t="s">
        <v>240</v>
      </c>
      <c r="B18" s="207"/>
      <c r="C18" s="207"/>
      <c r="D18" s="207"/>
      <c r="E18" s="207"/>
      <c r="F18" s="207"/>
      <c r="G18" s="207"/>
      <c r="H18" s="207"/>
      <c r="I18" s="1">
        <v>12</v>
      </c>
      <c r="J18" s="60">
        <f>SUM(J14:J17)</f>
        <v>8127036</v>
      </c>
      <c r="K18" s="49">
        <f>SUM(K14:K17)</f>
        <v>41659973</v>
      </c>
    </row>
    <row r="19" spans="1:11" ht="12.75" customHeight="1">
      <c r="A19" s="206" t="s">
        <v>241</v>
      </c>
      <c r="B19" s="207"/>
      <c r="C19" s="207"/>
      <c r="D19" s="207"/>
      <c r="E19" s="207"/>
      <c r="F19" s="207"/>
      <c r="G19" s="207"/>
      <c r="H19" s="207"/>
      <c r="I19" s="1">
        <v>13</v>
      </c>
      <c r="J19" s="60">
        <f>IF(J13&gt;J18,J13-J18,0)</f>
        <v>11259256</v>
      </c>
      <c r="K19" s="49">
        <f>IF(K13&gt;K18,K13-K18,0)</f>
        <v>0</v>
      </c>
    </row>
    <row r="20" spans="1:11" ht="12.75" customHeight="1">
      <c r="A20" s="206" t="s">
        <v>242</v>
      </c>
      <c r="B20" s="207"/>
      <c r="C20" s="207"/>
      <c r="D20" s="207"/>
      <c r="E20" s="207"/>
      <c r="F20" s="207"/>
      <c r="G20" s="207"/>
      <c r="H20" s="207"/>
      <c r="I20" s="1">
        <v>14</v>
      </c>
      <c r="J20" s="60">
        <f>IF(J18&gt;J13,J18-J13,0)</f>
        <v>0</v>
      </c>
      <c r="K20" s="49">
        <f>IF(K18&gt;K13,K18-K13,0)</f>
        <v>8790219</v>
      </c>
    </row>
    <row r="21" spans="1:11" ht="12.75" customHeight="1">
      <c r="A21" s="215" t="s">
        <v>243</v>
      </c>
      <c r="B21" s="231"/>
      <c r="C21" s="231"/>
      <c r="D21" s="231"/>
      <c r="E21" s="231"/>
      <c r="F21" s="231"/>
      <c r="G21" s="231"/>
      <c r="H21" s="231"/>
      <c r="I21" s="251"/>
      <c r="J21" s="251"/>
      <c r="K21" s="252"/>
    </row>
    <row r="22" spans="1:11" ht="12.75" customHeight="1">
      <c r="A22" s="209" t="s">
        <v>244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/>
      <c r="K22" s="7"/>
    </row>
    <row r="23" spans="1:11" ht="12.75" customHeight="1">
      <c r="A23" s="209" t="s">
        <v>245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 customHeight="1">
      <c r="A24" s="209" t="s">
        <v>246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 customHeight="1">
      <c r="A25" s="209" t="s">
        <v>247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 customHeight="1">
      <c r="A26" s="209" t="s">
        <v>248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 customHeight="1">
      <c r="A27" s="206" t="s">
        <v>249</v>
      </c>
      <c r="B27" s="207"/>
      <c r="C27" s="207"/>
      <c r="D27" s="207"/>
      <c r="E27" s="207"/>
      <c r="F27" s="207"/>
      <c r="G27" s="207"/>
      <c r="H27" s="207"/>
      <c r="I27" s="1">
        <v>20</v>
      </c>
      <c r="J27" s="60">
        <f>SUM(J22:J26)</f>
        <v>0</v>
      </c>
      <c r="K27" s="49">
        <f>SUM(K22:K26)</f>
        <v>0</v>
      </c>
    </row>
    <row r="28" spans="1:11" ht="12.75" customHeight="1">
      <c r="A28" s="209" t="s">
        <v>250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101303</v>
      </c>
      <c r="K28" s="7">
        <v>88794</v>
      </c>
    </row>
    <row r="29" spans="1:11" ht="12.75" customHeight="1">
      <c r="A29" s="209" t="s">
        <v>251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>
        <v>56346005</v>
      </c>
      <c r="K29" s="7">
        <v>22562837</v>
      </c>
    </row>
    <row r="30" spans="1:11" ht="12.75" customHeight="1">
      <c r="A30" s="209" t="s">
        <v>252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 customHeight="1">
      <c r="A31" s="206" t="s">
        <v>253</v>
      </c>
      <c r="B31" s="207"/>
      <c r="C31" s="207"/>
      <c r="D31" s="207"/>
      <c r="E31" s="207"/>
      <c r="F31" s="207"/>
      <c r="G31" s="207"/>
      <c r="H31" s="207"/>
      <c r="I31" s="1">
        <v>24</v>
      </c>
      <c r="J31" s="60">
        <f>SUM(J28:J30)</f>
        <v>56447308</v>
      </c>
      <c r="K31" s="49">
        <f>SUM(K28:K30)</f>
        <v>22651631</v>
      </c>
    </row>
    <row r="32" spans="1:11" ht="12.75" customHeight="1">
      <c r="A32" s="206" t="s">
        <v>254</v>
      </c>
      <c r="B32" s="207"/>
      <c r="C32" s="207"/>
      <c r="D32" s="207"/>
      <c r="E32" s="207"/>
      <c r="F32" s="207"/>
      <c r="G32" s="207"/>
      <c r="H32" s="207"/>
      <c r="I32" s="1">
        <v>25</v>
      </c>
      <c r="J32" s="60">
        <f>IF(J27&gt;J31,J27-J31,0)</f>
        <v>0</v>
      </c>
      <c r="K32" s="49">
        <f>IF(K27&gt;K31,K27-K31,0)</f>
        <v>0</v>
      </c>
    </row>
    <row r="33" spans="1:11" ht="12.75" customHeight="1">
      <c r="A33" s="206" t="s">
        <v>255</v>
      </c>
      <c r="B33" s="207"/>
      <c r="C33" s="207"/>
      <c r="D33" s="207"/>
      <c r="E33" s="207"/>
      <c r="F33" s="207"/>
      <c r="G33" s="207"/>
      <c r="H33" s="207"/>
      <c r="I33" s="1">
        <v>26</v>
      </c>
      <c r="J33" s="60">
        <f>IF(J31&gt;J27,J31-J27,0)</f>
        <v>56447308</v>
      </c>
      <c r="K33" s="49">
        <f>IF(K31&gt;K27,K31-K27,0)</f>
        <v>22651631</v>
      </c>
    </row>
    <row r="34" spans="1:11" ht="12.75" customHeight="1">
      <c r="A34" s="215" t="s">
        <v>256</v>
      </c>
      <c r="B34" s="231"/>
      <c r="C34" s="231"/>
      <c r="D34" s="231"/>
      <c r="E34" s="231"/>
      <c r="F34" s="231"/>
      <c r="G34" s="231"/>
      <c r="H34" s="231"/>
      <c r="I34" s="251"/>
      <c r="J34" s="251"/>
      <c r="K34" s="252"/>
    </row>
    <row r="35" spans="1:11" ht="12.75" customHeight="1">
      <c r="A35" s="209" t="s">
        <v>257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>
        <v>50000000</v>
      </c>
      <c r="K35" s="7">
        <v>70000000</v>
      </c>
    </row>
    <row r="36" spans="1:11" ht="12.75" customHeight="1">
      <c r="A36" s="209" t="s">
        <v>258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35033659</v>
      </c>
      <c r="K36" s="7">
        <v>68621021</v>
      </c>
    </row>
    <row r="37" spans="1:11" ht="12.75" customHeight="1">
      <c r="A37" s="209" t="s">
        <v>259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>
        <v>3265100</v>
      </c>
      <c r="K37" s="7"/>
    </row>
    <row r="38" spans="1:11" ht="12.75" customHeight="1">
      <c r="A38" s="206" t="s">
        <v>260</v>
      </c>
      <c r="B38" s="207"/>
      <c r="C38" s="207"/>
      <c r="D38" s="207"/>
      <c r="E38" s="207"/>
      <c r="F38" s="207"/>
      <c r="G38" s="207"/>
      <c r="H38" s="207"/>
      <c r="I38" s="1">
        <v>30</v>
      </c>
      <c r="J38" s="60">
        <f>SUM(J35:J37)</f>
        <v>88298759</v>
      </c>
      <c r="K38" s="49">
        <f>SUM(K35:K37)</f>
        <v>138621021</v>
      </c>
    </row>
    <row r="39" spans="1:11" ht="12.75" customHeight="1">
      <c r="A39" s="209" t="s">
        <v>261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9260863</v>
      </c>
      <c r="K39" s="7">
        <v>28962157</v>
      </c>
    </row>
    <row r="40" spans="1:11" ht="12.75" customHeight="1">
      <c r="A40" s="209" t="s">
        <v>262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 customHeight="1">
      <c r="A41" s="209" t="s">
        <v>263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 customHeight="1">
      <c r="A42" s="209" t="s">
        <v>264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>
        <v>2204550</v>
      </c>
      <c r="K42" s="7">
        <v>1289050</v>
      </c>
    </row>
    <row r="43" spans="1:11" ht="12.75" customHeight="1">
      <c r="A43" s="209" t="s">
        <v>265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27487077</v>
      </c>
      <c r="K43" s="7">
        <f>59412396+17480413</f>
        <v>76892809</v>
      </c>
    </row>
    <row r="44" spans="1:11" ht="12.75" customHeight="1">
      <c r="A44" s="206" t="s">
        <v>266</v>
      </c>
      <c r="B44" s="207"/>
      <c r="C44" s="207"/>
      <c r="D44" s="207"/>
      <c r="E44" s="207"/>
      <c r="F44" s="207"/>
      <c r="G44" s="207"/>
      <c r="H44" s="207"/>
      <c r="I44" s="1">
        <v>36</v>
      </c>
      <c r="J44" s="60">
        <f>SUM(J39:J43)</f>
        <v>38952490</v>
      </c>
      <c r="K44" s="49">
        <f>SUM(K39:K43)</f>
        <v>107144016</v>
      </c>
    </row>
    <row r="45" spans="1:11" ht="12.75" customHeight="1">
      <c r="A45" s="206" t="s">
        <v>267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0">
        <f>IF(J38&gt;J44,J38-J44,0)</f>
        <v>49346269</v>
      </c>
      <c r="K45" s="49">
        <f>IF(K38&gt;K44,K38-K44,0)</f>
        <v>31477005</v>
      </c>
    </row>
    <row r="46" spans="1:11" ht="12.75" customHeight="1">
      <c r="A46" s="206" t="s">
        <v>268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0">
        <f>IF(J44&gt;J38,J44-J38,0)</f>
        <v>0</v>
      </c>
      <c r="K46" s="49">
        <f>IF(K44&gt;K38,K44-K38,0)</f>
        <v>0</v>
      </c>
    </row>
    <row r="47" spans="1:11" ht="12.75" customHeight="1">
      <c r="A47" s="209" t="s">
        <v>269</v>
      </c>
      <c r="B47" s="210"/>
      <c r="C47" s="210"/>
      <c r="D47" s="210"/>
      <c r="E47" s="210"/>
      <c r="F47" s="210"/>
      <c r="G47" s="210"/>
      <c r="H47" s="210"/>
      <c r="I47" s="1">
        <v>39</v>
      </c>
      <c r="J47" s="60">
        <f>IF(J19-J20+J32-J33+J45-J46&gt;0,J19-J20+J32-J33+J45-J46,0)</f>
        <v>4158217</v>
      </c>
      <c r="K47" s="49">
        <f>IF(K19-K20+K32-K33+K45-K46&gt;0,K19-K20+K32-K33+K45-K46,0)</f>
        <v>35155</v>
      </c>
    </row>
    <row r="48" spans="1:11" ht="12.75" customHeight="1">
      <c r="A48" s="209" t="s">
        <v>270</v>
      </c>
      <c r="B48" s="210"/>
      <c r="C48" s="210"/>
      <c r="D48" s="210"/>
      <c r="E48" s="210"/>
      <c r="F48" s="210"/>
      <c r="G48" s="210"/>
      <c r="H48" s="210"/>
      <c r="I48" s="1">
        <v>40</v>
      </c>
      <c r="J48" s="60">
        <f>IF(J20-J19+J33-J32+J46-J45&gt;0,J20-J19+J33-J32+J46-J45,0)</f>
        <v>0</v>
      </c>
      <c r="K48" s="49">
        <f>IF(K20-K19+K33-K32+K46-K45&gt;0,K20-K19+K33-K32+K46-K45,0)</f>
        <v>0</v>
      </c>
    </row>
    <row r="49" spans="1:11" ht="12.75" customHeight="1">
      <c r="A49" s="209" t="s">
        <v>271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239037</v>
      </c>
      <c r="K49" s="7">
        <v>124735</v>
      </c>
    </row>
    <row r="50" spans="1:11" ht="12.75" customHeight="1">
      <c r="A50" s="209" t="s">
        <v>272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f>J47</f>
        <v>4158217</v>
      </c>
      <c r="K50" s="7">
        <f>K47</f>
        <v>35155</v>
      </c>
    </row>
    <row r="51" spans="1:11" ht="12.75" customHeight="1">
      <c r="A51" s="209" t="s">
        <v>273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 customHeight="1">
      <c r="A52" s="209" t="s">
        <v>274</v>
      </c>
      <c r="B52" s="210"/>
      <c r="C52" s="210"/>
      <c r="D52" s="210"/>
      <c r="E52" s="210"/>
      <c r="F52" s="210"/>
      <c r="G52" s="210"/>
      <c r="H52" s="210"/>
      <c r="I52" s="4">
        <v>44</v>
      </c>
      <c r="J52" s="61">
        <f>J49+J50-J51</f>
        <v>4397254</v>
      </c>
      <c r="K52" s="57">
        <f>K49+K50-K51</f>
        <v>159890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28:K30 J22:K26 J14:K17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31:K33 J27:K27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A25" sqref="A25:K25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 customHeight="1">
      <c r="A1" s="259" t="s">
        <v>275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  <c r="L1" s="67"/>
    </row>
    <row r="2" spans="1:12" ht="15.75">
      <c r="A2" s="40"/>
      <c r="B2" s="66"/>
      <c r="C2" s="270" t="s">
        <v>276</v>
      </c>
      <c r="D2" s="270"/>
      <c r="E2" s="69">
        <v>40544</v>
      </c>
      <c r="F2" s="41" t="s">
        <v>35</v>
      </c>
      <c r="G2" s="271">
        <v>40724</v>
      </c>
      <c r="H2" s="272"/>
      <c r="I2" s="66"/>
      <c r="J2" s="66"/>
      <c r="K2" s="66"/>
      <c r="L2" s="70"/>
    </row>
    <row r="3" spans="1:11" ht="23.25" customHeight="1">
      <c r="A3" s="273" t="s">
        <v>57</v>
      </c>
      <c r="B3" s="273"/>
      <c r="C3" s="273"/>
      <c r="D3" s="273"/>
      <c r="E3" s="273"/>
      <c r="F3" s="273"/>
      <c r="G3" s="273"/>
      <c r="H3" s="273"/>
      <c r="I3" s="73" t="s">
        <v>58</v>
      </c>
      <c r="J3" s="63" t="s">
        <v>277</v>
      </c>
      <c r="K3" s="63" t="s">
        <v>278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5">
        <v>2</v>
      </c>
      <c r="J4" s="74" t="s">
        <v>4</v>
      </c>
      <c r="K4" s="74" t="s">
        <v>5</v>
      </c>
    </row>
    <row r="5" spans="1:11" ht="12.75" customHeight="1">
      <c r="A5" s="262" t="s">
        <v>279</v>
      </c>
      <c r="B5" s="263"/>
      <c r="C5" s="263"/>
      <c r="D5" s="263"/>
      <c r="E5" s="263"/>
      <c r="F5" s="263"/>
      <c r="G5" s="263"/>
      <c r="H5" s="263"/>
      <c r="I5" s="42">
        <v>1</v>
      </c>
      <c r="J5" s="43">
        <v>232000000</v>
      </c>
      <c r="K5" s="43">
        <v>232000000</v>
      </c>
    </row>
    <row r="6" spans="1:11" ht="12.75" customHeight="1">
      <c r="A6" s="262" t="s">
        <v>280</v>
      </c>
      <c r="B6" s="263"/>
      <c r="C6" s="263"/>
      <c r="D6" s="263"/>
      <c r="E6" s="263"/>
      <c r="F6" s="263"/>
      <c r="G6" s="263"/>
      <c r="H6" s="263"/>
      <c r="I6" s="42">
        <v>2</v>
      </c>
      <c r="J6" s="44">
        <v>-5132712</v>
      </c>
      <c r="K6" s="44">
        <v>-6254719</v>
      </c>
    </row>
    <row r="7" spans="1:11" ht="12.75" customHeight="1">
      <c r="A7" s="262" t="s">
        <v>281</v>
      </c>
      <c r="B7" s="263"/>
      <c r="C7" s="263"/>
      <c r="D7" s="263"/>
      <c r="E7" s="263"/>
      <c r="F7" s="263"/>
      <c r="G7" s="263"/>
      <c r="H7" s="263"/>
      <c r="I7" s="42">
        <v>3</v>
      </c>
      <c r="J7" s="44">
        <v>12596730</v>
      </c>
      <c r="K7" s="44">
        <v>12429687</v>
      </c>
    </row>
    <row r="8" spans="1:11" ht="12.75" customHeight="1">
      <c r="A8" s="262" t="s">
        <v>282</v>
      </c>
      <c r="B8" s="263"/>
      <c r="C8" s="263"/>
      <c r="D8" s="263"/>
      <c r="E8" s="263"/>
      <c r="F8" s="263"/>
      <c r="G8" s="263"/>
      <c r="H8" s="263"/>
      <c r="I8" s="42">
        <v>4</v>
      </c>
      <c r="J8" s="44">
        <v>61291410</v>
      </c>
      <c r="K8" s="44">
        <v>130546374</v>
      </c>
    </row>
    <row r="9" spans="1:11" ht="12.75" customHeight="1">
      <c r="A9" s="262" t="s">
        <v>283</v>
      </c>
      <c r="B9" s="263"/>
      <c r="C9" s="263"/>
      <c r="D9" s="263"/>
      <c r="E9" s="263"/>
      <c r="F9" s="263"/>
      <c r="G9" s="263"/>
      <c r="H9" s="263"/>
      <c r="I9" s="42">
        <v>5</v>
      </c>
      <c r="J9" s="44">
        <v>72562941</v>
      </c>
      <c r="K9" s="44">
        <v>30586835</v>
      </c>
    </row>
    <row r="10" spans="1:11" ht="12.75" customHeight="1">
      <c r="A10" s="262" t="s">
        <v>284</v>
      </c>
      <c r="B10" s="263"/>
      <c r="C10" s="263"/>
      <c r="D10" s="263"/>
      <c r="E10" s="263"/>
      <c r="F10" s="263"/>
      <c r="G10" s="263"/>
      <c r="H10" s="263"/>
      <c r="I10" s="42">
        <v>6</v>
      </c>
      <c r="J10" s="44"/>
      <c r="K10" s="44"/>
    </row>
    <row r="11" spans="1:11" ht="12.75" customHeight="1">
      <c r="A11" s="262" t="s">
        <v>285</v>
      </c>
      <c r="B11" s="263"/>
      <c r="C11" s="263"/>
      <c r="D11" s="263"/>
      <c r="E11" s="263"/>
      <c r="F11" s="263"/>
      <c r="G11" s="263"/>
      <c r="H11" s="263"/>
      <c r="I11" s="42">
        <v>7</v>
      </c>
      <c r="J11" s="44"/>
      <c r="K11" s="44"/>
    </row>
    <row r="12" spans="1:11" ht="12.75" customHeight="1">
      <c r="A12" s="262" t="s">
        <v>286</v>
      </c>
      <c r="B12" s="263"/>
      <c r="C12" s="263"/>
      <c r="D12" s="263"/>
      <c r="E12" s="263"/>
      <c r="F12" s="263"/>
      <c r="G12" s="263"/>
      <c r="H12" s="263"/>
      <c r="I12" s="42">
        <v>8</v>
      </c>
      <c r="J12" s="44"/>
      <c r="K12" s="44"/>
    </row>
    <row r="13" spans="1:11" ht="12.75" customHeight="1">
      <c r="A13" s="262" t="s">
        <v>287</v>
      </c>
      <c r="B13" s="263"/>
      <c r="C13" s="263"/>
      <c r="D13" s="263"/>
      <c r="E13" s="263"/>
      <c r="F13" s="263"/>
      <c r="G13" s="263"/>
      <c r="H13" s="263"/>
      <c r="I13" s="42">
        <v>9</v>
      </c>
      <c r="J13" s="44">
        <v>29191670</v>
      </c>
      <c r="K13" s="44">
        <v>0</v>
      </c>
    </row>
    <row r="14" spans="1:11" ht="12.75" customHeight="1">
      <c r="A14" s="264" t="s">
        <v>288</v>
      </c>
      <c r="B14" s="265"/>
      <c r="C14" s="265"/>
      <c r="D14" s="265"/>
      <c r="E14" s="265"/>
      <c r="F14" s="265"/>
      <c r="G14" s="265"/>
      <c r="H14" s="265"/>
      <c r="I14" s="42">
        <v>10</v>
      </c>
      <c r="J14" s="71">
        <f>SUM(J5:J13)</f>
        <v>402510039</v>
      </c>
      <c r="K14" s="71">
        <f>SUM(K5:K13)</f>
        <v>399308177</v>
      </c>
    </row>
    <row r="15" spans="1:11" ht="12.75" customHeight="1">
      <c r="A15" s="262" t="s">
        <v>289</v>
      </c>
      <c r="B15" s="263"/>
      <c r="C15" s="263"/>
      <c r="D15" s="263"/>
      <c r="E15" s="263"/>
      <c r="F15" s="263"/>
      <c r="G15" s="263"/>
      <c r="H15" s="263"/>
      <c r="I15" s="42">
        <v>11</v>
      </c>
      <c r="J15" s="44">
        <v>29191670</v>
      </c>
      <c r="K15" s="44">
        <v>-32499647</v>
      </c>
    </row>
    <row r="16" spans="1:11" ht="12.75" customHeight="1">
      <c r="A16" s="262" t="s">
        <v>290</v>
      </c>
      <c r="B16" s="263"/>
      <c r="C16" s="263"/>
      <c r="D16" s="263"/>
      <c r="E16" s="263"/>
      <c r="F16" s="263"/>
      <c r="G16" s="263"/>
      <c r="H16" s="263"/>
      <c r="I16" s="42">
        <v>12</v>
      </c>
      <c r="J16" s="44"/>
      <c r="K16" s="44"/>
    </row>
    <row r="17" spans="1:11" ht="12.75" customHeight="1">
      <c r="A17" s="262" t="s">
        <v>291</v>
      </c>
      <c r="B17" s="263"/>
      <c r="C17" s="263"/>
      <c r="D17" s="263"/>
      <c r="E17" s="263"/>
      <c r="F17" s="263"/>
      <c r="G17" s="263"/>
      <c r="H17" s="263"/>
      <c r="I17" s="42">
        <v>13</v>
      </c>
      <c r="J17" s="44"/>
      <c r="K17" s="44"/>
    </row>
    <row r="18" spans="1:11" ht="12.75" customHeight="1">
      <c r="A18" s="262" t="s">
        <v>292</v>
      </c>
      <c r="B18" s="263"/>
      <c r="C18" s="263"/>
      <c r="D18" s="263"/>
      <c r="E18" s="263"/>
      <c r="F18" s="263"/>
      <c r="G18" s="263"/>
      <c r="H18" s="263"/>
      <c r="I18" s="42">
        <v>14</v>
      </c>
      <c r="J18" s="44"/>
      <c r="K18" s="44"/>
    </row>
    <row r="19" spans="1:11" ht="12.75" customHeight="1">
      <c r="A19" s="262" t="s">
        <v>293</v>
      </c>
      <c r="B19" s="263"/>
      <c r="C19" s="263"/>
      <c r="D19" s="263"/>
      <c r="E19" s="263"/>
      <c r="F19" s="263"/>
      <c r="G19" s="263"/>
      <c r="H19" s="263"/>
      <c r="I19" s="42">
        <v>15</v>
      </c>
      <c r="J19" s="44"/>
      <c r="K19" s="44"/>
    </row>
    <row r="20" spans="1:11" ht="12.75" customHeight="1">
      <c r="A20" s="262" t="s">
        <v>294</v>
      </c>
      <c r="B20" s="263"/>
      <c r="C20" s="263"/>
      <c r="D20" s="263"/>
      <c r="E20" s="263"/>
      <c r="F20" s="263"/>
      <c r="G20" s="263"/>
      <c r="H20" s="263"/>
      <c r="I20" s="42">
        <v>16</v>
      </c>
      <c r="J20" s="44">
        <v>47101315</v>
      </c>
      <c r="K20" s="44">
        <v>13916170</v>
      </c>
    </row>
    <row r="21" spans="1:11" ht="12.75" customHeight="1">
      <c r="A21" s="264" t="s">
        <v>295</v>
      </c>
      <c r="B21" s="265"/>
      <c r="C21" s="265"/>
      <c r="D21" s="265"/>
      <c r="E21" s="265"/>
      <c r="F21" s="265"/>
      <c r="G21" s="265"/>
      <c r="H21" s="265"/>
      <c r="I21" s="42">
        <v>17</v>
      </c>
      <c r="J21" s="72">
        <f>SUM(J15:J20)</f>
        <v>76292985</v>
      </c>
      <c r="K21" s="72">
        <f>SUM(K15:K20)</f>
        <v>-18583477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 customHeight="1">
      <c r="A23" s="253" t="s">
        <v>296</v>
      </c>
      <c r="B23" s="254"/>
      <c r="C23" s="254"/>
      <c r="D23" s="254"/>
      <c r="E23" s="254"/>
      <c r="F23" s="254"/>
      <c r="G23" s="254"/>
      <c r="H23" s="254"/>
      <c r="I23" s="45">
        <v>18</v>
      </c>
      <c r="J23" s="43"/>
      <c r="K23" s="43"/>
    </row>
    <row r="24" spans="1:11" ht="17.25" customHeight="1">
      <c r="A24" s="255" t="s">
        <v>297</v>
      </c>
      <c r="B24" s="256"/>
      <c r="C24" s="256"/>
      <c r="D24" s="256"/>
      <c r="E24" s="256"/>
      <c r="F24" s="256"/>
      <c r="G24" s="256"/>
      <c r="H24" s="256"/>
      <c r="I24" s="46">
        <v>19</v>
      </c>
      <c r="J24" s="72"/>
      <c r="K24" s="72"/>
    </row>
    <row r="25" spans="1:11" ht="30" customHeight="1">
      <c r="A25" s="257" t="s">
        <v>298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</cp:lastModifiedBy>
  <cp:lastPrinted>2011-08-01T07:57:01Z</cp:lastPrinted>
  <dcterms:created xsi:type="dcterms:W3CDTF">2008-10-17T11:51:54Z</dcterms:created>
  <dcterms:modified xsi:type="dcterms:W3CDTF">2011-08-01T08:20:09Z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