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4"/>
  </bookViews>
  <sheets>
    <sheet name="GENERAL" sheetId="1" r:id="rId1"/>
    <sheet name="BS" sheetId="2" r:id="rId2"/>
    <sheet name="P&amp;L" sheetId="3" r:id="rId3"/>
    <sheet name="CF-I" sheetId="4" r:id="rId4"/>
    <sheet name="EQUITY" sheetId="5" r:id="rId5"/>
  </sheets>
  <definedNames>
    <definedName name="_xlnm.Print_Area" localSheetId="1">'BS'!$A$1:$K$119</definedName>
    <definedName name="_xlnm.Print_Area" localSheetId="4">'EQUITY'!$A$1:$K$25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<sst xmlns="http://schemas.openxmlformats.org/spreadsheetml/2006/main" count="345" uniqueCount="309">
  <si>
    <t xml:space="preserve">   3. Goodwill</t>
  </si>
  <si>
    <t>MB:</t>
  </si>
  <si>
    <t/>
  </si>
  <si>
    <t>M.P.</t>
  </si>
  <si>
    <t>3</t>
  </si>
  <si>
    <t>4</t>
  </si>
  <si>
    <t>01.01.2011.</t>
  </si>
  <si>
    <t>03292754</t>
  </si>
  <si>
    <t>040010793</t>
  </si>
  <si>
    <t>49693360447</t>
  </si>
  <si>
    <t>ULJANIK PLOVIDBA D.D.</t>
  </si>
  <si>
    <t>PULA</t>
  </si>
  <si>
    <t>CARRARINA 6</t>
  </si>
  <si>
    <t>ISTARSKA</t>
  </si>
  <si>
    <t>uljanik-plovidba@pu.t-com.hr</t>
  </si>
  <si>
    <t>www.uljanikplovidba.com</t>
  </si>
  <si>
    <t>5020</t>
  </si>
  <si>
    <t>3292754</t>
  </si>
  <si>
    <t>UNITED SHIPPING SERVICES ONE INC.</t>
  </si>
  <si>
    <t>MONROVIA, LIBERIA</t>
  </si>
  <si>
    <t>REAL D.O.O.</t>
  </si>
  <si>
    <t>2044471</t>
  </si>
  <si>
    <t>BOJANA MIHAJLOVIĆ</t>
  </si>
  <si>
    <t>052 492598</t>
  </si>
  <si>
    <t>052 211544</t>
  </si>
  <si>
    <t>bojana.mihajlovic@uljanikplovidba.com</t>
  </si>
  <si>
    <t>DRAGUTIN PAVLETIĆ</t>
  </si>
  <si>
    <t>A)  RECEIVABLES FOR SUBSCRIBED AND NON - PAID CAPITAL</t>
  </si>
  <si>
    <r>
      <t xml:space="preserve">B)  LONG - TERM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</si>
  <si>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</si>
  <si>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</si>
  <si>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</si>
  <si>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</si>
  <si>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</si>
  <si>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</si>
  <si>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</si>
  <si>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</si>
  <si>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</si>
  <si>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</si>
  <si>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</si>
  <si>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</si>
  <si>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</si>
  <si>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</si>
  <si>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</si>
  <si>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</si>
  <si>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>III. LONG-TERM FINANCIAL ASSETS (021 to 028)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</si>
  <si>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</si>
  <si>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</si>
  <si>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</si>
  <si>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4. Loans to entrepreneurs in whom the entity hold participating interests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</si>
  <si>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</si>
  <si>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</si>
  <si>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</si>
  <si>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 xml:space="preserve">     8.  Investments accounted by equity method</t>
  </si>
  <si>
    <t>IV. RECEIVABLES (030 to 032)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</si>
  <si>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</si>
  <si>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</si>
  <si>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</si>
  <si>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</si>
  <si>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t>I.  INVENTORIES (036 to 042)</t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</si>
  <si>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</si>
  <si>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</si>
  <si>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</si>
  <si>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</si>
  <si>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</si>
  <si>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</si>
  <si>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</si>
  <si>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>II. RECEIVABLES (044 to 049)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</si>
  <si>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</si>
  <si>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</si>
  <si>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</si>
  <si>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</si>
  <si>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</si>
  <si>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</si>
  <si>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>III. SHORT - TERM FINANCIAL ASSETS (051 to 057)</t>
  </si>
  <si>
    <t xml:space="preserve">     7. Other financial assets</t>
  </si>
  <si>
    <t>IV. CASH AT BANK AND IN CASHIER</t>
  </si>
  <si>
    <t>D)  PREPAID EXPENSES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</si>
  <si>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</si>
  <si>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NOTES</t>
  </si>
  <si>
    <t>LIABILITIES AND CAPITAL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</si>
  <si>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</si>
  <si>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</si>
  <si>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</si>
  <si>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</si>
  <si>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</si>
  <si>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</si>
  <si>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</si>
  <si>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</si>
  <si>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</si>
  <si>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</si>
  <si>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</si>
  <si>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</si>
  <si>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</si>
  <si>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/ LOSS FOR THE CURRENT YEAR (076-077)</t>
  </si>
  <si>
    <t>1. Profit for the current year</t>
  </si>
  <si>
    <t>2. Loss for the current year</t>
  </si>
  <si>
    <t>VII. MINORITY INTEREST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</si>
  <si>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</si>
  <si>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</si>
  <si>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</si>
  <si>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</si>
  <si>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r>
      <t xml:space="preserve">C)  LONG TERM LIABILITIES </t>
    </r>
    <r>
      <rPr>
        <sz val="9"/>
        <rFont val="Arial"/>
        <family val="2"/>
      </rPr>
      <t>(084 to 092)</t>
    </r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</si>
  <si>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</si>
  <si>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</si>
  <si>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</si>
  <si>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</si>
  <si>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</si>
  <si>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</si>
  <si>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</si>
  <si>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</si>
  <si>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</si>
  <si>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r>
      <t xml:space="preserve">D)  SHORT - TERM LIABILITIES </t>
    </r>
    <r>
      <rPr>
        <sz val="9"/>
        <rFont val="Arial"/>
        <family val="2"/>
      </rPr>
      <t>(094 to 105)</t>
    </r>
  </si>
  <si>
    <t xml:space="preserve">     7. Liabilities to enterpreneurs in whom the entity holds participating interests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</si>
  <si>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</si>
  <si>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</si>
  <si>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</si>
  <si>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</si>
  <si>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</si>
  <si>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</si>
  <si>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r>
      <t xml:space="preserve">F) TOTAL CAPITAL AND LIABILITIES </t>
    </r>
    <r>
      <rPr>
        <sz val="9"/>
        <rFont val="Arial"/>
        <family val="2"/>
      </rPr>
      <t>(062+079+083+093+106)</t>
    </r>
  </si>
  <si>
    <t>G)  OFF-BALANCE SHEET NOTES</t>
  </si>
  <si>
    <r>
      <t>APPENDIX TO BALANCE SHEET</t>
    </r>
    <r>
      <rPr>
        <b/>
        <sz val="8"/>
        <rFont val="Arial"/>
        <family val="2"/>
      </rPr>
      <t xml:space="preserve"> (only for consolidated financial statements)</t>
    </r>
  </si>
  <si>
    <t>A) CAPITAL AND RESERVES</t>
  </si>
  <si>
    <t>1. Attributed to equity holders of parent company</t>
  </si>
  <si>
    <t>2. Attributed  to minority interests</t>
  </si>
  <si>
    <t>BALANCE SHEET</t>
  </si>
  <si>
    <t xml:space="preserve">Company: ULJANIK PLOVIDBA D.D. </t>
  </si>
  <si>
    <t>Position</t>
  </si>
  <si>
    <t xml:space="preserve">AOP
</t>
  </si>
  <si>
    <t>Previous period</t>
  </si>
  <si>
    <t>Current period</t>
  </si>
  <si>
    <t>PROFIT AND LOSS ACCOUNT</t>
  </si>
  <si>
    <t>Cummulative</t>
  </si>
  <si>
    <t>Periodical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</si>
  <si>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</si>
  <si>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Sales revenues</t>
  </si>
  <si>
    <t xml:space="preserve">   2. Other operating revenues</t>
  </si>
  <si>
    <r>
      <t xml:space="preserve">II. OPERATNG EXPENSES </t>
    </r>
    <r>
      <rPr>
        <sz val="9"/>
        <rFont val="Arial"/>
        <family val="2"/>
      </rPr>
      <t>(115+116+120+124+125+126+129+130)</t>
    </r>
  </si>
  <si>
    <t xml:space="preserve">    1. Changes in the value of work in progress and finished goods</t>
  </si>
  <si>
    <r>
      <t xml:space="preserve">    2. Material costs </t>
    </r>
    <r>
      <rPr>
        <sz val="9"/>
        <rFont val="Arial"/>
        <family val="2"/>
      </rPr>
      <t>(117 to 119)</t>
    </r>
  </si>
  <si>
    <t xml:space="preserve">        a) Raw material and material costs</t>
  </si>
  <si>
    <t xml:space="preserve">        b) Costs of goods sold</t>
  </si>
  <si>
    <t xml:space="preserve">        c) Other external costs</t>
  </si>
  <si>
    <r>
      <t xml:space="preserve">   3. Staff costs </t>
    </r>
    <r>
      <rPr>
        <sz val="9"/>
        <rFont val="Arial"/>
        <family val="2"/>
      </rPr>
      <t>(121 to 123)</t>
    </r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</si>
  <si>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</si>
  <si>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</si>
  <si>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</si>
  <si>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</si>
  <si>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</si>
  <si>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</si>
  <si>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(excluding financial assets)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</si>
  <si>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</si>
  <si>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</si>
  <si>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</si>
  <si>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r>
      <t xml:space="preserve">III. FINANCIAL INCOME  </t>
    </r>
    <r>
      <rPr>
        <sz val="9"/>
        <rFont val="Arial"/>
        <family val="2"/>
      </rPr>
      <t>(132 to 136)</t>
    </r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</si>
  <si>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</si>
  <si>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</si>
  <si>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</si>
  <si>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</si>
  <si>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</si>
  <si>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to 141)</t>
    </r>
  </si>
  <si>
    <t xml:space="preserve">    1. Interest expenses, foreign exchange losses and similar expenses from  related parties </t>
  </si>
  <si>
    <t xml:space="preserve">    2. Interest expenses, foreign exchange losses and similar expenses from non - related parties and other entities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</si>
  <si>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</si>
  <si>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</si>
  <si>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</si>
  <si>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</si>
  <si>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</si>
  <si>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</si>
  <si>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</si>
  <si>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</si>
  <si>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</si>
  <si>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</si>
  <si>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</si>
  <si>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</si>
  <si>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</si>
  <si>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period(149-151)</t>
  </si>
  <si>
    <t xml:space="preserve">  2. Loss for the period (151-148)</t>
  </si>
  <si>
    <t>XIV. PROFIT OR LOSS FOR THE PERIOD</t>
  </si>
  <si>
    <t xml:space="preserve">    1. Attributed to equity holders of parent company</t>
  </si>
  <si>
    <t xml:space="preserve">    2. Attributed  to minority interests</t>
  </si>
  <si>
    <t>APPENDIX TO P&amp;L (only for consolidated financial statements)</t>
  </si>
  <si>
    <t>STATEMENT OF COMPREHENSIVE INCOME  (IFRS)</t>
  </si>
  <si>
    <t>I.  PROFIT OR LOSS FOR THE PERIOD (= 152)</t>
  </si>
  <si>
    <r>
      <t>II. OTHER COMPREHENSIVE INCOME  / LOSS BEFORE TAX</t>
    </r>
    <r>
      <rPr>
        <sz val="9"/>
        <rFont val="Arial"/>
        <family val="2"/>
      </rPr>
      <t>(159 to 165)</t>
    </r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</si>
  <si>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</si>
  <si>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</si>
  <si>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</si>
  <si>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</si>
  <si>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</si>
  <si>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</si>
  <si>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</si>
  <si>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</si>
  <si>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r>
      <t>IV. NET OTHER COMPREHENSIVE INCOME/ LOSS FOR THE PERIOD</t>
    </r>
    <r>
      <rPr>
        <sz val="9"/>
        <rFont val="Arial"/>
        <family val="2"/>
      </rPr>
      <t xml:space="preserve"> (158-166)</t>
    </r>
  </si>
  <si>
    <t>V. COMPREHENSIVE INCOME OR LOSS FOR THE PERIOD(157+167)</t>
  </si>
  <si>
    <t>APPENDIX to Statement of comprehensive income (only for consolidated financial statements)</t>
  </si>
  <si>
    <t>VI. COMPREHENSIVE INCOME OR LOSS FOR THE PERIOD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</si>
  <si>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</si>
  <si>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</si>
  <si>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</si>
  <si>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</si>
  <si>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4. Decrease in short term receivables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</si>
  <si>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</si>
  <si>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</si>
  <si>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</si>
  <si>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1. Decrease in short - term liabilities</t>
  </si>
  <si>
    <t xml:space="preserve">   2. Insrease in short - term receivables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</si>
  <si>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</si>
  <si>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</si>
  <si>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</si>
  <si>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</si>
  <si>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</si>
  <si>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</si>
  <si>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</si>
  <si>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</si>
  <si>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</si>
  <si>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</si>
  <si>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</si>
  <si>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to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</si>
  <si>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</si>
  <si>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</si>
  <si>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</si>
  <si>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outflows from investing activities (021 to 023)</t>
  </si>
  <si>
    <t>B1) NET INCREASE OF CASH FLOW FROM INVESTING ACTIVITIES(020-024)</t>
  </si>
  <si>
    <t>B2) NET DECREASE OF CASH FLOW FROM INVESTING  ACTIVITIES(024-020)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</si>
  <si>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</si>
  <si>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</si>
  <si>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</si>
  <si>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</si>
  <si>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to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</si>
  <si>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</si>
  <si>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</si>
  <si>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</si>
  <si>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</si>
  <si>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</si>
  <si>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outflows from financing activities (031 do 035)</t>
  </si>
  <si>
    <t>C1) NET INCREASE OF CASH FLOW FROM FINANCING ACTIVITIES (030-036)</t>
  </si>
  <si>
    <t>C2) NET DECREASE OF CASH FLOW FROM FINANCING  ACTIVITIES (036-030)</t>
  </si>
  <si>
    <t>Total increases of cash flows (013 – 014 + 025 – 026 + 037 – 038)</t>
  </si>
  <si>
    <t>Total decreases of cash flows (014 – 013 + 026 – 025 + 038 – 037)</t>
  </si>
  <si>
    <t>Cash and cash equivalents at the beginning of period</t>
  </si>
  <si>
    <t>Increase in cash and cash equivalents</t>
  </si>
  <si>
    <t>Decrease in cash and cash equivalents</t>
  </si>
  <si>
    <t>Cash and cash equivalents at the end of period</t>
  </si>
  <si>
    <t>STATEMENT OF CHANGES IN EQUITY</t>
  </si>
  <si>
    <t>from</t>
  </si>
  <si>
    <t>to</t>
  </si>
  <si>
    <t>Previous year</t>
  </si>
  <si>
    <t>Current year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</si>
  <si>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</si>
  <si>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</si>
  <si>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</si>
  <si>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</si>
  <si>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5. Profit / loss for the current year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</si>
  <si>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</si>
  <si>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</si>
  <si>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</si>
  <si>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</si>
  <si>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</si>
  <si>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</si>
  <si>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</si>
  <si>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</si>
  <si>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</si>
  <si>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</si>
  <si>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</si>
  <si>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17. Total increase or decrease in capital (AOP 011 to 016)</t>
  </si>
  <si>
    <t>17 a. Attributed to equity holders of parent company</t>
  </si>
  <si>
    <t>Items decreasing the capital are entered with a negative number sign 
Data entered under AOP marks 001 to 009 are entered as situation on the Balance Sheet date</t>
  </si>
  <si>
    <t>Attachment 1.</t>
  </si>
  <si>
    <t>Reporting period:</t>
  </si>
  <si>
    <t>Quarterly financial statement of the entrepreneur -  TFI-POD</t>
  </si>
  <si>
    <t>Tax number (MB):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</si>
  <si>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</si>
  <si>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</si>
  <si>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</si>
  <si>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</si>
  <si>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</si>
  <si>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</si>
  <si>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</si>
  <si>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</si>
  <si>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</si>
  <si>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Number of employees</t>
  </si>
  <si>
    <t>(quarter end)</t>
  </si>
  <si>
    <t>NKD code:</t>
  </si>
  <si>
    <t>Consolidated report:</t>
  </si>
  <si>
    <t>YES</t>
  </si>
  <si>
    <t>Companies of the consolidation subject (according to IFRS):</t>
  </si>
  <si>
    <t>Seat:</t>
  </si>
  <si>
    <t>Bookkeeping service:</t>
  </si>
  <si>
    <t>Contact person:</t>
  </si>
  <si>
    <t>Telephone:</t>
  </si>
  <si>
    <t>Family name and name:</t>
  </si>
  <si>
    <t>(please enter only contact person's family name and name)</t>
  </si>
  <si>
    <t>(person authorized to represent the company)</t>
  </si>
  <si>
    <t>Telefax:</t>
  </si>
  <si>
    <t xml:space="preserve">Documents to be published: </t>
  </si>
  <si>
    <t xml:space="preserve">1. Financial statements (balance sheet, profit and loss statement, cash flow statement, statement of changes in equity, </t>
  </si>
  <si>
    <t xml:space="preserve">   and notes to financial statements</t>
  </si>
  <si>
    <t>2. Report of the Management Board on the Company Status</t>
  </si>
  <si>
    <t>3. Statement of persons responsible for the drawing-up of financial statements</t>
  </si>
  <si>
    <t>(signature of the person authorized to represent the company)</t>
  </si>
  <si>
    <r>
      <t xml:space="preserve">C)  SHORT- TERM ASSETS </t>
    </r>
    <r>
      <rPr>
        <sz val="9"/>
        <rFont val="Arial"/>
        <family val="2"/>
      </rPr>
      <t>(035+043+050+058)</t>
    </r>
  </si>
  <si>
    <t>CASH FLOW STATEMENT - Indirect method</t>
  </si>
  <si>
    <t>17 b. Attributed to minority interest</t>
  </si>
  <si>
    <t>30.06.2011.</t>
  </si>
  <si>
    <t>as of  30.06.2011.</t>
  </si>
  <si>
    <t>for period  01.01.2011. to  30.06.2011.</t>
  </si>
  <si>
    <t>period  01.01.2011. to 30.06.2011.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</si>
</sst>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22"/>
      </patternFill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22" applyFont="1">
      <alignment/>
      <protection/>
    </xf>
    <xf numFmtId="0" fontId="0" fillId="0" borderId="0" xfId="22" applyFont="1">
      <alignment/>
      <protection/>
    </xf>
    <xf numFmtId="0" fontId="3" fillId="0" borderId="7" xfId="22" applyFont="1" applyFill="1" applyBorder="1" applyAlignment="1" applyProtection="1">
      <alignment horizontal="center" vertical="center"/>
      <protection hidden="1" locked="0"/>
    </xf>
    <xf numFmtId="0" fontId="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Fill="1" applyBorder="1" applyAlignment="1" applyProtection="1">
      <alignment vertical="center"/>
      <protection hidden="1"/>
    </xf>
    <xf numFmtId="0" fontId="3" fillId="0" borderId="0" xfId="22" applyFont="1" applyFill="1" applyBorder="1" applyAlignment="1" applyProtection="1">
      <alignment horizontal="center" vertical="center" wrapText="1"/>
      <protection hidden="1"/>
    </xf>
    <xf numFmtId="0" fontId="3" fillId="0" borderId="0" xfId="22" applyFont="1" applyBorder="1" applyProtection="1">
      <alignment/>
      <protection hidden="1"/>
    </xf>
    <xf numFmtId="0" fontId="3" fillId="0" borderId="0" xfId="22" applyFont="1" applyBorder="1" applyAlignment="1" applyProtection="1">
      <alignment/>
      <protection hidden="1"/>
    </xf>
    <xf numFmtId="0" fontId="12" fillId="0" borderId="0" xfId="22" applyFont="1" applyBorder="1" applyAlignment="1" applyProtection="1">
      <alignment horizontal="right" vertical="center" wrapText="1"/>
      <protection hidden="1"/>
    </xf>
    <xf numFmtId="0" fontId="12" fillId="0" borderId="0" xfId="2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vertical="top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2" fillId="0" borderId="0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Protection="1">
      <alignment/>
      <protection hidden="1"/>
    </xf>
    <xf numFmtId="0" fontId="2" fillId="0" borderId="0" xfId="22" applyFont="1" applyBorder="1" applyAlignment="1" applyProtection="1">
      <alignment vertical="top"/>
      <protection hidden="1"/>
    </xf>
    <xf numFmtId="0" fontId="3" fillId="0" borderId="0" xfId="22" applyFont="1" applyFill="1" applyBorder="1" applyProtection="1">
      <alignment/>
      <protection hidden="1"/>
    </xf>
    <xf numFmtId="0" fontId="3" fillId="0" borderId="0" xfId="22" applyFont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Alignment="1" applyProtection="1">
      <alignment horizontal="right" vertical="top"/>
      <protection hidden="1"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0" xfId="22" applyFont="1" applyBorder="1" applyAlignment="1">
      <alignment/>
      <protection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8" xfId="22" applyFont="1" applyBorder="1" applyProtection="1">
      <alignment/>
      <protection hidden="1"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9" xfId="22" applyFont="1" applyBorder="1" applyProtection="1">
      <alignment/>
      <protection hidden="1"/>
    </xf>
    <xf numFmtId="0" fontId="3" fillId="0" borderId="9" xfId="22" applyFont="1" applyBorder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 applyAlignment="1">
      <alignment/>
    </xf>
    <xf numFmtId="0" fontId="6" fillId="0" borderId="12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8" xfId="22" applyFont="1" applyBorder="1">
      <alignment/>
      <protection/>
    </xf>
    <xf numFmtId="0" fontId="3" fillId="0" borderId="15" xfId="22" applyFont="1" applyBorder="1">
      <alignment/>
      <protection/>
    </xf>
    <xf numFmtId="0" fontId="3" fillId="0" borderId="16" xfId="22" applyFont="1" applyFill="1" applyBorder="1" applyAlignment="1" applyProtection="1">
      <alignment horizontal="left" vertical="center" wrapText="1"/>
      <protection hidden="1"/>
    </xf>
    <xf numFmtId="0" fontId="3" fillId="0" borderId="7" xfId="22" applyFont="1" applyFill="1" applyBorder="1" applyAlignment="1" applyProtection="1">
      <alignment vertical="center"/>
      <protection hidden="1"/>
    </xf>
    <xf numFmtId="0" fontId="3" fillId="0" borderId="16" xfId="22" applyFont="1" applyBorder="1" applyAlignment="1" applyProtection="1">
      <alignment horizontal="left" vertical="center" wrapText="1"/>
      <protection hidden="1"/>
    </xf>
    <xf numFmtId="0" fontId="3" fillId="0" borderId="7" xfId="22" applyFont="1" applyBorder="1" applyProtection="1">
      <alignment/>
      <protection hidden="1"/>
    </xf>
    <xf numFmtId="0" fontId="12" fillId="0" borderId="0" xfId="22" applyFont="1" applyBorder="1" applyAlignment="1" applyProtection="1">
      <alignment horizontal="right"/>
      <protection hidden="1"/>
    </xf>
    <xf numFmtId="0" fontId="3" fillId="0" borderId="16" xfId="22" applyFont="1" applyFill="1" applyBorder="1" applyAlignment="1" applyProtection="1">
      <alignment/>
      <protection hidden="1"/>
    </xf>
    <xf numFmtId="0" fontId="3" fillId="0" borderId="16" xfId="22" applyFont="1" applyBorder="1" applyAlignment="1" applyProtection="1">
      <alignment wrapText="1"/>
      <protection hidden="1"/>
    </xf>
    <xf numFmtId="0" fontId="3" fillId="0" borderId="7" xfId="22" applyFont="1" applyBorder="1" applyAlignment="1" applyProtection="1">
      <alignment horizontal="right"/>
      <protection hidden="1"/>
    </xf>
    <xf numFmtId="0" fontId="3" fillId="0" borderId="16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0" fontId="2" fillId="0" borderId="16" xfId="22" applyFont="1" applyFill="1" applyBorder="1" applyAlignment="1" applyProtection="1">
      <alignment horizontal="right" vertical="center"/>
      <protection hidden="1" locked="0"/>
    </xf>
    <xf numFmtId="0" fontId="3" fillId="0" borderId="16" xfId="22" applyFont="1" applyBorder="1" applyAlignment="1" applyProtection="1">
      <alignment vertical="top"/>
      <protection hidden="1"/>
    </xf>
    <xf numFmtId="0" fontId="3" fillId="0" borderId="0" xfId="22" applyFont="1" applyBorder="1">
      <alignment/>
      <protection/>
    </xf>
    <xf numFmtId="0" fontId="3" fillId="0" borderId="0" xfId="22" applyFont="1" applyBorder="1" applyAlignment="1" applyProtection="1">
      <alignment/>
      <protection hidden="1"/>
    </xf>
    <xf numFmtId="0" fontId="3" fillId="0" borderId="16" xfId="22" applyFont="1" applyBorder="1" applyAlignment="1" applyProtection="1">
      <alignment horizontal="left" vertical="top" wrapText="1"/>
      <protection hidden="1"/>
    </xf>
    <xf numFmtId="0" fontId="3" fillId="0" borderId="7" xfId="22" applyFont="1" applyBorder="1">
      <alignment/>
      <protection/>
    </xf>
    <xf numFmtId="0" fontId="3" fillId="0" borderId="16" xfId="22" applyFont="1" applyBorder="1" applyAlignment="1" applyProtection="1">
      <alignment horizontal="left" vertical="top" indent="2"/>
      <protection hidden="1"/>
    </xf>
    <xf numFmtId="0" fontId="3" fillId="0" borderId="16" xfId="22" applyFont="1" applyBorder="1" applyAlignment="1" applyProtection="1">
      <alignment horizontal="left" vertical="top" wrapText="1" indent="2"/>
      <protection hidden="1"/>
    </xf>
    <xf numFmtId="0" fontId="3" fillId="0" borderId="7" xfId="22" applyFont="1" applyBorder="1" applyAlignment="1" applyProtection="1">
      <alignment horizontal="right" vertical="top"/>
      <protection hidden="1"/>
    </xf>
    <xf numFmtId="49" fontId="2" fillId="0" borderId="16" xfId="22" applyNumberFormat="1" applyFont="1" applyBorder="1" applyAlignment="1" applyProtection="1">
      <alignment horizontal="center" vertical="center"/>
      <protection hidden="1" locked="0"/>
    </xf>
    <xf numFmtId="0" fontId="3" fillId="0" borderId="7" xfId="22" applyFont="1" applyBorder="1" applyAlignment="1" applyProtection="1">
      <alignment horizontal="left" vertical="top"/>
      <protection hidden="1"/>
    </xf>
    <xf numFmtId="0" fontId="3" fillId="0" borderId="16" xfId="22" applyFont="1" applyBorder="1" applyAlignment="1" applyProtection="1">
      <alignment horizontal="left"/>
      <protection hidden="1"/>
    </xf>
    <xf numFmtId="0" fontId="3" fillId="0" borderId="15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left"/>
      <protection hidden="1"/>
    </xf>
    <xf numFmtId="0" fontId="3" fillId="0" borderId="16" xfId="22" applyFont="1" applyFill="1" applyBorder="1" applyAlignment="1" applyProtection="1">
      <alignment vertical="center"/>
      <protection hidden="1"/>
    </xf>
    <xf numFmtId="0" fontId="13" fillId="0" borderId="16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2" fillId="0" borderId="7" xfId="22" applyFont="1" applyBorder="1" applyAlignment="1" applyProtection="1">
      <alignment vertical="center"/>
      <protection hidden="1"/>
    </xf>
    <xf numFmtId="0" fontId="3" fillId="0" borderId="18" xfId="22" applyFont="1" applyBorder="1" applyProtection="1">
      <alignment/>
      <protection hidden="1"/>
    </xf>
    <xf numFmtId="0" fontId="3" fillId="0" borderId="19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Protection="1">
      <alignment/>
      <protection hidden="1"/>
    </xf>
    <xf numFmtId="0" fontId="3" fillId="0" borderId="21" xfId="22" applyFont="1" applyFill="1" applyBorder="1" applyProtection="1">
      <alignment/>
      <protection hidden="1"/>
    </xf>
    <xf numFmtId="14" fontId="2" fillId="0" borderId="12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11" xfId="22" applyNumberFormat="1" applyFont="1" applyFill="1" applyBorder="1" applyAlignment="1" applyProtection="1">
      <alignment horizontal="center" vertical="center"/>
      <protection hidden="1" locked="0"/>
    </xf>
    <xf numFmtId="3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0" fontId="2" fillId="0" borderId="11" xfId="22" applyFont="1" applyFill="1" applyBorder="1" applyAlignment="1" applyProtection="1">
      <alignment horizontal="center" vertical="center"/>
      <protection hidden="1" locked="0"/>
    </xf>
    <xf numFmtId="49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0" fontId="2" fillId="0" borderId="7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Fill="1" applyBorder="1" applyAlignment="1">
      <alignment/>
      <protection/>
    </xf>
    <xf numFmtId="49" fontId="2" fillId="0" borderId="0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3" fillId="0" borderId="0" xfId="22" applyFont="1" applyBorder="1" applyAlignment="1" applyProtection="1">
      <alignment vertical="top"/>
      <protection hidden="1"/>
    </xf>
    <xf numFmtId="0" fontId="3" fillId="0" borderId="0" xfId="22" applyFont="1" applyBorder="1" applyAlignment="1">
      <alignment horizontal="center"/>
      <protection/>
    </xf>
    <xf numFmtId="0" fontId="3" fillId="0" borderId="16" xfId="22" applyFont="1" applyBorder="1" applyAlignment="1">
      <alignment horizontal="center"/>
      <protection/>
    </xf>
    <xf numFmtId="0" fontId="3" fillId="0" borderId="0" xfId="22" applyFont="1" applyBorder="1" applyAlignment="1" applyProtection="1">
      <alignment wrapText="1"/>
      <protection hidden="1"/>
    </xf>
    <xf numFmtId="0" fontId="3" fillId="0" borderId="7" xfId="22" applyFont="1" applyBorder="1" applyAlignment="1" applyProtection="1">
      <alignment horizontal="center" vertical="center"/>
      <protection hidden="1"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vertical="center"/>
      <protection/>
    </xf>
    <xf numFmtId="0" fontId="2" fillId="0" borderId="19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Alignment="1" applyProtection="1">
      <alignment vertical="top" wrapText="1"/>
      <protection hidden="1"/>
    </xf>
    <xf numFmtId="0" fontId="2" fillId="0" borderId="20" xfId="22" applyFont="1" applyFill="1" applyBorder="1" applyAlignment="1" applyProtection="1">
      <alignment horizontal="left" vertical="center"/>
      <protection hidden="1" locked="0"/>
    </xf>
    <xf numFmtId="49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22" applyFont="1" applyFill="1" applyBorder="1" applyAlignment="1">
      <alignment/>
      <protection/>
    </xf>
    <xf numFmtId="0" fontId="3" fillId="0" borderId="21" xfId="22" applyFont="1" applyFill="1" applyBorder="1" applyAlignment="1">
      <alignment/>
      <protection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8" xfId="22" applyFont="1" applyBorder="1" applyAlignment="1" applyProtection="1">
      <alignment horizont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10" fillId="0" borderId="22" xfId="22" applyFont="1" applyBorder="1" applyAlignment="1">
      <alignment/>
      <protection/>
    </xf>
    <xf numFmtId="0" fontId="10" fillId="0" borderId="8" xfId="22" applyFont="1" applyBorder="1" applyAlignment="1">
      <alignment/>
      <protection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23" xfId="22" applyFont="1" applyBorder="1" applyAlignment="1" applyProtection="1">
      <alignment horizontal="center" vertical="top"/>
      <protection hidden="1"/>
    </xf>
    <xf numFmtId="0" fontId="3" fillId="0" borderId="23" xfId="22" applyFont="1" applyBorder="1" applyAlignment="1">
      <alignment horizontal="center"/>
      <protection/>
    </xf>
    <xf numFmtId="0" fontId="3" fillId="0" borderId="24" xfId="22" applyFont="1" applyBorder="1" applyAlignment="1">
      <alignment/>
      <protection/>
    </xf>
    <xf numFmtId="0" fontId="3" fillId="0" borderId="20" xfId="22" applyFont="1" applyFill="1" applyBorder="1" applyAlignment="1" applyProtection="1">
      <alignment horizontal="center" vertical="top"/>
      <protection hidden="1"/>
    </xf>
    <xf numFmtId="0" fontId="3" fillId="0" borderId="20" xfId="22" applyFont="1" applyFill="1" applyBorder="1" applyAlignment="1" applyProtection="1">
      <alignment horizontal="center"/>
      <protection hidden="1"/>
    </xf>
    <xf numFmtId="0" fontId="3" fillId="0" borderId="7" xfId="22" applyFont="1" applyBorder="1" applyAlignment="1" applyProtection="1">
      <alignment horizontal="right" vertical="center" wrapText="1"/>
      <protection hidden="1"/>
    </xf>
    <xf numFmtId="0" fontId="3" fillId="0" borderId="16" xfId="22" applyFont="1" applyBorder="1" applyAlignment="1" applyProtection="1">
      <alignment horizontal="right" wrapText="1"/>
      <protection hidden="1"/>
    </xf>
    <xf numFmtId="49" fontId="4" fillId="0" borderId="19" xfId="21" applyNumberFormat="1" applyFill="1" applyBorder="1" applyAlignment="1" applyProtection="1">
      <alignment horizontal="left" vertical="center"/>
      <protection hidden="1" locked="0"/>
    </xf>
    <xf numFmtId="49" fontId="2" fillId="0" borderId="20" xfId="22" applyNumberFormat="1" applyFont="1" applyFill="1" applyBorder="1" applyAlignment="1" applyProtection="1">
      <alignment horizontal="left" vertical="center"/>
      <protection hidden="1" locked="0"/>
    </xf>
    <xf numFmtId="49" fontId="2" fillId="0" borderId="21" xfId="22" applyNumberFormat="1" applyFont="1" applyFill="1" applyBorder="1" applyAlignment="1" applyProtection="1">
      <alignment horizontal="left" vertical="center"/>
      <protection hidden="1" locked="0"/>
    </xf>
    <xf numFmtId="0" fontId="3" fillId="0" borderId="7" xfId="22" applyFont="1" applyBorder="1" applyAlignment="1" applyProtection="1">
      <alignment horizontal="right" vertical="center"/>
      <protection hidden="1"/>
    </xf>
    <xf numFmtId="0" fontId="3" fillId="0" borderId="16" xfId="22" applyFont="1" applyBorder="1" applyAlignment="1" applyProtection="1">
      <alignment horizontal="right"/>
      <protection hidden="1"/>
    </xf>
    <xf numFmtId="49" fontId="2" fillId="0" borderId="19" xfId="22" applyNumberFormat="1" applyFont="1" applyFill="1" applyBorder="1" applyAlignment="1" applyProtection="1">
      <alignment horizontal="left" vertical="center"/>
      <protection hidden="1" locked="0"/>
    </xf>
    <xf numFmtId="0" fontId="3" fillId="0" borderId="21" xfId="22" applyFont="1" applyFill="1" applyBorder="1" applyAlignment="1">
      <alignment horizontal="left" vertical="center"/>
      <protection/>
    </xf>
    <xf numFmtId="0" fontId="14" fillId="0" borderId="0" xfId="15" applyFont="1" applyBorder="1" applyAlignment="1" applyProtection="1">
      <alignment horizontal="left"/>
      <protection hidden="1"/>
    </xf>
    <xf numFmtId="0" fontId="15" fillId="0" borderId="0" xfId="15" applyFont="1" applyBorder="1" applyAlignment="1">
      <alignment/>
      <protection/>
    </xf>
    <xf numFmtId="0" fontId="2" fillId="0" borderId="19" xfId="22" applyFont="1" applyFill="1" applyBorder="1" applyAlignment="1" applyProtection="1">
      <alignment horizontal="left" vertical="center"/>
      <protection hidden="1" locked="0"/>
    </xf>
    <xf numFmtId="0" fontId="3" fillId="0" borderId="20" xfId="22" applyFont="1" applyFill="1" applyBorder="1" applyAlignment="1">
      <alignment horizontal="left"/>
      <protection/>
    </xf>
    <xf numFmtId="0" fontId="3" fillId="0" borderId="21" xfId="22" applyFont="1" applyFill="1" applyBorder="1" applyAlignment="1">
      <alignment horizontal="left"/>
      <protection/>
    </xf>
    <xf numFmtId="0" fontId="3" fillId="0" borderId="0" xfId="22" applyFont="1" applyBorder="1" applyAlignment="1" applyProtection="1">
      <alignment horizontal="right" vertical="center"/>
      <protection hidden="1"/>
    </xf>
    <xf numFmtId="0" fontId="4" fillId="0" borderId="19" xfId="21" applyFill="1" applyBorder="1" applyAlignment="1" applyProtection="1">
      <alignment/>
      <protection hidden="1" locked="0"/>
    </xf>
    <xf numFmtId="0" fontId="2" fillId="0" borderId="20" xfId="22" applyFont="1" applyFill="1" applyBorder="1" applyAlignment="1" applyProtection="1">
      <alignment/>
      <protection hidden="1" locked="0"/>
    </xf>
    <xf numFmtId="0" fontId="2" fillId="0" borderId="21" xfId="22" applyFont="1" applyFill="1" applyBorder="1" applyAlignment="1" applyProtection="1">
      <alignment/>
      <protection hidden="1" locked="0"/>
    </xf>
    <xf numFmtId="0" fontId="3" fillId="0" borderId="7" xfId="22" applyFont="1" applyBorder="1" applyAlignment="1" applyProtection="1">
      <alignment horizontal="right" vertical="center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2" fillId="2" borderId="19" xfId="22" applyFont="1" applyFill="1" applyBorder="1" applyAlignment="1" applyProtection="1">
      <alignment horizontal="left" vertical="center"/>
      <protection hidden="1" locked="0"/>
    </xf>
    <xf numFmtId="0" fontId="3" fillId="0" borderId="20" xfId="22" applyFont="1" applyBorder="1" applyAlignment="1">
      <alignment horizontal="left" vertical="center"/>
      <protection/>
    </xf>
    <xf numFmtId="0" fontId="3" fillId="0" borderId="21" xfId="22" applyFont="1" applyBorder="1" applyAlignment="1">
      <alignment horizontal="left" vertical="center"/>
      <protection/>
    </xf>
    <xf numFmtId="0" fontId="3" fillId="0" borderId="20" xfId="22" applyFont="1" applyFill="1" applyBorder="1" applyAlignment="1">
      <alignment horizontal="left" vertical="center"/>
      <protection/>
    </xf>
    <xf numFmtId="1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0" fontId="2" fillId="0" borderId="7" xfId="22" applyFont="1" applyFill="1" applyBorder="1" applyAlignment="1" applyProtection="1">
      <alignment horizontal="left" vertical="center" wrapText="1"/>
      <protection hidden="1"/>
    </xf>
    <xf numFmtId="0" fontId="2" fillId="0" borderId="0" xfId="22" applyFont="1" applyFill="1" applyBorder="1" applyAlignment="1" applyProtection="1">
      <alignment horizontal="left" vertical="center" wrapText="1"/>
      <protection hidden="1"/>
    </xf>
    <xf numFmtId="0" fontId="2" fillId="0" borderId="16" xfId="22" applyFont="1" applyFill="1" applyBorder="1" applyAlignment="1" applyProtection="1">
      <alignment horizontal="left" vertical="center" wrapText="1"/>
      <protection hidden="1"/>
    </xf>
    <xf numFmtId="0" fontId="11" fillId="0" borderId="7" xfId="22" applyFont="1" applyBorder="1" applyAlignment="1" applyProtection="1">
      <alignment horizontal="center" vertical="center" wrapText="1"/>
      <protection hidden="1"/>
    </xf>
    <xf numFmtId="0" fontId="11" fillId="0" borderId="0" xfId="22" applyFont="1" applyBorder="1" applyAlignment="1" applyProtection="1">
      <alignment horizontal="center" vertical="center" wrapText="1"/>
      <protection hidden="1"/>
    </xf>
    <xf numFmtId="0" fontId="11" fillId="0" borderId="16" xfId="22" applyFont="1" applyBorder="1" applyAlignment="1" applyProtection="1">
      <alignment horizontal="center" vertical="center" wrapText="1"/>
      <protection hidden="1"/>
    </xf>
    <xf numFmtId="0" fontId="1" fillId="0" borderId="7" xfId="22" applyFont="1" applyBorder="1" applyAlignment="1" applyProtection="1">
      <alignment horizontal="right" vertical="center" wrapText="1"/>
      <protection hidden="1"/>
    </xf>
    <xf numFmtId="0" fontId="1" fillId="0" borderId="16" xfId="22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vertical="center" wrapText="1"/>
      <protection hidden="1"/>
    </xf>
    <xf numFmtId="0" fontId="7" fillId="0" borderId="25" xfId="0" applyFont="1" applyFill="1" applyBorder="1" applyAlignment="1" applyProtection="1">
      <alignment vertical="center" wrapText="1"/>
      <protection hidden="1"/>
    </xf>
    <xf numFmtId="0" fontId="7" fillId="0" borderId="26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3" fontId="1" fillId="0" borderId="5" xfId="15" applyNumberFormat="1" applyFont="1" applyFill="1" applyBorder="1" applyAlignment="1" applyProtection="1">
      <alignment horizontal="center" vertical="center"/>
      <protection locked="0"/>
    </xf>
    <xf numFmtId="3" fontId="1" fillId="0" borderId="5" xfId="15" applyNumberFormat="1" applyFont="1" applyFill="1" applyBorder="1" applyAlignment="1" applyProtection="1">
      <alignment horizontal="center" vertical="center"/>
      <protection hidden="1"/>
    </xf>
  </cellXfs>
  <cellStyles count="10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TFI-POD" xfId="22"/>
    <cellStyle name="Obično_Knjiga2" xfId="23"/>
    <cellStyle name="Percent" xfId="24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57</xdr:row>
      <xdr:rowOff>66675</xdr:rowOff>
    </xdr:from>
    <xdr:to>
      <xdr:col>8</xdr:col>
      <xdr:colOff>428625</xdr:colOff>
      <xdr:row>60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9448800"/>
          <a:ext cx="1600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60</xdr:row>
      <xdr:rowOff>38100</xdr:rowOff>
    </xdr:from>
    <xdr:to>
      <xdr:col>6</xdr:col>
      <xdr:colOff>581025</xdr:colOff>
      <xdr:row>61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9906000"/>
          <a:ext cx="2266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ljanik-plovidba@pu.t-com.hr" TargetMode="External" /><Relationship Id="rId2" Type="http://schemas.openxmlformats.org/officeDocument/2006/relationships/hyperlink" Target="http://www.uljanikplovidba.com/" TargetMode="External" /><Relationship Id="rId3" Type="http://schemas.openxmlformats.org/officeDocument/2006/relationships/hyperlink" Target="mailto:bojana.mihajlovic@uljanikplovidba.com" TargetMode="External" /><Relationship Id="rId4" Type="http://schemas.openxmlformats.org/officeDocument/2006/relationships/drawing" Target="../drawings/drawing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view="pageBreakPreview" zoomScale="110" zoomScaleSheetLayoutView="110" workbookViewId="0" topLeftCell="A1">
      <selection activeCell="H3" sqref="H3"/>
    </sheetView>
  </sheetViews>
  <sheetFormatPr defaultColWidth="9.140625" defaultRowHeight="12.75"/>
  <cols>
    <col min="1" max="1" width="12.28125" style="11" customWidth="1"/>
    <col min="2" max="2" width="13.00390625" style="11" customWidth="1"/>
    <col min="3" max="3" width="9.140625" style="11" customWidth="1"/>
    <col min="4" max="4" width="13.140625" style="11" customWidth="1"/>
    <col min="5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7" t="s">
        <v>269</v>
      </c>
      <c r="B1" s="148"/>
      <c r="C1" s="148"/>
      <c r="D1" s="77"/>
      <c r="E1" s="77"/>
      <c r="F1" s="77"/>
      <c r="G1" s="77"/>
      <c r="H1" s="77"/>
      <c r="I1" s="78"/>
      <c r="J1" s="10"/>
      <c r="K1" s="10"/>
      <c r="L1" s="10"/>
    </row>
    <row r="2" spans="1:12" ht="12.75" customHeight="1">
      <c r="A2" s="183" t="s">
        <v>270</v>
      </c>
      <c r="B2" s="184"/>
      <c r="C2" s="184"/>
      <c r="D2" s="185"/>
      <c r="E2" s="114" t="s">
        <v>6</v>
      </c>
      <c r="F2" s="12"/>
      <c r="G2" s="13" t="s">
        <v>247</v>
      </c>
      <c r="H2" s="114" t="s">
        <v>305</v>
      </c>
      <c r="I2" s="79"/>
      <c r="J2" s="10"/>
      <c r="K2" s="10"/>
      <c r="L2" s="10"/>
    </row>
    <row r="3" spans="1:12" ht="12.75">
      <c r="A3" s="80"/>
      <c r="B3" s="14"/>
      <c r="C3" s="14"/>
      <c r="D3" s="14"/>
      <c r="E3" s="15"/>
      <c r="F3" s="15"/>
      <c r="G3" s="14"/>
      <c r="H3" s="14"/>
      <c r="I3" s="81"/>
      <c r="J3" s="10"/>
      <c r="K3" s="10"/>
      <c r="L3" s="10"/>
    </row>
    <row r="4" spans="1:12" ht="15" customHeight="1">
      <c r="A4" s="186" t="s">
        <v>271</v>
      </c>
      <c r="B4" s="187"/>
      <c r="C4" s="187"/>
      <c r="D4" s="187"/>
      <c r="E4" s="187"/>
      <c r="F4" s="187"/>
      <c r="G4" s="187"/>
      <c r="H4" s="187"/>
      <c r="I4" s="188"/>
      <c r="J4" s="10"/>
      <c r="K4" s="10"/>
      <c r="L4" s="10"/>
    </row>
    <row r="5" spans="1:12" ht="12.75">
      <c r="A5" s="82"/>
      <c r="B5" s="17"/>
      <c r="C5" s="17"/>
      <c r="D5" s="17"/>
      <c r="E5" s="18"/>
      <c r="F5" s="83"/>
      <c r="G5" s="19"/>
      <c r="H5" s="20"/>
      <c r="I5" s="84"/>
      <c r="J5" s="10"/>
      <c r="K5" s="10"/>
      <c r="L5" s="10"/>
    </row>
    <row r="6" spans="1:12" ht="12.75">
      <c r="A6" s="160" t="s">
        <v>272</v>
      </c>
      <c r="B6" s="161"/>
      <c r="C6" s="137" t="s">
        <v>7</v>
      </c>
      <c r="D6" s="138"/>
      <c r="E6" s="30"/>
      <c r="F6" s="30"/>
      <c r="G6" s="30"/>
      <c r="H6" s="30"/>
      <c r="I6" s="85"/>
      <c r="J6" s="10"/>
      <c r="K6" s="10"/>
      <c r="L6" s="10"/>
    </row>
    <row r="7" spans="1:12" ht="12.75">
      <c r="A7" s="86"/>
      <c r="B7" s="23"/>
      <c r="C7" s="16"/>
      <c r="D7" s="16"/>
      <c r="E7" s="30"/>
      <c r="F7" s="30"/>
      <c r="G7" s="30"/>
      <c r="H7" s="30"/>
      <c r="I7" s="85"/>
      <c r="J7" s="10"/>
      <c r="K7" s="10"/>
      <c r="L7" s="10"/>
    </row>
    <row r="8" spans="1:12" ht="19.5" customHeight="1">
      <c r="A8" s="189" t="s">
        <v>273</v>
      </c>
      <c r="B8" s="190"/>
      <c r="C8" s="137" t="s">
        <v>8</v>
      </c>
      <c r="D8" s="138"/>
      <c r="E8" s="30"/>
      <c r="F8" s="30"/>
      <c r="G8" s="30"/>
      <c r="H8" s="30"/>
      <c r="I8" s="87"/>
      <c r="J8" s="10"/>
      <c r="K8" s="10"/>
      <c r="L8" s="10"/>
    </row>
    <row r="9" spans="1:12" ht="12.75">
      <c r="A9" s="88"/>
      <c r="B9" s="48"/>
      <c r="C9" s="21"/>
      <c r="D9" s="27"/>
      <c r="E9" s="16"/>
      <c r="F9" s="16"/>
      <c r="G9" s="16"/>
      <c r="H9" s="16"/>
      <c r="I9" s="87"/>
      <c r="J9" s="10"/>
      <c r="K9" s="10"/>
      <c r="L9" s="10"/>
    </row>
    <row r="10" spans="1:12" ht="12.75" customHeight="1">
      <c r="A10" s="155" t="s">
        <v>274</v>
      </c>
      <c r="B10" s="181"/>
      <c r="C10" s="137" t="s">
        <v>9</v>
      </c>
      <c r="D10" s="138"/>
      <c r="E10" s="16"/>
      <c r="F10" s="16"/>
      <c r="G10" s="16"/>
      <c r="H10" s="16"/>
      <c r="I10" s="87"/>
      <c r="J10" s="10"/>
      <c r="K10" s="10"/>
      <c r="L10" s="10"/>
    </row>
    <row r="11" spans="1:12" ht="12.75">
      <c r="A11" s="182"/>
      <c r="B11" s="181"/>
      <c r="C11" s="16"/>
      <c r="D11" s="16"/>
      <c r="E11" s="16"/>
      <c r="F11" s="16"/>
      <c r="G11" s="16"/>
      <c r="H11" s="16"/>
      <c r="I11" s="87"/>
      <c r="J11" s="10"/>
      <c r="K11" s="10"/>
      <c r="L11" s="10"/>
    </row>
    <row r="12" spans="1:12" ht="12.75">
      <c r="A12" s="160" t="s">
        <v>275</v>
      </c>
      <c r="B12" s="161"/>
      <c r="C12" s="166" t="s">
        <v>10</v>
      </c>
      <c r="D12" s="178"/>
      <c r="E12" s="178"/>
      <c r="F12" s="178"/>
      <c r="G12" s="178"/>
      <c r="H12" s="178"/>
      <c r="I12" s="163"/>
      <c r="J12" s="10"/>
      <c r="K12" s="10"/>
      <c r="L12" s="10"/>
    </row>
    <row r="13" spans="1:12" ht="12.75">
      <c r="A13" s="86"/>
      <c r="B13" s="23"/>
      <c r="C13" s="22"/>
      <c r="D13" s="16"/>
      <c r="E13" s="16"/>
      <c r="F13" s="16"/>
      <c r="G13" s="16"/>
      <c r="H13" s="16"/>
      <c r="I13" s="87"/>
      <c r="J13" s="10"/>
      <c r="K13" s="10"/>
      <c r="L13" s="10"/>
    </row>
    <row r="14" spans="1:12" ht="12.75">
      <c r="A14" s="160" t="s">
        <v>276</v>
      </c>
      <c r="B14" s="161"/>
      <c r="C14" s="179">
        <v>52100</v>
      </c>
      <c r="D14" s="180"/>
      <c r="E14" s="122"/>
      <c r="F14" s="166" t="s">
        <v>11</v>
      </c>
      <c r="G14" s="178"/>
      <c r="H14" s="178"/>
      <c r="I14" s="163"/>
      <c r="J14" s="10"/>
      <c r="K14" s="10"/>
      <c r="L14" s="10"/>
    </row>
    <row r="15" spans="1:12" ht="12.75">
      <c r="A15" s="86"/>
      <c r="B15" s="23"/>
      <c r="C15" s="16"/>
      <c r="D15" s="16"/>
      <c r="E15" s="16"/>
      <c r="F15" s="16"/>
      <c r="G15" s="16"/>
      <c r="H15" s="16"/>
      <c r="I15" s="87"/>
      <c r="J15" s="10"/>
      <c r="K15" s="10"/>
      <c r="L15" s="10"/>
    </row>
    <row r="16" spans="1:12" ht="12.75">
      <c r="A16" s="160" t="s">
        <v>277</v>
      </c>
      <c r="B16" s="161"/>
      <c r="C16" s="175" t="s">
        <v>12</v>
      </c>
      <c r="D16" s="176"/>
      <c r="E16" s="176"/>
      <c r="F16" s="176"/>
      <c r="G16" s="176"/>
      <c r="H16" s="176"/>
      <c r="I16" s="177"/>
      <c r="J16" s="10"/>
      <c r="K16" s="10"/>
      <c r="L16" s="10"/>
    </row>
    <row r="17" spans="1:12" ht="12.75">
      <c r="A17" s="86"/>
      <c r="B17" s="23"/>
      <c r="C17" s="16"/>
      <c r="D17" s="16"/>
      <c r="E17" s="16"/>
      <c r="F17" s="16"/>
      <c r="G17" s="16"/>
      <c r="H17" s="16"/>
      <c r="I17" s="87"/>
      <c r="J17" s="10"/>
      <c r="K17" s="10"/>
      <c r="L17" s="10"/>
    </row>
    <row r="18" spans="1:12" ht="12.75">
      <c r="A18" s="160" t="s">
        <v>278</v>
      </c>
      <c r="B18" s="161"/>
      <c r="C18" s="170" t="s">
        <v>14</v>
      </c>
      <c r="D18" s="171"/>
      <c r="E18" s="171"/>
      <c r="F18" s="171"/>
      <c r="G18" s="171"/>
      <c r="H18" s="171"/>
      <c r="I18" s="172"/>
      <c r="J18" s="10"/>
      <c r="K18" s="10"/>
      <c r="L18" s="10"/>
    </row>
    <row r="19" spans="1:12" ht="12.75">
      <c r="A19" s="86"/>
      <c r="B19" s="23"/>
      <c r="C19" s="22"/>
      <c r="D19" s="16"/>
      <c r="E19" s="16"/>
      <c r="F19" s="16"/>
      <c r="G19" s="16"/>
      <c r="H19" s="16"/>
      <c r="I19" s="87"/>
      <c r="J19" s="10"/>
      <c r="K19" s="10"/>
      <c r="L19" s="10"/>
    </row>
    <row r="20" spans="1:12" ht="12.75">
      <c r="A20" s="160" t="s">
        <v>279</v>
      </c>
      <c r="B20" s="161"/>
      <c r="C20" s="170" t="s">
        <v>15</v>
      </c>
      <c r="D20" s="171"/>
      <c r="E20" s="171"/>
      <c r="F20" s="171"/>
      <c r="G20" s="171"/>
      <c r="H20" s="171"/>
      <c r="I20" s="172"/>
      <c r="J20" s="10"/>
      <c r="K20" s="10"/>
      <c r="L20" s="10"/>
    </row>
    <row r="21" spans="1:12" ht="12.75">
      <c r="A21" s="86"/>
      <c r="B21" s="23"/>
      <c r="C21" s="22"/>
      <c r="D21" s="16"/>
      <c r="E21" s="16"/>
      <c r="F21" s="16"/>
      <c r="G21" s="16"/>
      <c r="H21" s="16"/>
      <c r="I21" s="87"/>
      <c r="J21" s="10"/>
      <c r="K21" s="10"/>
      <c r="L21" s="10"/>
    </row>
    <row r="22" spans="1:12" ht="12.75">
      <c r="A22" s="160" t="s">
        <v>280</v>
      </c>
      <c r="B22" s="161"/>
      <c r="C22" s="115">
        <v>359</v>
      </c>
      <c r="D22" s="166" t="s">
        <v>11</v>
      </c>
      <c r="E22" s="167"/>
      <c r="F22" s="168"/>
      <c r="G22" s="173"/>
      <c r="H22" s="174"/>
      <c r="I22" s="89"/>
      <c r="J22" s="10"/>
      <c r="K22" s="10"/>
      <c r="L22" s="10"/>
    </row>
    <row r="23" spans="1:12" ht="12.75">
      <c r="A23" s="86"/>
      <c r="B23" s="23"/>
      <c r="C23" s="16"/>
      <c r="D23" s="25"/>
      <c r="E23" s="25"/>
      <c r="F23" s="25"/>
      <c r="G23" s="25"/>
      <c r="H23" s="16"/>
      <c r="I23" s="87"/>
      <c r="J23" s="10"/>
      <c r="K23" s="10"/>
      <c r="L23" s="10"/>
    </row>
    <row r="24" spans="1:12" ht="12.75">
      <c r="A24" s="160" t="s">
        <v>281</v>
      </c>
      <c r="B24" s="161"/>
      <c r="C24" s="115">
        <v>18</v>
      </c>
      <c r="D24" s="166" t="s">
        <v>13</v>
      </c>
      <c r="E24" s="167"/>
      <c r="F24" s="167"/>
      <c r="G24" s="168"/>
      <c r="H24" s="123" t="s">
        <v>282</v>
      </c>
      <c r="I24" s="116">
        <v>30</v>
      </c>
      <c r="J24" s="10"/>
      <c r="K24" s="10"/>
      <c r="L24" s="10"/>
    </row>
    <row r="25" spans="1:12" ht="12.75">
      <c r="A25" s="86"/>
      <c r="B25" s="23"/>
      <c r="C25" s="16"/>
      <c r="D25" s="25"/>
      <c r="E25" s="25"/>
      <c r="F25" s="25"/>
      <c r="G25" s="23"/>
      <c r="H25" s="124" t="s">
        <v>283</v>
      </c>
      <c r="I25" s="90"/>
      <c r="J25" s="10"/>
      <c r="K25" s="10"/>
      <c r="L25" s="10"/>
    </row>
    <row r="26" spans="1:12" ht="12.75">
      <c r="A26" s="160" t="s">
        <v>285</v>
      </c>
      <c r="B26" s="161"/>
      <c r="C26" s="117" t="s">
        <v>286</v>
      </c>
      <c r="D26" s="26"/>
      <c r="E26" s="91"/>
      <c r="F26" s="92"/>
      <c r="G26" s="169" t="s">
        <v>284</v>
      </c>
      <c r="H26" s="161"/>
      <c r="I26" s="118" t="s">
        <v>16</v>
      </c>
      <c r="J26" s="10"/>
      <c r="K26" s="10"/>
      <c r="L26" s="10"/>
    </row>
    <row r="27" spans="1:12" ht="12.75">
      <c r="A27" s="86"/>
      <c r="B27" s="23"/>
      <c r="C27" s="16"/>
      <c r="D27" s="92"/>
      <c r="E27" s="92"/>
      <c r="F27" s="92"/>
      <c r="G27" s="92"/>
      <c r="H27" s="16"/>
      <c r="I27" s="93"/>
      <c r="J27" s="10"/>
      <c r="K27" s="10"/>
      <c r="L27" s="10"/>
    </row>
    <row r="28" spans="1:12" ht="12.75">
      <c r="A28" s="129" t="s">
        <v>287</v>
      </c>
      <c r="B28" s="130"/>
      <c r="C28" s="131"/>
      <c r="D28" s="131"/>
      <c r="E28" s="132" t="s">
        <v>288</v>
      </c>
      <c r="F28" s="133"/>
      <c r="G28" s="133"/>
      <c r="H28" s="126" t="s">
        <v>1</v>
      </c>
      <c r="I28" s="127"/>
      <c r="J28" s="10"/>
      <c r="K28" s="10"/>
      <c r="L28" s="10"/>
    </row>
    <row r="29" spans="1:12" ht="12.75">
      <c r="A29" s="94"/>
      <c r="B29" s="91"/>
      <c r="C29" s="91"/>
      <c r="D29" s="27"/>
      <c r="E29" s="16"/>
      <c r="F29" s="16"/>
      <c r="G29" s="16"/>
      <c r="H29" s="28"/>
      <c r="I29" s="93"/>
      <c r="J29" s="10"/>
      <c r="K29" s="10"/>
      <c r="L29" s="10"/>
    </row>
    <row r="30" spans="1:12" ht="12.75">
      <c r="A30" s="134" t="s">
        <v>10</v>
      </c>
      <c r="B30" s="139"/>
      <c r="C30" s="139"/>
      <c r="D30" s="140"/>
      <c r="E30" s="134" t="s">
        <v>11</v>
      </c>
      <c r="F30" s="139"/>
      <c r="G30" s="139"/>
      <c r="H30" s="137" t="s">
        <v>17</v>
      </c>
      <c r="I30" s="138"/>
      <c r="J30" s="10"/>
      <c r="K30" s="10"/>
      <c r="L30" s="10"/>
    </row>
    <row r="31" spans="1:12" ht="12.75">
      <c r="A31" s="86"/>
      <c r="B31" s="23"/>
      <c r="C31" s="22"/>
      <c r="D31" s="135"/>
      <c r="E31" s="135"/>
      <c r="F31" s="135"/>
      <c r="G31" s="128"/>
      <c r="H31" s="16"/>
      <c r="I31" s="95"/>
      <c r="J31" s="10"/>
      <c r="K31" s="10"/>
      <c r="L31" s="10"/>
    </row>
    <row r="32" spans="1:12" ht="12.75">
      <c r="A32" s="134" t="s">
        <v>18</v>
      </c>
      <c r="B32" s="139"/>
      <c r="C32" s="139"/>
      <c r="D32" s="140"/>
      <c r="E32" s="134" t="s">
        <v>19</v>
      </c>
      <c r="F32" s="139"/>
      <c r="G32" s="139"/>
      <c r="H32" s="137"/>
      <c r="I32" s="138"/>
      <c r="J32" s="10"/>
      <c r="K32" s="10"/>
      <c r="L32" s="10"/>
    </row>
    <row r="33" spans="1:12" ht="12.75">
      <c r="A33" s="86"/>
      <c r="B33" s="23"/>
      <c r="C33" s="22"/>
      <c r="D33" s="29"/>
      <c r="E33" s="29"/>
      <c r="F33" s="29"/>
      <c r="G33" s="30"/>
      <c r="H33" s="16"/>
      <c r="I33" s="96"/>
      <c r="J33" s="10"/>
      <c r="K33" s="10"/>
      <c r="L33" s="10"/>
    </row>
    <row r="34" spans="1:12" ht="12.75">
      <c r="A34" s="134" t="s">
        <v>20</v>
      </c>
      <c r="B34" s="139"/>
      <c r="C34" s="139"/>
      <c r="D34" s="140"/>
      <c r="E34" s="134" t="s">
        <v>11</v>
      </c>
      <c r="F34" s="139"/>
      <c r="G34" s="139"/>
      <c r="H34" s="137" t="s">
        <v>21</v>
      </c>
      <c r="I34" s="138"/>
      <c r="J34" s="10"/>
      <c r="K34" s="10"/>
      <c r="L34" s="10"/>
    </row>
    <row r="35" spans="1:12" ht="12.75">
      <c r="A35" s="86"/>
      <c r="B35" s="23"/>
      <c r="C35" s="22"/>
      <c r="D35" s="29"/>
      <c r="E35" s="29"/>
      <c r="F35" s="29"/>
      <c r="G35" s="30"/>
      <c r="H35" s="16"/>
      <c r="I35" s="96"/>
      <c r="J35" s="10"/>
      <c r="K35" s="10"/>
      <c r="L35" s="10"/>
    </row>
    <row r="36" spans="1:12" ht="12.75">
      <c r="A36" s="134"/>
      <c r="B36" s="139"/>
      <c r="C36" s="139"/>
      <c r="D36" s="140"/>
      <c r="E36" s="134"/>
      <c r="F36" s="139"/>
      <c r="G36" s="139"/>
      <c r="H36" s="137"/>
      <c r="I36" s="138"/>
      <c r="J36" s="10"/>
      <c r="K36" s="10"/>
      <c r="L36" s="10"/>
    </row>
    <row r="37" spans="1:12" ht="12.75">
      <c r="A37" s="97"/>
      <c r="B37" s="31"/>
      <c r="C37" s="141"/>
      <c r="D37" s="142"/>
      <c r="E37" s="16"/>
      <c r="F37" s="141"/>
      <c r="G37" s="142"/>
      <c r="H37" s="16"/>
      <c r="I37" s="87"/>
      <c r="J37" s="10"/>
      <c r="K37" s="10"/>
      <c r="L37" s="10"/>
    </row>
    <row r="38" spans="1:12" ht="12.75">
      <c r="A38" s="134"/>
      <c r="B38" s="139"/>
      <c r="C38" s="139"/>
      <c r="D38" s="140"/>
      <c r="E38" s="134"/>
      <c r="F38" s="139"/>
      <c r="G38" s="139"/>
      <c r="H38" s="137"/>
      <c r="I38" s="138"/>
      <c r="J38" s="10"/>
      <c r="K38" s="10"/>
      <c r="L38" s="10"/>
    </row>
    <row r="39" spans="1:12" ht="12.75">
      <c r="A39" s="97"/>
      <c r="B39" s="31"/>
      <c r="C39" s="32"/>
      <c r="D39" s="33"/>
      <c r="E39" s="16"/>
      <c r="F39" s="32"/>
      <c r="G39" s="33"/>
      <c r="H39" s="16"/>
      <c r="I39" s="87"/>
      <c r="J39" s="10"/>
      <c r="K39" s="10"/>
      <c r="L39" s="10"/>
    </row>
    <row r="40" spans="1:12" ht="12.75">
      <c r="A40" s="134"/>
      <c r="B40" s="139"/>
      <c r="C40" s="139"/>
      <c r="D40" s="140"/>
      <c r="E40" s="134"/>
      <c r="F40" s="139"/>
      <c r="G40" s="139"/>
      <c r="H40" s="137"/>
      <c r="I40" s="138"/>
      <c r="J40" s="10"/>
      <c r="K40" s="10"/>
      <c r="L40" s="10"/>
    </row>
    <row r="41" spans="1:12" ht="12.75">
      <c r="A41" s="119"/>
      <c r="B41" s="34"/>
      <c r="C41" s="34"/>
      <c r="D41" s="34"/>
      <c r="E41" s="24"/>
      <c r="F41" s="120"/>
      <c r="G41" s="120"/>
      <c r="H41" s="121"/>
      <c r="I41" s="98"/>
      <c r="J41" s="10"/>
      <c r="K41" s="10"/>
      <c r="L41" s="10"/>
    </row>
    <row r="42" spans="1:12" ht="12.75">
      <c r="A42" s="97"/>
      <c r="B42" s="31"/>
      <c r="C42" s="32"/>
      <c r="D42" s="33"/>
      <c r="E42" s="16"/>
      <c r="F42" s="32"/>
      <c r="G42" s="33"/>
      <c r="H42" s="16"/>
      <c r="I42" s="87"/>
      <c r="J42" s="10"/>
      <c r="K42" s="10"/>
      <c r="L42" s="10"/>
    </row>
    <row r="43" spans="1:12" ht="12.75">
      <c r="A43" s="99"/>
      <c r="B43" s="35"/>
      <c r="C43" s="35"/>
      <c r="D43" s="21"/>
      <c r="E43" s="21"/>
      <c r="F43" s="35"/>
      <c r="G43" s="21"/>
      <c r="H43" s="21"/>
      <c r="I43" s="100"/>
      <c r="J43" s="10"/>
      <c r="K43" s="10"/>
      <c r="L43" s="10"/>
    </row>
    <row r="44" spans="1:12" ht="12.75" customHeight="1">
      <c r="A44" s="155" t="s">
        <v>289</v>
      </c>
      <c r="B44" s="156"/>
      <c r="C44" s="137"/>
      <c r="D44" s="138"/>
      <c r="E44" s="27"/>
      <c r="F44" s="166"/>
      <c r="G44" s="139"/>
      <c r="H44" s="139"/>
      <c r="I44" s="140"/>
      <c r="J44" s="10"/>
      <c r="K44" s="10"/>
      <c r="L44" s="10"/>
    </row>
    <row r="45" spans="1:12" ht="12.75">
      <c r="A45" s="97"/>
      <c r="B45" s="31"/>
      <c r="C45" s="141"/>
      <c r="D45" s="142"/>
      <c r="E45" s="16"/>
      <c r="F45" s="141"/>
      <c r="G45" s="143"/>
      <c r="H45" s="36"/>
      <c r="I45" s="101"/>
      <c r="J45" s="10"/>
      <c r="K45" s="10"/>
      <c r="L45" s="10"/>
    </row>
    <row r="46" spans="1:12" ht="12.75" customHeight="1">
      <c r="A46" s="155" t="s">
        <v>290</v>
      </c>
      <c r="B46" s="156"/>
      <c r="C46" s="166" t="s">
        <v>22</v>
      </c>
      <c r="D46" s="136"/>
      <c r="E46" s="136"/>
      <c r="F46" s="136"/>
      <c r="G46" s="136"/>
      <c r="H46" s="136"/>
      <c r="I46" s="136"/>
      <c r="J46" s="10"/>
      <c r="K46" s="10"/>
      <c r="L46" s="10"/>
    </row>
    <row r="47" spans="1:12" ht="12.75">
      <c r="A47" s="86"/>
      <c r="B47" s="23"/>
      <c r="C47" s="125" t="s">
        <v>293</v>
      </c>
      <c r="D47" s="16"/>
      <c r="E47" s="16"/>
      <c r="F47" s="16"/>
      <c r="G47" s="16"/>
      <c r="H47" s="16"/>
      <c r="I47" s="87"/>
      <c r="J47" s="10"/>
      <c r="K47" s="10"/>
      <c r="L47" s="10"/>
    </row>
    <row r="48" spans="1:12" ht="12.75">
      <c r="A48" s="155" t="s">
        <v>291</v>
      </c>
      <c r="B48" s="156"/>
      <c r="C48" s="162" t="s">
        <v>24</v>
      </c>
      <c r="D48" s="158"/>
      <c r="E48" s="159"/>
      <c r="F48" s="16"/>
      <c r="G48" s="123" t="s">
        <v>295</v>
      </c>
      <c r="H48" s="162" t="s">
        <v>23</v>
      </c>
      <c r="I48" s="159"/>
      <c r="J48" s="10"/>
      <c r="K48" s="10"/>
      <c r="L48" s="10"/>
    </row>
    <row r="49" spans="1:12" ht="12.75">
      <c r="A49" s="86"/>
      <c r="B49" s="23"/>
      <c r="C49" s="22"/>
      <c r="D49" s="16"/>
      <c r="E49" s="16"/>
      <c r="F49" s="16"/>
      <c r="G49" s="16"/>
      <c r="H49" s="16"/>
      <c r="I49" s="87"/>
      <c r="J49" s="10"/>
      <c r="K49" s="10"/>
      <c r="L49" s="10"/>
    </row>
    <row r="50" spans="1:12" ht="12.75" customHeight="1">
      <c r="A50" s="155" t="s">
        <v>278</v>
      </c>
      <c r="B50" s="156"/>
      <c r="C50" s="157" t="s">
        <v>25</v>
      </c>
      <c r="D50" s="158"/>
      <c r="E50" s="158"/>
      <c r="F50" s="158"/>
      <c r="G50" s="158"/>
      <c r="H50" s="158"/>
      <c r="I50" s="159"/>
      <c r="J50" s="10"/>
      <c r="K50" s="10"/>
      <c r="L50" s="10"/>
    </row>
    <row r="51" spans="1:12" ht="12.75">
      <c r="A51" s="86"/>
      <c r="B51" s="23"/>
      <c r="C51" s="16"/>
      <c r="D51" s="16"/>
      <c r="E51" s="16"/>
      <c r="F51" s="16"/>
      <c r="G51" s="16"/>
      <c r="H51" s="16"/>
      <c r="I51" s="87"/>
      <c r="J51" s="10"/>
      <c r="K51" s="10"/>
      <c r="L51" s="10"/>
    </row>
    <row r="52" spans="1:12" ht="12.75">
      <c r="A52" s="160" t="s">
        <v>292</v>
      </c>
      <c r="B52" s="161"/>
      <c r="C52" s="162" t="s">
        <v>26</v>
      </c>
      <c r="D52" s="158"/>
      <c r="E52" s="158"/>
      <c r="F52" s="158"/>
      <c r="G52" s="158"/>
      <c r="H52" s="158"/>
      <c r="I52" s="163"/>
      <c r="J52" s="10"/>
      <c r="K52" s="10"/>
      <c r="L52" s="10"/>
    </row>
    <row r="53" spans="1:12" ht="12.75">
      <c r="A53" s="102"/>
      <c r="B53" s="21"/>
      <c r="C53" s="149" t="s">
        <v>294</v>
      </c>
      <c r="D53" s="149"/>
      <c r="E53" s="149"/>
      <c r="F53" s="149"/>
      <c r="G53" s="149"/>
      <c r="H53" s="149"/>
      <c r="I53" s="103"/>
      <c r="J53" s="10"/>
      <c r="K53" s="10"/>
      <c r="L53" s="10"/>
    </row>
    <row r="54" spans="1:12" ht="12.75">
      <c r="A54" s="102"/>
      <c r="B54" s="21"/>
      <c r="C54" s="37"/>
      <c r="D54" s="37"/>
      <c r="E54" s="37"/>
      <c r="F54" s="37"/>
      <c r="G54" s="37"/>
      <c r="H54" s="37"/>
      <c r="I54" s="103"/>
      <c r="J54" s="10"/>
      <c r="K54" s="10"/>
      <c r="L54" s="10"/>
    </row>
    <row r="55" spans="1:12" ht="12.75">
      <c r="A55" s="102"/>
      <c r="B55" s="164" t="s">
        <v>296</v>
      </c>
      <c r="C55" s="165"/>
      <c r="D55" s="165"/>
      <c r="E55" s="165"/>
      <c r="F55" s="47"/>
      <c r="G55" s="47"/>
      <c r="H55" s="47"/>
      <c r="I55" s="104"/>
      <c r="J55" s="10"/>
      <c r="K55" s="10"/>
      <c r="L55" s="10"/>
    </row>
    <row r="56" spans="1:12" ht="12.75">
      <c r="A56" s="102"/>
      <c r="B56" s="144" t="s">
        <v>297</v>
      </c>
      <c r="C56" s="145"/>
      <c r="D56" s="145"/>
      <c r="E56" s="145"/>
      <c r="F56" s="145"/>
      <c r="G56" s="145"/>
      <c r="H56" s="145"/>
      <c r="I56" s="146"/>
      <c r="J56" s="10"/>
      <c r="K56" s="10"/>
      <c r="L56" s="10"/>
    </row>
    <row r="57" spans="1:12" ht="12.75">
      <c r="A57" s="102"/>
      <c r="B57" s="144" t="s">
        <v>298</v>
      </c>
      <c r="C57" s="145"/>
      <c r="D57" s="145"/>
      <c r="E57" s="145"/>
      <c r="F57" s="145"/>
      <c r="G57" s="145"/>
      <c r="H57" s="145"/>
      <c r="I57" s="104"/>
      <c r="J57" s="10"/>
      <c r="K57" s="10"/>
      <c r="L57" s="10"/>
    </row>
    <row r="58" spans="1:12" ht="12.75">
      <c r="A58" s="102"/>
      <c r="B58" s="144" t="s">
        <v>299</v>
      </c>
      <c r="C58" s="145"/>
      <c r="D58" s="145"/>
      <c r="E58" s="145"/>
      <c r="F58" s="145"/>
      <c r="G58" s="145"/>
      <c r="H58" s="145"/>
      <c r="I58" s="146"/>
      <c r="J58" s="10"/>
      <c r="K58" s="10"/>
      <c r="L58" s="10"/>
    </row>
    <row r="59" spans="1:12" ht="12.75">
      <c r="A59" s="102"/>
      <c r="B59" s="144" t="s">
        <v>300</v>
      </c>
      <c r="C59" s="145"/>
      <c r="D59" s="145"/>
      <c r="E59" s="145"/>
      <c r="F59" s="145"/>
      <c r="G59" s="145"/>
      <c r="H59" s="145"/>
      <c r="I59" s="146"/>
      <c r="J59" s="10"/>
      <c r="K59" s="10"/>
      <c r="L59" s="10"/>
    </row>
    <row r="60" spans="1:12" ht="12.75">
      <c r="A60" s="102"/>
      <c r="B60" s="105"/>
      <c r="C60" s="106"/>
      <c r="D60" s="106"/>
      <c r="E60" s="106"/>
      <c r="F60" s="106"/>
      <c r="G60" s="106"/>
      <c r="H60" s="106"/>
      <c r="I60" s="107"/>
      <c r="J60" s="10"/>
      <c r="K60" s="10"/>
      <c r="L60" s="10"/>
    </row>
    <row r="61" spans="1:12" ht="13.5" thickBot="1">
      <c r="A61" s="108" t="s">
        <v>2</v>
      </c>
      <c r="B61" s="16"/>
      <c r="C61" s="16"/>
      <c r="D61" s="16"/>
      <c r="E61" s="16"/>
      <c r="F61" s="16"/>
      <c r="G61" s="38"/>
      <c r="H61" s="39"/>
      <c r="I61" s="109"/>
      <c r="J61" s="10"/>
      <c r="K61" s="10"/>
      <c r="L61" s="10"/>
    </row>
    <row r="62" spans="1:12" ht="12.75">
      <c r="A62" s="82"/>
      <c r="B62" s="16"/>
      <c r="C62" s="16"/>
      <c r="D62" s="16"/>
      <c r="E62" s="21" t="s">
        <v>3</v>
      </c>
      <c r="F62" s="91"/>
      <c r="G62" s="150" t="s">
        <v>301</v>
      </c>
      <c r="H62" s="151"/>
      <c r="I62" s="152"/>
      <c r="J62" s="10"/>
      <c r="K62" s="10"/>
      <c r="L62" s="10"/>
    </row>
    <row r="63" spans="1:12" ht="12.75">
      <c r="A63" s="110"/>
      <c r="B63" s="111"/>
      <c r="C63" s="112"/>
      <c r="D63" s="112"/>
      <c r="E63" s="112"/>
      <c r="F63" s="112"/>
      <c r="G63" s="153"/>
      <c r="H63" s="154"/>
      <c r="I63" s="113"/>
      <c r="J63" s="10"/>
      <c r="K63" s="10"/>
      <c r="L63" s="10"/>
    </row>
  </sheetData>
  <sheetProtection/>
  <protectedRanges>
    <protectedRange sqref="E2 H2 H32:I32 C20:I20 C18:I18 I24 C26 I26" name="Range1"/>
    <protectedRange sqref="C6:D6" name="Range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2" name="Range1_10"/>
    <protectedRange sqref="D22:F22" name="Range1_10_1"/>
    <protectedRange sqref="C24:G24" name="Range1_11"/>
    <protectedRange sqref="A30:I30" name="Range1_14"/>
    <protectedRange sqref="A32:G32" name="Range1_15"/>
    <protectedRange sqref="A34:D34" name="Range1_16_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C46:I46"/>
    <mergeCell ref="A48:B48"/>
    <mergeCell ref="C48:E48"/>
    <mergeCell ref="H48:I48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B56:I56"/>
    <mergeCell ref="B57:H57"/>
    <mergeCell ref="B58:I58"/>
    <mergeCell ref="B59:I59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uljanik-plovidba@pu.t-com.hr"/>
    <hyperlink ref="C20" r:id="rId2" display="www.uljanikplovidba.com"/>
    <hyperlink ref="C50" r:id="rId3" display="bojana.mihajlovic@uljanikplovidba.com"/>
  </hyperlinks>
  <printOptions/>
  <pageMargins left="0.75" right="0.75" top="1" bottom="1" header="0.5" footer="0.5"/>
  <pageSetup horizontalDpi="600" verticalDpi="600" orientation="portrait" paperSize="9" scale="76" r:id="rId6"/>
  <headerFooter alignWithMargins="0">
    <oddHeader>&amp;L&amp;G</oddHeader>
  </headerFooter>
  <drawing r:id="rId4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SheetLayoutView="110" workbookViewId="0" topLeftCell="A52">
      <selection activeCell="A3" sqref="A3:K3"/>
    </sheetView>
  </sheetViews>
  <sheetFormatPr defaultColWidth="9.140625" defaultRowHeight="12.75"/>
  <cols>
    <col min="1" max="9" width="9.140625" style="49" customWidth="1"/>
    <col min="10" max="10" width="11.140625" style="49" customWidth="1"/>
    <col min="11" max="11" width="11.140625" style="49" bestFit="1" customWidth="1"/>
    <col min="12" max="16384" width="9.140625" style="49" customWidth="1"/>
  </cols>
  <sheetData>
    <row r="1" spans="1:11" ht="12.75" customHeight="1">
      <c r="A1" s="191" t="s">
        <v>126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ht="12.75" customHeight="1">
      <c r="A2" s="192" t="s">
        <v>306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ht="12.75" customHeight="1">
      <c r="A3" s="193" t="s">
        <v>127</v>
      </c>
      <c r="B3" s="194"/>
      <c r="C3" s="194"/>
      <c r="D3" s="194"/>
      <c r="E3" s="194"/>
      <c r="F3" s="194"/>
      <c r="G3" s="194"/>
      <c r="H3" s="194"/>
      <c r="I3" s="194"/>
      <c r="J3" s="194"/>
      <c r="K3" s="195"/>
    </row>
    <row r="4" spans="1:11" ht="22.5" customHeight="1">
      <c r="A4" s="196" t="s">
        <v>128</v>
      </c>
      <c r="B4" s="197"/>
      <c r="C4" s="197"/>
      <c r="D4" s="197"/>
      <c r="E4" s="197"/>
      <c r="F4" s="197"/>
      <c r="G4" s="197"/>
      <c r="H4" s="198"/>
      <c r="I4" s="55" t="s">
        <v>129</v>
      </c>
      <c r="J4" s="56" t="s">
        <v>130</v>
      </c>
      <c r="K4" s="57" t="s">
        <v>131</v>
      </c>
    </row>
    <row r="5" spans="1:11" ht="12.75">
      <c r="A5" s="199">
        <v>1</v>
      </c>
      <c r="B5" s="199"/>
      <c r="C5" s="199"/>
      <c r="D5" s="199"/>
      <c r="E5" s="199"/>
      <c r="F5" s="199"/>
      <c r="G5" s="199"/>
      <c r="H5" s="199"/>
      <c r="I5" s="54">
        <v>2</v>
      </c>
      <c r="J5" s="53">
        <v>3</v>
      </c>
      <c r="K5" s="53">
        <v>4</v>
      </c>
    </row>
    <row r="6" spans="1:11" ht="12.75">
      <c r="A6" s="200"/>
      <c r="B6" s="201"/>
      <c r="C6" s="201"/>
      <c r="D6" s="201"/>
      <c r="E6" s="201"/>
      <c r="F6" s="201"/>
      <c r="G6" s="201"/>
      <c r="H6" s="201"/>
      <c r="I6" s="201"/>
      <c r="J6" s="201"/>
      <c r="K6" s="202"/>
    </row>
    <row r="7" spans="1:11" ht="12.75" customHeight="1">
      <c r="A7" s="203" t="s">
        <v>27</v>
      </c>
      <c r="B7" s="204"/>
      <c r="C7" s="204"/>
      <c r="D7" s="204"/>
      <c r="E7" s="204"/>
      <c r="F7" s="204"/>
      <c r="G7" s="204"/>
      <c r="H7" s="205"/>
      <c r="I7" s="3">
        <v>1</v>
      </c>
      <c r="J7" s="6"/>
      <c r="K7" s="6"/>
    </row>
    <row r="8" spans="1:11" ht="12.75" customHeight="1">
      <c r="A8" s="206" t="s">
        <v>28</v>
      </c>
      <c r="B8" s="207"/>
      <c r="C8" s="207"/>
      <c r="D8" s="207"/>
      <c r="E8" s="207"/>
      <c r="F8" s="207"/>
      <c r="G8" s="207"/>
      <c r="H8" s="208"/>
      <c r="I8" s="1">
        <v>2</v>
      </c>
      <c r="J8" s="50">
        <f>J9+J16+J26+J35+J39</f>
        <v>1508637928</v>
      </c>
      <c r="K8" s="50">
        <f>K9+K16+K26+K35+K39</f>
        <v>1556979276</v>
      </c>
    </row>
    <row r="9" spans="1:11" ht="12.75" customHeight="1">
      <c r="A9" s="209" t="s">
        <v>29</v>
      </c>
      <c r="B9" s="210"/>
      <c r="C9" s="210"/>
      <c r="D9" s="210"/>
      <c r="E9" s="210"/>
      <c r="F9" s="210"/>
      <c r="G9" s="210"/>
      <c r="H9" s="211"/>
      <c r="I9" s="1">
        <v>3</v>
      </c>
      <c r="J9" s="50">
        <f>SUM(J10:J15)</f>
        <v>0</v>
      </c>
      <c r="K9" s="50">
        <f>SUM(K10:K15)</f>
        <v>60517</v>
      </c>
    </row>
    <row r="10" spans="1:11" ht="12.75" customHeight="1">
      <c r="A10" s="209" t="s">
        <v>30</v>
      </c>
      <c r="B10" s="210"/>
      <c r="C10" s="210"/>
      <c r="D10" s="210"/>
      <c r="E10" s="210"/>
      <c r="F10" s="210"/>
      <c r="G10" s="210"/>
      <c r="H10" s="211"/>
      <c r="I10" s="1">
        <v>4</v>
      </c>
      <c r="J10" s="7"/>
      <c r="K10" s="7"/>
    </row>
    <row r="11" spans="1:11" ht="12.75" customHeight="1">
      <c r="A11" s="209" t="s">
        <v>31</v>
      </c>
      <c r="B11" s="210"/>
      <c r="C11" s="210"/>
      <c r="D11" s="210"/>
      <c r="E11" s="210"/>
      <c r="F11" s="210"/>
      <c r="G11" s="210"/>
      <c r="H11" s="211"/>
      <c r="I11" s="1">
        <v>5</v>
      </c>
      <c r="J11" s="7">
        <v>0</v>
      </c>
      <c r="K11" s="7">
        <v>60517</v>
      </c>
    </row>
    <row r="12" spans="1:11" ht="12.75" customHeight="1">
      <c r="A12" s="209" t="s">
        <v>0</v>
      </c>
      <c r="B12" s="210"/>
      <c r="C12" s="210"/>
      <c r="D12" s="210"/>
      <c r="E12" s="210"/>
      <c r="F12" s="210"/>
      <c r="G12" s="210"/>
      <c r="H12" s="211"/>
      <c r="I12" s="1">
        <v>6</v>
      </c>
      <c r="J12" s="7"/>
      <c r="K12" s="7"/>
    </row>
    <row r="13" spans="1:11" ht="12.75" customHeight="1">
      <c r="A13" s="209" t="s">
        <v>32</v>
      </c>
      <c r="B13" s="210"/>
      <c r="C13" s="210"/>
      <c r="D13" s="210"/>
      <c r="E13" s="210"/>
      <c r="F13" s="210"/>
      <c r="G13" s="210"/>
      <c r="H13" s="211"/>
      <c r="I13" s="1">
        <v>7</v>
      </c>
      <c r="J13" s="7"/>
      <c r="K13" s="7"/>
    </row>
    <row r="14" spans="1:11" ht="12.75" customHeight="1">
      <c r="A14" s="209" t="s">
        <v>33</v>
      </c>
      <c r="B14" s="210"/>
      <c r="C14" s="210"/>
      <c r="D14" s="210"/>
      <c r="E14" s="210"/>
      <c r="F14" s="210"/>
      <c r="G14" s="210"/>
      <c r="H14" s="211"/>
      <c r="I14" s="1">
        <v>8</v>
      </c>
      <c r="J14" s="7"/>
      <c r="K14" s="7"/>
    </row>
    <row r="15" spans="1:11" ht="12.75" customHeight="1">
      <c r="A15" s="209" t="s">
        <v>34</v>
      </c>
      <c r="B15" s="210"/>
      <c r="C15" s="210"/>
      <c r="D15" s="210"/>
      <c r="E15" s="210"/>
      <c r="F15" s="210"/>
      <c r="G15" s="210"/>
      <c r="H15" s="211"/>
      <c r="I15" s="1">
        <v>9</v>
      </c>
      <c r="J15" s="7"/>
      <c r="K15" s="7"/>
    </row>
    <row r="16" spans="1:11" ht="12.75" customHeight="1">
      <c r="A16" s="209" t="s">
        <v>35</v>
      </c>
      <c r="B16" s="210"/>
      <c r="C16" s="210"/>
      <c r="D16" s="210"/>
      <c r="E16" s="210"/>
      <c r="F16" s="210"/>
      <c r="G16" s="210"/>
      <c r="H16" s="211"/>
      <c r="I16" s="1">
        <v>10</v>
      </c>
      <c r="J16" s="50">
        <f>SUM(J17:J25)</f>
        <v>1503152471</v>
      </c>
      <c r="K16" s="50">
        <f>SUM(K17:K25)</f>
        <v>1551528750</v>
      </c>
    </row>
    <row r="17" spans="1:11" ht="12.75" customHeight="1">
      <c r="A17" s="209" t="s">
        <v>36</v>
      </c>
      <c r="B17" s="210"/>
      <c r="C17" s="210"/>
      <c r="D17" s="210"/>
      <c r="E17" s="210"/>
      <c r="F17" s="210"/>
      <c r="G17" s="210"/>
      <c r="H17" s="211"/>
      <c r="I17" s="1">
        <v>11</v>
      </c>
      <c r="J17" s="7">
        <v>121829</v>
      </c>
      <c r="K17" s="7">
        <v>121829</v>
      </c>
    </row>
    <row r="18" spans="1:11" ht="12.75" customHeight="1">
      <c r="A18" s="209" t="s">
        <v>37</v>
      </c>
      <c r="B18" s="210"/>
      <c r="C18" s="210"/>
      <c r="D18" s="210"/>
      <c r="E18" s="210"/>
      <c r="F18" s="210"/>
      <c r="G18" s="210"/>
      <c r="H18" s="211"/>
      <c r="I18" s="1">
        <v>12</v>
      </c>
      <c r="J18" s="7">
        <v>3188273</v>
      </c>
      <c r="K18" s="7">
        <v>3162949</v>
      </c>
    </row>
    <row r="19" spans="1:11" ht="12.75" customHeight="1">
      <c r="A19" s="209" t="s">
        <v>38</v>
      </c>
      <c r="B19" s="210"/>
      <c r="C19" s="210"/>
      <c r="D19" s="210"/>
      <c r="E19" s="210"/>
      <c r="F19" s="210"/>
      <c r="G19" s="210"/>
      <c r="H19" s="211"/>
      <c r="I19" s="1">
        <v>13</v>
      </c>
      <c r="J19" s="7">
        <v>502552</v>
      </c>
      <c r="K19" s="7">
        <v>430793</v>
      </c>
    </row>
    <row r="20" spans="1:11" ht="12.75" customHeight="1">
      <c r="A20" s="209" t="s">
        <v>39</v>
      </c>
      <c r="B20" s="210"/>
      <c r="C20" s="210"/>
      <c r="D20" s="210"/>
      <c r="E20" s="210"/>
      <c r="F20" s="210"/>
      <c r="G20" s="210"/>
      <c r="H20" s="211"/>
      <c r="I20" s="1">
        <v>14</v>
      </c>
      <c r="J20" s="7">
        <v>1473712006</v>
      </c>
      <c r="K20" s="7">
        <v>1543534209</v>
      </c>
    </row>
    <row r="21" spans="1:11" ht="12.75" customHeight="1">
      <c r="A21" s="209" t="s">
        <v>40</v>
      </c>
      <c r="B21" s="210"/>
      <c r="C21" s="210"/>
      <c r="D21" s="210"/>
      <c r="E21" s="210"/>
      <c r="F21" s="210"/>
      <c r="G21" s="210"/>
      <c r="H21" s="211"/>
      <c r="I21" s="1">
        <v>15</v>
      </c>
      <c r="J21" s="7">
        <v>3354803</v>
      </c>
      <c r="K21" s="7">
        <v>3383815</v>
      </c>
    </row>
    <row r="22" spans="1:11" ht="12.75" customHeight="1">
      <c r="A22" s="209" t="s">
        <v>41</v>
      </c>
      <c r="B22" s="210"/>
      <c r="C22" s="210"/>
      <c r="D22" s="210"/>
      <c r="E22" s="210"/>
      <c r="F22" s="210"/>
      <c r="G22" s="210"/>
      <c r="H22" s="211"/>
      <c r="I22" s="1">
        <v>16</v>
      </c>
      <c r="J22" s="7">
        <v>22273008</v>
      </c>
      <c r="K22" s="7">
        <v>895155</v>
      </c>
    </row>
    <row r="23" spans="1:11" ht="12.75" customHeight="1">
      <c r="A23" s="209" t="s">
        <v>42</v>
      </c>
      <c r="B23" s="210"/>
      <c r="C23" s="210"/>
      <c r="D23" s="210"/>
      <c r="E23" s="210"/>
      <c r="F23" s="210"/>
      <c r="G23" s="210"/>
      <c r="H23" s="211"/>
      <c r="I23" s="1">
        <v>17</v>
      </c>
      <c r="J23" s="7"/>
      <c r="K23" s="7"/>
    </row>
    <row r="24" spans="1:11" ht="12.75" customHeight="1">
      <c r="A24" s="209" t="s">
        <v>43</v>
      </c>
      <c r="B24" s="210"/>
      <c r="C24" s="210"/>
      <c r="D24" s="210"/>
      <c r="E24" s="210"/>
      <c r="F24" s="210"/>
      <c r="G24" s="210"/>
      <c r="H24" s="211"/>
      <c r="I24" s="1">
        <v>18</v>
      </c>
      <c r="J24" s="7"/>
      <c r="K24" s="7"/>
    </row>
    <row r="25" spans="1:11" ht="12.75" customHeight="1">
      <c r="A25" s="209" t="s">
        <v>44</v>
      </c>
      <c r="B25" s="210"/>
      <c r="C25" s="210"/>
      <c r="D25" s="210"/>
      <c r="E25" s="210"/>
      <c r="F25" s="210"/>
      <c r="G25" s="210"/>
      <c r="H25" s="211"/>
      <c r="I25" s="1">
        <v>19</v>
      </c>
      <c r="J25" s="7"/>
      <c r="K25" s="7"/>
    </row>
    <row r="26" spans="1:11" ht="12.75" customHeight="1">
      <c r="A26" s="209" t="s">
        <v>45</v>
      </c>
      <c r="B26" s="210"/>
      <c r="C26" s="210"/>
      <c r="D26" s="210"/>
      <c r="E26" s="210"/>
      <c r="F26" s="210"/>
      <c r="G26" s="210"/>
      <c r="H26" s="211"/>
      <c r="I26" s="1">
        <v>20</v>
      </c>
      <c r="J26" s="50">
        <f>SUM(J27:J34)</f>
        <v>4929028</v>
      </c>
      <c r="K26" s="50">
        <f>SUM(K27:K34)</f>
        <v>4928984</v>
      </c>
    </row>
    <row r="27" spans="1:11" ht="12.75" customHeight="1">
      <c r="A27" s="209" t="s">
        <v>46</v>
      </c>
      <c r="B27" s="210"/>
      <c r="C27" s="210"/>
      <c r="D27" s="210"/>
      <c r="E27" s="210"/>
      <c r="F27" s="210"/>
      <c r="G27" s="210"/>
      <c r="H27" s="211"/>
      <c r="I27" s="1">
        <v>21</v>
      </c>
      <c r="J27" s="7"/>
      <c r="K27" s="7"/>
    </row>
    <row r="28" spans="1:11" ht="12.75" customHeight="1">
      <c r="A28" s="209" t="s">
        <v>47</v>
      </c>
      <c r="B28" s="210"/>
      <c r="C28" s="210"/>
      <c r="D28" s="210"/>
      <c r="E28" s="210"/>
      <c r="F28" s="210"/>
      <c r="G28" s="210"/>
      <c r="H28" s="211"/>
      <c r="I28" s="1">
        <v>22</v>
      </c>
      <c r="J28" s="7"/>
      <c r="K28" s="7"/>
    </row>
    <row r="29" spans="1:11" ht="12.75" customHeight="1">
      <c r="A29" s="209" t="s">
        <v>48</v>
      </c>
      <c r="B29" s="210"/>
      <c r="C29" s="210"/>
      <c r="D29" s="210"/>
      <c r="E29" s="210"/>
      <c r="F29" s="210"/>
      <c r="G29" s="210"/>
      <c r="H29" s="211"/>
      <c r="I29" s="1">
        <v>23</v>
      </c>
      <c r="J29" s="7">
        <v>4929028</v>
      </c>
      <c r="K29" s="7">
        <v>4928984</v>
      </c>
    </row>
    <row r="30" spans="1:11" ht="12.75" customHeight="1">
      <c r="A30" s="209" t="s">
        <v>49</v>
      </c>
      <c r="B30" s="210"/>
      <c r="C30" s="210"/>
      <c r="D30" s="210"/>
      <c r="E30" s="210"/>
      <c r="F30" s="210"/>
      <c r="G30" s="210"/>
      <c r="H30" s="211"/>
      <c r="I30" s="1">
        <v>24</v>
      </c>
      <c r="J30" s="7"/>
      <c r="K30" s="7"/>
    </row>
    <row r="31" spans="1:11" ht="12.75" customHeight="1">
      <c r="A31" s="209" t="s">
        <v>50</v>
      </c>
      <c r="B31" s="210"/>
      <c r="C31" s="210"/>
      <c r="D31" s="210"/>
      <c r="E31" s="210"/>
      <c r="F31" s="210"/>
      <c r="G31" s="210"/>
      <c r="H31" s="211"/>
      <c r="I31" s="1">
        <v>25</v>
      </c>
      <c r="J31" s="7"/>
      <c r="K31" s="7"/>
    </row>
    <row r="32" spans="1:11" ht="12.75" customHeight="1">
      <c r="A32" s="209" t="s">
        <v>51</v>
      </c>
      <c r="B32" s="210"/>
      <c r="C32" s="210"/>
      <c r="D32" s="210"/>
      <c r="E32" s="210"/>
      <c r="F32" s="210"/>
      <c r="G32" s="210"/>
      <c r="H32" s="211"/>
      <c r="I32" s="1">
        <v>26</v>
      </c>
      <c r="J32" s="7"/>
      <c r="K32" s="7"/>
    </row>
    <row r="33" spans="1:11" ht="12.75" customHeight="1">
      <c r="A33" s="209" t="s">
        <v>52</v>
      </c>
      <c r="B33" s="210"/>
      <c r="C33" s="210"/>
      <c r="D33" s="210"/>
      <c r="E33" s="210"/>
      <c r="F33" s="210"/>
      <c r="G33" s="210"/>
      <c r="H33" s="211"/>
      <c r="I33" s="1">
        <v>27</v>
      </c>
      <c r="J33" s="7"/>
      <c r="K33" s="7"/>
    </row>
    <row r="34" spans="1:11" ht="12.75" customHeight="1">
      <c r="A34" s="209" t="s">
        <v>53</v>
      </c>
      <c r="B34" s="210"/>
      <c r="C34" s="210"/>
      <c r="D34" s="210"/>
      <c r="E34" s="210"/>
      <c r="F34" s="210"/>
      <c r="G34" s="210"/>
      <c r="H34" s="211"/>
      <c r="I34" s="1">
        <v>28</v>
      </c>
      <c r="J34" s="7"/>
      <c r="K34" s="7"/>
    </row>
    <row r="35" spans="1:11" ht="12.75" customHeight="1">
      <c r="A35" s="209" t="s">
        <v>54</v>
      </c>
      <c r="B35" s="210"/>
      <c r="C35" s="210"/>
      <c r="D35" s="210"/>
      <c r="E35" s="210"/>
      <c r="F35" s="210"/>
      <c r="G35" s="210"/>
      <c r="H35" s="211"/>
      <c r="I35" s="1">
        <v>29</v>
      </c>
      <c r="J35" s="50">
        <f>SUM(J36:J38)</f>
        <v>556429</v>
      </c>
      <c r="K35" s="50">
        <f>SUM(K36:K38)</f>
        <v>461025</v>
      </c>
    </row>
    <row r="36" spans="1:11" ht="12.75" customHeight="1">
      <c r="A36" s="209" t="s">
        <v>55</v>
      </c>
      <c r="B36" s="210"/>
      <c r="C36" s="210"/>
      <c r="D36" s="210"/>
      <c r="E36" s="210"/>
      <c r="F36" s="210"/>
      <c r="G36" s="210"/>
      <c r="H36" s="211"/>
      <c r="I36" s="1">
        <v>30</v>
      </c>
      <c r="J36" s="7"/>
      <c r="K36" s="7"/>
    </row>
    <row r="37" spans="1:11" ht="12.75" customHeight="1">
      <c r="A37" s="209" t="s">
        <v>56</v>
      </c>
      <c r="B37" s="210"/>
      <c r="C37" s="210"/>
      <c r="D37" s="210"/>
      <c r="E37" s="210"/>
      <c r="F37" s="210"/>
      <c r="G37" s="210"/>
      <c r="H37" s="211"/>
      <c r="I37" s="1">
        <v>31</v>
      </c>
      <c r="J37" s="7"/>
      <c r="K37" s="7"/>
    </row>
    <row r="38" spans="1:11" ht="12.75" customHeight="1">
      <c r="A38" s="209" t="s">
        <v>57</v>
      </c>
      <c r="B38" s="210"/>
      <c r="C38" s="210"/>
      <c r="D38" s="210"/>
      <c r="E38" s="210"/>
      <c r="F38" s="210"/>
      <c r="G38" s="210"/>
      <c r="H38" s="211"/>
      <c r="I38" s="1">
        <v>32</v>
      </c>
      <c r="J38" s="7">
        <v>556429</v>
      </c>
      <c r="K38" s="7">
        <v>461025</v>
      </c>
    </row>
    <row r="39" spans="1:11" ht="12.75" customHeight="1">
      <c r="A39" s="209" t="s">
        <v>58</v>
      </c>
      <c r="B39" s="210"/>
      <c r="C39" s="210"/>
      <c r="D39" s="210"/>
      <c r="E39" s="210"/>
      <c r="F39" s="210"/>
      <c r="G39" s="210"/>
      <c r="H39" s="211"/>
      <c r="I39" s="1">
        <v>33</v>
      </c>
      <c r="J39" s="7"/>
      <c r="K39" s="7"/>
    </row>
    <row r="40" spans="1:11" ht="12.75" customHeight="1">
      <c r="A40" s="206" t="s">
        <v>302</v>
      </c>
      <c r="B40" s="207"/>
      <c r="C40" s="207"/>
      <c r="D40" s="207"/>
      <c r="E40" s="207"/>
      <c r="F40" s="207"/>
      <c r="G40" s="207"/>
      <c r="H40" s="208"/>
      <c r="I40" s="1">
        <v>34</v>
      </c>
      <c r="J40" s="50">
        <f>J41+J49+J56+J64</f>
        <v>53298573</v>
      </c>
      <c r="K40" s="50">
        <f>K41+K49+K56+K64</f>
        <v>71446704</v>
      </c>
    </row>
    <row r="41" spans="1:11" ht="12.75" customHeight="1">
      <c r="A41" s="209" t="s">
        <v>59</v>
      </c>
      <c r="B41" s="210"/>
      <c r="C41" s="210"/>
      <c r="D41" s="210"/>
      <c r="E41" s="210"/>
      <c r="F41" s="210"/>
      <c r="G41" s="210"/>
      <c r="H41" s="211"/>
      <c r="I41" s="1">
        <v>35</v>
      </c>
      <c r="J41" s="50">
        <f>SUM(J42:J48)</f>
        <v>4845345</v>
      </c>
      <c r="K41" s="50">
        <f>SUM(K42:K48)</f>
        <v>3760848</v>
      </c>
    </row>
    <row r="42" spans="1:11" ht="12.75" customHeight="1">
      <c r="A42" s="209" t="s">
        <v>60</v>
      </c>
      <c r="B42" s="210"/>
      <c r="C42" s="210"/>
      <c r="D42" s="210"/>
      <c r="E42" s="210"/>
      <c r="F42" s="210"/>
      <c r="G42" s="210"/>
      <c r="H42" s="211"/>
      <c r="I42" s="1">
        <v>36</v>
      </c>
      <c r="J42" s="7">
        <v>4845345</v>
      </c>
      <c r="K42" s="7">
        <v>3760848</v>
      </c>
    </row>
    <row r="43" spans="1:11" ht="12.75" customHeight="1">
      <c r="A43" s="209" t="s">
        <v>61</v>
      </c>
      <c r="B43" s="210"/>
      <c r="C43" s="210"/>
      <c r="D43" s="210"/>
      <c r="E43" s="210"/>
      <c r="F43" s="210"/>
      <c r="G43" s="210"/>
      <c r="H43" s="211"/>
      <c r="I43" s="1">
        <v>37</v>
      </c>
      <c r="J43" s="7"/>
      <c r="K43" s="7"/>
    </row>
    <row r="44" spans="1:11" ht="12.75" customHeight="1">
      <c r="A44" s="209" t="s">
        <v>62</v>
      </c>
      <c r="B44" s="210"/>
      <c r="C44" s="210"/>
      <c r="D44" s="210"/>
      <c r="E44" s="210"/>
      <c r="F44" s="210"/>
      <c r="G44" s="210"/>
      <c r="H44" s="211"/>
      <c r="I44" s="1">
        <v>38</v>
      </c>
      <c r="J44" s="7"/>
      <c r="K44" s="7"/>
    </row>
    <row r="45" spans="1:11" ht="12.75" customHeight="1">
      <c r="A45" s="209" t="s">
        <v>63</v>
      </c>
      <c r="B45" s="210"/>
      <c r="C45" s="210"/>
      <c r="D45" s="210"/>
      <c r="E45" s="210"/>
      <c r="F45" s="210"/>
      <c r="G45" s="210"/>
      <c r="H45" s="211"/>
      <c r="I45" s="1">
        <v>39</v>
      </c>
      <c r="J45" s="7"/>
      <c r="K45" s="7"/>
    </row>
    <row r="46" spans="1:11" ht="12.75" customHeight="1">
      <c r="A46" s="209" t="s">
        <v>64</v>
      </c>
      <c r="B46" s="210"/>
      <c r="C46" s="210"/>
      <c r="D46" s="210"/>
      <c r="E46" s="210"/>
      <c r="F46" s="210"/>
      <c r="G46" s="210"/>
      <c r="H46" s="211"/>
      <c r="I46" s="1">
        <v>40</v>
      </c>
      <c r="J46" s="7"/>
      <c r="K46" s="7"/>
    </row>
    <row r="47" spans="1:11" ht="12.75" customHeight="1">
      <c r="A47" s="209" t="s">
        <v>65</v>
      </c>
      <c r="B47" s="210"/>
      <c r="C47" s="210"/>
      <c r="D47" s="210"/>
      <c r="E47" s="210"/>
      <c r="F47" s="210"/>
      <c r="G47" s="210"/>
      <c r="H47" s="211"/>
      <c r="I47" s="1">
        <v>41</v>
      </c>
      <c r="J47" s="7"/>
      <c r="K47" s="7"/>
    </row>
    <row r="48" spans="1:11" ht="12.75" customHeight="1">
      <c r="A48" s="209" t="s">
        <v>66</v>
      </c>
      <c r="B48" s="210"/>
      <c r="C48" s="210"/>
      <c r="D48" s="210"/>
      <c r="E48" s="210"/>
      <c r="F48" s="210"/>
      <c r="G48" s="210"/>
      <c r="H48" s="211"/>
      <c r="I48" s="1">
        <v>42</v>
      </c>
      <c r="J48" s="7"/>
      <c r="K48" s="7"/>
    </row>
    <row r="49" spans="1:11" ht="12.75" customHeight="1">
      <c r="A49" s="209" t="s">
        <v>67</v>
      </c>
      <c r="B49" s="210"/>
      <c r="C49" s="210"/>
      <c r="D49" s="210"/>
      <c r="E49" s="210"/>
      <c r="F49" s="210"/>
      <c r="G49" s="210"/>
      <c r="H49" s="211"/>
      <c r="I49" s="1">
        <v>43</v>
      </c>
      <c r="J49" s="50">
        <f>SUM(J50:J55)</f>
        <v>12777512</v>
      </c>
      <c r="K49" s="50">
        <f>SUM(K50:K55)</f>
        <v>26891312</v>
      </c>
    </row>
    <row r="50" spans="1:11" ht="12.75" customHeight="1">
      <c r="A50" s="209" t="s">
        <v>68</v>
      </c>
      <c r="B50" s="210"/>
      <c r="C50" s="210"/>
      <c r="D50" s="210"/>
      <c r="E50" s="210"/>
      <c r="F50" s="210"/>
      <c r="G50" s="210"/>
      <c r="H50" s="211"/>
      <c r="I50" s="1">
        <v>44</v>
      </c>
      <c r="J50" s="7"/>
      <c r="K50" s="7"/>
    </row>
    <row r="51" spans="1:11" ht="12.75" customHeight="1">
      <c r="A51" s="209" t="s">
        <v>69</v>
      </c>
      <c r="B51" s="210"/>
      <c r="C51" s="210"/>
      <c r="D51" s="210"/>
      <c r="E51" s="210"/>
      <c r="F51" s="210"/>
      <c r="G51" s="210"/>
      <c r="H51" s="211"/>
      <c r="I51" s="1">
        <v>45</v>
      </c>
      <c r="J51" s="7">
        <v>1735772</v>
      </c>
      <c r="K51" s="7">
        <v>2039235</v>
      </c>
    </row>
    <row r="52" spans="1:11" ht="12.75" customHeight="1">
      <c r="A52" s="209" t="s">
        <v>70</v>
      </c>
      <c r="B52" s="210"/>
      <c r="C52" s="210"/>
      <c r="D52" s="210"/>
      <c r="E52" s="210"/>
      <c r="F52" s="210"/>
      <c r="G52" s="210"/>
      <c r="H52" s="211"/>
      <c r="I52" s="1">
        <v>46</v>
      </c>
      <c r="J52" s="7"/>
      <c r="K52" s="7"/>
    </row>
    <row r="53" spans="1:11" ht="12.75" customHeight="1">
      <c r="A53" s="209" t="s">
        <v>71</v>
      </c>
      <c r="B53" s="210"/>
      <c r="C53" s="210"/>
      <c r="D53" s="210"/>
      <c r="E53" s="210"/>
      <c r="F53" s="210"/>
      <c r="G53" s="210"/>
      <c r="H53" s="211"/>
      <c r="I53" s="1">
        <v>47</v>
      </c>
      <c r="J53" s="7"/>
      <c r="K53" s="7"/>
    </row>
    <row r="54" spans="1:11" ht="12.75" customHeight="1">
      <c r="A54" s="209" t="s">
        <v>72</v>
      </c>
      <c r="B54" s="210"/>
      <c r="C54" s="210"/>
      <c r="D54" s="210"/>
      <c r="E54" s="210"/>
      <c r="F54" s="210"/>
      <c r="G54" s="210"/>
      <c r="H54" s="211"/>
      <c r="I54" s="1">
        <v>48</v>
      </c>
      <c r="J54" s="7">
        <v>1404083</v>
      </c>
      <c r="K54" s="7">
        <v>1110648</v>
      </c>
    </row>
    <row r="55" spans="1:11" ht="12.75" customHeight="1">
      <c r="A55" s="209" t="s">
        <v>73</v>
      </c>
      <c r="B55" s="210"/>
      <c r="C55" s="210"/>
      <c r="D55" s="210"/>
      <c r="E55" s="210"/>
      <c r="F55" s="210"/>
      <c r="G55" s="210"/>
      <c r="H55" s="211"/>
      <c r="I55" s="1">
        <v>49</v>
      </c>
      <c r="J55" s="7">
        <v>9637657</v>
      </c>
      <c r="K55" s="7">
        <v>23741429</v>
      </c>
    </row>
    <row r="56" spans="1:11" ht="12.75" customHeight="1">
      <c r="A56" s="209" t="s">
        <v>74</v>
      </c>
      <c r="B56" s="210"/>
      <c r="C56" s="210"/>
      <c r="D56" s="210"/>
      <c r="E56" s="210"/>
      <c r="F56" s="210"/>
      <c r="G56" s="210"/>
      <c r="H56" s="211"/>
      <c r="I56" s="1">
        <v>50</v>
      </c>
      <c r="J56" s="50">
        <f>SUM(J57:J63)</f>
        <v>13691753</v>
      </c>
      <c r="K56" s="50">
        <f>SUM(K57:K63)</f>
        <v>13686679</v>
      </c>
    </row>
    <row r="57" spans="1:11" ht="12.75" customHeight="1">
      <c r="A57" s="209" t="s">
        <v>46</v>
      </c>
      <c r="B57" s="210"/>
      <c r="C57" s="210"/>
      <c r="D57" s="210"/>
      <c r="E57" s="210"/>
      <c r="F57" s="210"/>
      <c r="G57" s="210"/>
      <c r="H57" s="211"/>
      <c r="I57" s="1">
        <v>51</v>
      </c>
      <c r="J57" s="7"/>
      <c r="K57" s="7"/>
    </row>
    <row r="58" spans="1:11" ht="12.75" customHeight="1">
      <c r="A58" s="209" t="s">
        <v>47</v>
      </c>
      <c r="B58" s="210"/>
      <c r="C58" s="210"/>
      <c r="D58" s="210"/>
      <c r="E58" s="210"/>
      <c r="F58" s="210"/>
      <c r="G58" s="210"/>
      <c r="H58" s="211"/>
      <c r="I58" s="1">
        <v>52</v>
      </c>
      <c r="J58" s="7"/>
      <c r="K58" s="7"/>
    </row>
    <row r="59" spans="1:11" ht="12.75" customHeight="1">
      <c r="A59" s="209" t="s">
        <v>48</v>
      </c>
      <c r="B59" s="210"/>
      <c r="C59" s="210"/>
      <c r="D59" s="210"/>
      <c r="E59" s="210"/>
      <c r="F59" s="210"/>
      <c r="G59" s="210"/>
      <c r="H59" s="211"/>
      <c r="I59" s="1">
        <v>53</v>
      </c>
      <c r="J59" s="7"/>
      <c r="K59" s="7"/>
    </row>
    <row r="60" spans="1:11" ht="12.75" customHeight="1">
      <c r="A60" s="209" t="s">
        <v>49</v>
      </c>
      <c r="B60" s="210"/>
      <c r="C60" s="210"/>
      <c r="D60" s="210"/>
      <c r="E60" s="210"/>
      <c r="F60" s="210"/>
      <c r="G60" s="210"/>
      <c r="H60" s="211"/>
      <c r="I60" s="1">
        <v>54</v>
      </c>
      <c r="J60" s="7"/>
      <c r="K60" s="7"/>
    </row>
    <row r="61" spans="1:11" ht="12.75" customHeight="1">
      <c r="A61" s="209" t="s">
        <v>50</v>
      </c>
      <c r="B61" s="210"/>
      <c r="C61" s="210"/>
      <c r="D61" s="210"/>
      <c r="E61" s="210"/>
      <c r="F61" s="210"/>
      <c r="G61" s="210"/>
      <c r="H61" s="211"/>
      <c r="I61" s="1">
        <v>55</v>
      </c>
      <c r="J61" s="7"/>
      <c r="K61" s="7"/>
    </row>
    <row r="62" spans="1:11" ht="12.75" customHeight="1">
      <c r="A62" s="209" t="s">
        <v>51</v>
      </c>
      <c r="B62" s="210"/>
      <c r="C62" s="210"/>
      <c r="D62" s="210"/>
      <c r="E62" s="210"/>
      <c r="F62" s="210"/>
      <c r="G62" s="210"/>
      <c r="H62" s="211"/>
      <c r="I62" s="1">
        <v>56</v>
      </c>
      <c r="J62" s="7">
        <v>13691753</v>
      </c>
      <c r="K62" s="7">
        <v>13686679</v>
      </c>
    </row>
    <row r="63" spans="1:11" ht="12.75" customHeight="1">
      <c r="A63" s="209" t="s">
        <v>75</v>
      </c>
      <c r="B63" s="210"/>
      <c r="C63" s="210"/>
      <c r="D63" s="210"/>
      <c r="E63" s="210"/>
      <c r="F63" s="210"/>
      <c r="G63" s="210"/>
      <c r="H63" s="211"/>
      <c r="I63" s="1">
        <v>57</v>
      </c>
      <c r="J63" s="7"/>
      <c r="K63" s="7"/>
    </row>
    <row r="64" spans="1:11" ht="12.75" customHeight="1">
      <c r="A64" s="209" t="s">
        <v>76</v>
      </c>
      <c r="B64" s="210"/>
      <c r="C64" s="210"/>
      <c r="D64" s="210"/>
      <c r="E64" s="210"/>
      <c r="F64" s="210"/>
      <c r="G64" s="210"/>
      <c r="H64" s="211"/>
      <c r="I64" s="1">
        <v>58</v>
      </c>
      <c r="J64" s="7">
        <v>21983963</v>
      </c>
      <c r="K64" s="7">
        <v>27107865</v>
      </c>
    </row>
    <row r="65" spans="1:11" ht="12.75" customHeight="1">
      <c r="A65" s="206" t="s">
        <v>77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26783</v>
      </c>
      <c r="K65" s="7">
        <v>6812619</v>
      </c>
    </row>
    <row r="66" spans="1:11" ht="12.75" customHeight="1">
      <c r="A66" s="206" t="s">
        <v>78</v>
      </c>
      <c r="B66" s="207"/>
      <c r="C66" s="207"/>
      <c r="D66" s="207"/>
      <c r="E66" s="207"/>
      <c r="F66" s="207"/>
      <c r="G66" s="207"/>
      <c r="H66" s="208"/>
      <c r="I66" s="1">
        <v>60</v>
      </c>
      <c r="J66" s="50">
        <f>J7+J8+J40+J65</f>
        <v>1561963284</v>
      </c>
      <c r="K66" s="50">
        <f>K7+K8+K40+K65</f>
        <v>1635238599</v>
      </c>
    </row>
    <row r="67" spans="1:11" ht="12.75" customHeight="1">
      <c r="A67" s="212" t="s">
        <v>79</v>
      </c>
      <c r="B67" s="213"/>
      <c r="C67" s="213"/>
      <c r="D67" s="213"/>
      <c r="E67" s="213"/>
      <c r="F67" s="213"/>
      <c r="G67" s="213"/>
      <c r="H67" s="214"/>
      <c r="I67" s="4">
        <v>61</v>
      </c>
      <c r="J67" s="8"/>
      <c r="K67" s="8"/>
    </row>
    <row r="68" spans="1:11" ht="12.75">
      <c r="A68" s="215" t="s">
        <v>80</v>
      </c>
      <c r="B68" s="216"/>
      <c r="C68" s="216"/>
      <c r="D68" s="216"/>
      <c r="E68" s="216"/>
      <c r="F68" s="216"/>
      <c r="G68" s="216"/>
      <c r="H68" s="216"/>
      <c r="I68" s="216"/>
      <c r="J68" s="216"/>
      <c r="K68" s="217"/>
    </row>
    <row r="69" spans="1:11" ht="12.75" customHeight="1">
      <c r="A69" s="203" t="s">
        <v>81</v>
      </c>
      <c r="B69" s="204"/>
      <c r="C69" s="204"/>
      <c r="D69" s="204"/>
      <c r="E69" s="204"/>
      <c r="F69" s="204"/>
      <c r="G69" s="204"/>
      <c r="H69" s="205"/>
      <c r="I69" s="3">
        <v>62</v>
      </c>
      <c r="J69" s="51">
        <f>J70+J71+J72+J78+J79+J82+J85</f>
        <v>620808057</v>
      </c>
      <c r="K69" s="51">
        <f>K70+K71+K72+K78+K79+K82+K85</f>
        <v>542915870</v>
      </c>
    </row>
    <row r="70" spans="1:11" ht="12.75" customHeight="1">
      <c r="A70" s="209" t="s">
        <v>82</v>
      </c>
      <c r="B70" s="210"/>
      <c r="C70" s="210"/>
      <c r="D70" s="210"/>
      <c r="E70" s="210"/>
      <c r="F70" s="210"/>
      <c r="G70" s="210"/>
      <c r="H70" s="211"/>
      <c r="I70" s="1">
        <v>63</v>
      </c>
      <c r="J70" s="7">
        <v>232000000</v>
      </c>
      <c r="K70" s="7">
        <v>232000000</v>
      </c>
    </row>
    <row r="71" spans="1:11" ht="12.75" customHeight="1">
      <c r="A71" s="209" t="s">
        <v>83</v>
      </c>
      <c r="B71" s="210"/>
      <c r="C71" s="210"/>
      <c r="D71" s="210"/>
      <c r="E71" s="210"/>
      <c r="F71" s="210"/>
      <c r="G71" s="210"/>
      <c r="H71" s="211"/>
      <c r="I71" s="1">
        <v>64</v>
      </c>
      <c r="J71" s="7">
        <v>-5132712</v>
      </c>
      <c r="K71" s="7">
        <v>-6254719</v>
      </c>
    </row>
    <row r="72" spans="1:11" ht="12.75" customHeight="1">
      <c r="A72" s="209" t="s">
        <v>84</v>
      </c>
      <c r="B72" s="210"/>
      <c r="C72" s="210"/>
      <c r="D72" s="210"/>
      <c r="E72" s="210"/>
      <c r="F72" s="210"/>
      <c r="G72" s="210"/>
      <c r="H72" s="211"/>
      <c r="I72" s="1">
        <v>65</v>
      </c>
      <c r="J72" s="50">
        <f>J73+J74-J75+J76+J77</f>
        <v>12596730</v>
      </c>
      <c r="K72" s="50">
        <f>K73+K74-K75+K76+K77</f>
        <v>12429687</v>
      </c>
    </row>
    <row r="73" spans="1:11" ht="12.75" customHeight="1">
      <c r="A73" s="209" t="s">
        <v>85</v>
      </c>
      <c r="B73" s="210"/>
      <c r="C73" s="210"/>
      <c r="D73" s="210"/>
      <c r="E73" s="210"/>
      <c r="F73" s="210"/>
      <c r="G73" s="210"/>
      <c r="H73" s="211"/>
      <c r="I73" s="1">
        <v>66</v>
      </c>
      <c r="J73" s="7">
        <v>11600000</v>
      </c>
      <c r="K73" s="7">
        <v>11600000</v>
      </c>
    </row>
    <row r="74" spans="1:11" ht="12.75" customHeight="1">
      <c r="A74" s="209" t="s">
        <v>86</v>
      </c>
      <c r="B74" s="210"/>
      <c r="C74" s="210"/>
      <c r="D74" s="210"/>
      <c r="E74" s="210"/>
      <c r="F74" s="210"/>
      <c r="G74" s="210"/>
      <c r="H74" s="211"/>
      <c r="I74" s="1">
        <v>67</v>
      </c>
      <c r="J74" s="7">
        <v>36382812</v>
      </c>
      <c r="K74" s="7">
        <v>36382812</v>
      </c>
    </row>
    <row r="75" spans="1:11" ht="12.75" customHeight="1">
      <c r="A75" s="209" t="s">
        <v>87</v>
      </c>
      <c r="B75" s="210"/>
      <c r="C75" s="210"/>
      <c r="D75" s="210"/>
      <c r="E75" s="210"/>
      <c r="F75" s="210"/>
      <c r="G75" s="210"/>
      <c r="H75" s="211"/>
      <c r="I75" s="1">
        <v>68</v>
      </c>
      <c r="J75" s="7">
        <v>35386082</v>
      </c>
      <c r="K75" s="7">
        <v>35553125</v>
      </c>
    </row>
    <row r="76" spans="1:11" ht="12.75" customHeight="1">
      <c r="A76" s="209" t="s">
        <v>88</v>
      </c>
      <c r="B76" s="210"/>
      <c r="C76" s="210"/>
      <c r="D76" s="210"/>
      <c r="E76" s="210"/>
      <c r="F76" s="210"/>
      <c r="G76" s="210"/>
      <c r="H76" s="211"/>
      <c r="I76" s="1">
        <v>69</v>
      </c>
      <c r="J76" s="7"/>
      <c r="K76" s="7"/>
    </row>
    <row r="77" spans="1:11" ht="12.75" customHeight="1">
      <c r="A77" s="209" t="s">
        <v>89</v>
      </c>
      <c r="B77" s="210"/>
      <c r="C77" s="210"/>
      <c r="D77" s="210"/>
      <c r="E77" s="210"/>
      <c r="F77" s="210"/>
      <c r="G77" s="210"/>
      <c r="H77" s="211"/>
      <c r="I77" s="1">
        <v>70</v>
      </c>
      <c r="J77" s="7"/>
      <c r="K77" s="7"/>
    </row>
    <row r="78" spans="1:11" ht="12.75" customHeight="1">
      <c r="A78" s="209" t="s">
        <v>90</v>
      </c>
      <c r="B78" s="210"/>
      <c r="C78" s="210"/>
      <c r="D78" s="210"/>
      <c r="E78" s="210"/>
      <c r="F78" s="210"/>
      <c r="G78" s="210"/>
      <c r="H78" s="211"/>
      <c r="I78" s="1">
        <v>71</v>
      </c>
      <c r="J78" s="7">
        <v>29191670</v>
      </c>
      <c r="K78" s="7">
        <v>0</v>
      </c>
    </row>
    <row r="79" spans="1:11" ht="12.75" customHeight="1">
      <c r="A79" s="209" t="s">
        <v>91</v>
      </c>
      <c r="B79" s="210"/>
      <c r="C79" s="210"/>
      <c r="D79" s="210"/>
      <c r="E79" s="210"/>
      <c r="F79" s="210"/>
      <c r="G79" s="210"/>
      <c r="H79" s="211"/>
      <c r="I79" s="1">
        <v>72</v>
      </c>
      <c r="J79" s="50">
        <f>J80-J81</f>
        <v>255499719</v>
      </c>
      <c r="K79" s="50">
        <f>K80-K81</f>
        <v>311074923</v>
      </c>
    </row>
    <row r="80" spans="1:11" ht="12.75" customHeight="1">
      <c r="A80" s="218" t="s">
        <v>92</v>
      </c>
      <c r="B80" s="219"/>
      <c r="C80" s="219"/>
      <c r="D80" s="219"/>
      <c r="E80" s="219"/>
      <c r="F80" s="219"/>
      <c r="G80" s="219"/>
      <c r="H80" s="220"/>
      <c r="I80" s="1">
        <v>73</v>
      </c>
      <c r="J80" s="7">
        <v>255499719</v>
      </c>
      <c r="K80" s="7">
        <v>311074923</v>
      </c>
    </row>
    <row r="81" spans="1:11" ht="12.75" customHeight="1">
      <c r="A81" s="218" t="s">
        <v>93</v>
      </c>
      <c r="B81" s="219"/>
      <c r="C81" s="219"/>
      <c r="D81" s="219"/>
      <c r="E81" s="219"/>
      <c r="F81" s="219"/>
      <c r="G81" s="219"/>
      <c r="H81" s="220"/>
      <c r="I81" s="1">
        <v>74</v>
      </c>
      <c r="J81" s="7"/>
      <c r="K81" s="7"/>
    </row>
    <row r="82" spans="1:11" ht="12.75" customHeight="1">
      <c r="A82" s="209" t="s">
        <v>94</v>
      </c>
      <c r="B82" s="210"/>
      <c r="C82" s="210"/>
      <c r="D82" s="210"/>
      <c r="E82" s="210"/>
      <c r="F82" s="210"/>
      <c r="G82" s="210"/>
      <c r="H82" s="211"/>
      <c r="I82" s="1">
        <v>75</v>
      </c>
      <c r="J82" s="50">
        <f>J83-J84</f>
        <v>96652650</v>
      </c>
      <c r="K82" s="50">
        <f>K83-K84</f>
        <v>-6334021</v>
      </c>
    </row>
    <row r="83" spans="1:11" ht="12.75" customHeight="1">
      <c r="A83" s="218" t="s">
        <v>95</v>
      </c>
      <c r="B83" s="219"/>
      <c r="C83" s="219"/>
      <c r="D83" s="219"/>
      <c r="E83" s="219"/>
      <c r="F83" s="219"/>
      <c r="G83" s="219"/>
      <c r="H83" s="220"/>
      <c r="I83" s="1">
        <v>76</v>
      </c>
      <c r="J83" s="7">
        <v>96652650</v>
      </c>
      <c r="K83" s="7"/>
    </row>
    <row r="84" spans="1:11" ht="12.75" customHeight="1">
      <c r="A84" s="218" t="s">
        <v>96</v>
      </c>
      <c r="B84" s="219"/>
      <c r="C84" s="219"/>
      <c r="D84" s="219"/>
      <c r="E84" s="219"/>
      <c r="F84" s="219"/>
      <c r="G84" s="219"/>
      <c r="H84" s="220"/>
      <c r="I84" s="1">
        <v>77</v>
      </c>
      <c r="J84" s="7"/>
      <c r="K84" s="7">
        <v>6334021</v>
      </c>
    </row>
    <row r="85" spans="1:11" ht="12.75" customHeight="1">
      <c r="A85" s="209" t="s">
        <v>97</v>
      </c>
      <c r="B85" s="210"/>
      <c r="C85" s="210"/>
      <c r="D85" s="210"/>
      <c r="E85" s="210"/>
      <c r="F85" s="210"/>
      <c r="G85" s="210"/>
      <c r="H85" s="211"/>
      <c r="I85" s="1">
        <v>78</v>
      </c>
      <c r="J85" s="7"/>
      <c r="K85" s="7"/>
    </row>
    <row r="86" spans="1:11" ht="12.75" customHeight="1">
      <c r="A86" s="206" t="s">
        <v>98</v>
      </c>
      <c r="B86" s="207"/>
      <c r="C86" s="207"/>
      <c r="D86" s="207"/>
      <c r="E86" s="207"/>
      <c r="F86" s="207"/>
      <c r="G86" s="207"/>
      <c r="H86" s="208"/>
      <c r="I86" s="1">
        <v>79</v>
      </c>
      <c r="J86" s="50">
        <f>SUM(J87:J89)</f>
        <v>1945865</v>
      </c>
      <c r="K86" s="50">
        <f>SUM(K87:K89)</f>
        <v>1942400</v>
      </c>
    </row>
    <row r="87" spans="1:11" ht="12.75" customHeight="1">
      <c r="A87" s="209" t="s">
        <v>99</v>
      </c>
      <c r="B87" s="210"/>
      <c r="C87" s="210"/>
      <c r="D87" s="210"/>
      <c r="E87" s="210"/>
      <c r="F87" s="210"/>
      <c r="G87" s="210"/>
      <c r="H87" s="211"/>
      <c r="I87" s="1">
        <v>80</v>
      </c>
      <c r="J87" s="7">
        <v>1945865</v>
      </c>
      <c r="K87" s="7">
        <v>1942400</v>
      </c>
    </row>
    <row r="88" spans="1:11" ht="12.75" customHeight="1">
      <c r="A88" s="209" t="s">
        <v>100</v>
      </c>
      <c r="B88" s="210"/>
      <c r="C88" s="210"/>
      <c r="D88" s="210"/>
      <c r="E88" s="210"/>
      <c r="F88" s="210"/>
      <c r="G88" s="210"/>
      <c r="H88" s="211"/>
      <c r="I88" s="1">
        <v>81</v>
      </c>
      <c r="J88" s="7"/>
      <c r="K88" s="7"/>
    </row>
    <row r="89" spans="1:11" ht="12.75" customHeight="1">
      <c r="A89" s="209" t="s">
        <v>101</v>
      </c>
      <c r="B89" s="210"/>
      <c r="C89" s="210"/>
      <c r="D89" s="210"/>
      <c r="E89" s="210"/>
      <c r="F89" s="210"/>
      <c r="G89" s="210"/>
      <c r="H89" s="211"/>
      <c r="I89" s="1">
        <v>82</v>
      </c>
      <c r="J89" s="7"/>
      <c r="K89" s="7"/>
    </row>
    <row r="90" spans="1:11" ht="12.75" customHeight="1">
      <c r="A90" s="206" t="s">
        <v>102</v>
      </c>
      <c r="B90" s="207"/>
      <c r="C90" s="207"/>
      <c r="D90" s="207"/>
      <c r="E90" s="207"/>
      <c r="F90" s="207"/>
      <c r="G90" s="207"/>
      <c r="H90" s="208"/>
      <c r="I90" s="1">
        <v>83</v>
      </c>
      <c r="J90" s="50">
        <f>SUM(J91:J99)</f>
        <v>724189226</v>
      </c>
      <c r="K90" s="50">
        <f>SUM(K91:K99)</f>
        <v>794537536</v>
      </c>
    </row>
    <row r="91" spans="1:11" ht="12.75" customHeight="1">
      <c r="A91" s="209" t="s">
        <v>103</v>
      </c>
      <c r="B91" s="210"/>
      <c r="C91" s="210"/>
      <c r="D91" s="210"/>
      <c r="E91" s="210"/>
      <c r="F91" s="210"/>
      <c r="G91" s="210"/>
      <c r="H91" s="211"/>
      <c r="I91" s="1">
        <v>84</v>
      </c>
      <c r="J91" s="7"/>
      <c r="K91" s="7"/>
    </row>
    <row r="92" spans="1:11" ht="12.75" customHeight="1">
      <c r="A92" s="209" t="s">
        <v>104</v>
      </c>
      <c r="B92" s="210"/>
      <c r="C92" s="210"/>
      <c r="D92" s="210"/>
      <c r="E92" s="210"/>
      <c r="F92" s="210"/>
      <c r="G92" s="210"/>
      <c r="H92" s="211"/>
      <c r="I92" s="1">
        <v>85</v>
      </c>
      <c r="J92" s="7"/>
      <c r="K92" s="7"/>
    </row>
    <row r="93" spans="1:11" ht="12.75" customHeight="1">
      <c r="A93" s="209" t="s">
        <v>105</v>
      </c>
      <c r="B93" s="210"/>
      <c r="C93" s="210"/>
      <c r="D93" s="210"/>
      <c r="E93" s="210"/>
      <c r="F93" s="210"/>
      <c r="G93" s="210"/>
      <c r="H93" s="211"/>
      <c r="I93" s="1">
        <v>86</v>
      </c>
      <c r="J93" s="7">
        <v>724189226</v>
      </c>
      <c r="K93" s="7">
        <v>794537536</v>
      </c>
    </row>
    <row r="94" spans="1:11" ht="12.75" customHeight="1">
      <c r="A94" s="209" t="s">
        <v>106</v>
      </c>
      <c r="B94" s="210"/>
      <c r="C94" s="210"/>
      <c r="D94" s="210"/>
      <c r="E94" s="210"/>
      <c r="F94" s="210"/>
      <c r="G94" s="210"/>
      <c r="H94" s="211"/>
      <c r="I94" s="1">
        <v>87</v>
      </c>
      <c r="J94" s="7"/>
      <c r="K94" s="7"/>
    </row>
    <row r="95" spans="1:11" ht="12.75" customHeight="1">
      <c r="A95" s="209" t="s">
        <v>107</v>
      </c>
      <c r="B95" s="210"/>
      <c r="C95" s="210"/>
      <c r="D95" s="210"/>
      <c r="E95" s="210"/>
      <c r="F95" s="210"/>
      <c r="G95" s="210"/>
      <c r="H95" s="211"/>
      <c r="I95" s="1">
        <v>88</v>
      </c>
      <c r="J95" s="7"/>
      <c r="K95" s="7"/>
    </row>
    <row r="96" spans="1:11" ht="12.75" customHeight="1">
      <c r="A96" s="209" t="s">
        <v>108</v>
      </c>
      <c r="B96" s="210"/>
      <c r="C96" s="210"/>
      <c r="D96" s="210"/>
      <c r="E96" s="210"/>
      <c r="F96" s="210"/>
      <c r="G96" s="210"/>
      <c r="H96" s="211"/>
      <c r="I96" s="1">
        <v>89</v>
      </c>
      <c r="J96" s="7"/>
      <c r="K96" s="7"/>
    </row>
    <row r="97" spans="1:11" ht="12.75" customHeight="1">
      <c r="A97" s="209" t="s">
        <v>109</v>
      </c>
      <c r="B97" s="210"/>
      <c r="C97" s="210"/>
      <c r="D97" s="210"/>
      <c r="E97" s="210"/>
      <c r="F97" s="210"/>
      <c r="G97" s="210"/>
      <c r="H97" s="211"/>
      <c r="I97" s="1">
        <v>90</v>
      </c>
      <c r="J97" s="7"/>
      <c r="K97" s="7"/>
    </row>
    <row r="98" spans="1:11" ht="12.75" customHeight="1">
      <c r="A98" s="209" t="s">
        <v>110</v>
      </c>
      <c r="B98" s="210"/>
      <c r="C98" s="210"/>
      <c r="D98" s="210"/>
      <c r="E98" s="210"/>
      <c r="F98" s="210"/>
      <c r="G98" s="210"/>
      <c r="H98" s="211"/>
      <c r="I98" s="1">
        <v>91</v>
      </c>
      <c r="J98" s="7"/>
      <c r="K98" s="7"/>
    </row>
    <row r="99" spans="1:11" ht="12.75" customHeight="1">
      <c r="A99" s="209" t="s">
        <v>111</v>
      </c>
      <c r="B99" s="210"/>
      <c r="C99" s="210"/>
      <c r="D99" s="210"/>
      <c r="E99" s="210"/>
      <c r="F99" s="210"/>
      <c r="G99" s="210"/>
      <c r="H99" s="211"/>
      <c r="I99" s="1">
        <v>92</v>
      </c>
      <c r="J99" s="7"/>
      <c r="K99" s="7"/>
    </row>
    <row r="100" spans="1:11" ht="12.75" customHeight="1">
      <c r="A100" s="206" t="s">
        <v>112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0">
        <f>SUM(J101:J112)</f>
        <v>143557660</v>
      </c>
      <c r="K100" s="50">
        <f>SUM(K101:K112)</f>
        <v>204277776</v>
      </c>
    </row>
    <row r="101" spans="1:11" ht="12.75" customHeight="1">
      <c r="A101" s="209" t="s">
        <v>103</v>
      </c>
      <c r="B101" s="210"/>
      <c r="C101" s="210"/>
      <c r="D101" s="210"/>
      <c r="E101" s="210"/>
      <c r="F101" s="210"/>
      <c r="G101" s="210"/>
      <c r="H101" s="211"/>
      <c r="I101" s="1">
        <v>94</v>
      </c>
      <c r="J101" s="7"/>
      <c r="K101" s="7"/>
    </row>
    <row r="102" spans="1:11" ht="12.75" customHeight="1">
      <c r="A102" s="209" t="s">
        <v>104</v>
      </c>
      <c r="B102" s="210"/>
      <c r="C102" s="210"/>
      <c r="D102" s="210"/>
      <c r="E102" s="210"/>
      <c r="F102" s="210"/>
      <c r="G102" s="210"/>
      <c r="H102" s="211"/>
      <c r="I102" s="1">
        <v>95</v>
      </c>
      <c r="J102" s="7"/>
      <c r="K102" s="7"/>
    </row>
    <row r="103" spans="1:11" ht="12.75" customHeight="1">
      <c r="A103" s="209" t="s">
        <v>105</v>
      </c>
      <c r="B103" s="210"/>
      <c r="C103" s="210"/>
      <c r="D103" s="210"/>
      <c r="E103" s="210"/>
      <c r="F103" s="210"/>
      <c r="G103" s="210"/>
      <c r="H103" s="211"/>
      <c r="I103" s="1">
        <v>96</v>
      </c>
      <c r="J103" s="7">
        <v>117505183</v>
      </c>
      <c r="K103" s="7">
        <v>101535091</v>
      </c>
    </row>
    <row r="104" spans="1:11" ht="12.75" customHeight="1">
      <c r="A104" s="209" t="s">
        <v>106</v>
      </c>
      <c r="B104" s="210"/>
      <c r="C104" s="210"/>
      <c r="D104" s="210"/>
      <c r="E104" s="210"/>
      <c r="F104" s="210"/>
      <c r="G104" s="210"/>
      <c r="H104" s="211"/>
      <c r="I104" s="1">
        <v>97</v>
      </c>
      <c r="J104" s="7"/>
      <c r="K104" s="7"/>
    </row>
    <row r="105" spans="1:11" ht="12.75" customHeight="1">
      <c r="A105" s="209" t="s">
        <v>107</v>
      </c>
      <c r="B105" s="210"/>
      <c r="C105" s="210"/>
      <c r="D105" s="210"/>
      <c r="E105" s="210"/>
      <c r="F105" s="210"/>
      <c r="G105" s="210"/>
      <c r="H105" s="211"/>
      <c r="I105" s="1">
        <v>98</v>
      </c>
      <c r="J105" s="7">
        <v>9256651</v>
      </c>
      <c r="K105" s="7">
        <v>12624820</v>
      </c>
    </row>
    <row r="106" spans="1:11" ht="12.75" customHeight="1">
      <c r="A106" s="209" t="s">
        <v>108</v>
      </c>
      <c r="B106" s="210"/>
      <c r="C106" s="210"/>
      <c r="D106" s="210"/>
      <c r="E106" s="210"/>
      <c r="F106" s="210"/>
      <c r="G106" s="210"/>
      <c r="H106" s="211"/>
      <c r="I106" s="1">
        <v>99</v>
      </c>
      <c r="J106" s="7"/>
      <c r="K106" s="7">
        <v>70000000</v>
      </c>
    </row>
    <row r="107" spans="1:11" ht="12.75" customHeight="1">
      <c r="A107" s="209" t="s">
        <v>113</v>
      </c>
      <c r="B107" s="210"/>
      <c r="C107" s="210"/>
      <c r="D107" s="210"/>
      <c r="E107" s="210"/>
      <c r="F107" s="210"/>
      <c r="G107" s="210"/>
      <c r="H107" s="211"/>
      <c r="I107" s="1">
        <v>100</v>
      </c>
      <c r="J107" s="7"/>
      <c r="K107" s="7"/>
    </row>
    <row r="108" spans="1:11" ht="12.75" customHeight="1">
      <c r="A108" s="209" t="s">
        <v>114</v>
      </c>
      <c r="B108" s="210"/>
      <c r="C108" s="210"/>
      <c r="D108" s="210"/>
      <c r="E108" s="210"/>
      <c r="F108" s="210"/>
      <c r="G108" s="210"/>
      <c r="H108" s="211"/>
      <c r="I108" s="1">
        <v>101</v>
      </c>
      <c r="J108" s="7">
        <v>732867</v>
      </c>
      <c r="K108" s="7">
        <v>589210</v>
      </c>
    </row>
    <row r="109" spans="1:11" ht="12.75" customHeight="1">
      <c r="A109" s="209" t="s">
        <v>115</v>
      </c>
      <c r="B109" s="210"/>
      <c r="C109" s="210"/>
      <c r="D109" s="210"/>
      <c r="E109" s="210"/>
      <c r="F109" s="210"/>
      <c r="G109" s="210"/>
      <c r="H109" s="211"/>
      <c r="I109" s="1">
        <v>102</v>
      </c>
      <c r="J109" s="7">
        <v>0</v>
      </c>
      <c r="K109" s="7">
        <v>0</v>
      </c>
    </row>
    <row r="110" spans="1:11" ht="12.75" customHeight="1">
      <c r="A110" s="209" t="s">
        <v>116</v>
      </c>
      <c r="B110" s="210"/>
      <c r="C110" s="210"/>
      <c r="D110" s="210"/>
      <c r="E110" s="210"/>
      <c r="F110" s="210"/>
      <c r="G110" s="210"/>
      <c r="H110" s="211"/>
      <c r="I110" s="1">
        <v>103</v>
      </c>
      <c r="J110" s="7">
        <v>1202880</v>
      </c>
      <c r="K110" s="7">
        <v>2223409</v>
      </c>
    </row>
    <row r="111" spans="1:11" ht="12.75" customHeight="1">
      <c r="A111" s="209" t="s">
        <v>117</v>
      </c>
      <c r="B111" s="210"/>
      <c r="C111" s="210"/>
      <c r="D111" s="210"/>
      <c r="E111" s="210"/>
      <c r="F111" s="210"/>
      <c r="G111" s="210"/>
      <c r="H111" s="211"/>
      <c r="I111" s="1">
        <v>104</v>
      </c>
      <c r="J111" s="7"/>
      <c r="K111" s="7"/>
    </row>
    <row r="112" spans="1:11" ht="12.75" customHeight="1">
      <c r="A112" s="209" t="s">
        <v>118</v>
      </c>
      <c r="B112" s="210"/>
      <c r="C112" s="210"/>
      <c r="D112" s="210"/>
      <c r="E112" s="210"/>
      <c r="F112" s="210"/>
      <c r="G112" s="210"/>
      <c r="H112" s="211"/>
      <c r="I112" s="1">
        <v>105</v>
      </c>
      <c r="J112" s="7">
        <v>14860079</v>
      </c>
      <c r="K112" s="7">
        <v>17305246</v>
      </c>
    </row>
    <row r="113" spans="1:11" ht="12.75" customHeight="1">
      <c r="A113" s="206" t="s">
        <v>119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71462476</v>
      </c>
      <c r="K113" s="7">
        <v>91565017</v>
      </c>
    </row>
    <row r="114" spans="1:11" ht="12.75" customHeight="1">
      <c r="A114" s="206" t="s">
        <v>120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0">
        <f>J69+J86+J90+J100+J113</f>
        <v>1561963284</v>
      </c>
      <c r="K114" s="50">
        <f>K69+K86+K90+K100+K113</f>
        <v>1635238599</v>
      </c>
    </row>
    <row r="115" spans="1:11" ht="12.75" customHeight="1">
      <c r="A115" s="228" t="s">
        <v>121</v>
      </c>
      <c r="B115" s="229"/>
      <c r="C115" s="229"/>
      <c r="D115" s="229"/>
      <c r="E115" s="229"/>
      <c r="F115" s="229"/>
      <c r="G115" s="229"/>
      <c r="H115" s="230"/>
      <c r="I115" s="2">
        <v>108</v>
      </c>
      <c r="J115" s="8"/>
      <c r="K115" s="8"/>
    </row>
    <row r="116" spans="1:11" ht="12.75" customHeight="1">
      <c r="A116" s="215" t="s">
        <v>122</v>
      </c>
      <c r="B116" s="231"/>
      <c r="C116" s="231"/>
      <c r="D116" s="231"/>
      <c r="E116" s="231"/>
      <c r="F116" s="231"/>
      <c r="G116" s="231"/>
      <c r="H116" s="231"/>
      <c r="I116" s="232"/>
      <c r="J116" s="232"/>
      <c r="K116" s="233"/>
    </row>
    <row r="117" spans="1:11" ht="12.75" customHeight="1">
      <c r="A117" s="203" t="s">
        <v>123</v>
      </c>
      <c r="B117" s="204"/>
      <c r="C117" s="204"/>
      <c r="D117" s="204"/>
      <c r="E117" s="204"/>
      <c r="F117" s="204"/>
      <c r="G117" s="204"/>
      <c r="H117" s="204"/>
      <c r="I117" s="234"/>
      <c r="J117" s="234"/>
      <c r="K117" s="235"/>
    </row>
    <row r="118" spans="1:11" ht="12.75" customHeight="1">
      <c r="A118" s="209" t="s">
        <v>124</v>
      </c>
      <c r="B118" s="210"/>
      <c r="C118" s="210"/>
      <c r="D118" s="210"/>
      <c r="E118" s="210"/>
      <c r="F118" s="210"/>
      <c r="G118" s="210"/>
      <c r="H118" s="211"/>
      <c r="I118" s="1">
        <v>109</v>
      </c>
      <c r="J118" s="7">
        <v>620808057</v>
      </c>
      <c r="K118" s="7">
        <v>542915870</v>
      </c>
    </row>
    <row r="119" spans="1:11" ht="12.75" customHeight="1">
      <c r="A119" s="221" t="s">
        <v>125</v>
      </c>
      <c r="B119" s="222"/>
      <c r="C119" s="222"/>
      <c r="D119" s="222"/>
      <c r="E119" s="222"/>
      <c r="F119" s="222"/>
      <c r="G119" s="222"/>
      <c r="H119" s="223"/>
      <c r="I119" s="4">
        <v>110</v>
      </c>
      <c r="J119" s="8"/>
      <c r="K119" s="8"/>
    </row>
    <row r="120" spans="1:11" ht="12.75">
      <c r="A120" s="224"/>
      <c r="B120" s="225"/>
      <c r="C120" s="225"/>
      <c r="D120" s="225"/>
      <c r="E120" s="225"/>
      <c r="F120" s="225"/>
      <c r="G120" s="225"/>
      <c r="H120" s="225"/>
      <c r="I120" s="225"/>
      <c r="J120" s="225"/>
      <c r="K120" s="225"/>
    </row>
    <row r="121" spans="1:11" ht="12.75">
      <c r="A121" s="226"/>
      <c r="B121" s="227"/>
      <c r="C121" s="227"/>
      <c r="D121" s="227"/>
      <c r="E121" s="227"/>
      <c r="F121" s="227"/>
      <c r="G121" s="227"/>
      <c r="H121" s="227"/>
      <c r="I121" s="227"/>
      <c r="J121" s="227"/>
      <c r="K121" s="227"/>
    </row>
  </sheetData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9:K84 J72:K77 J7:K67 J70:K70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2"/>
  <headerFooter alignWithMargins="0">
    <oddHeader>&amp;L&amp;G</oddHeader>
  </headerFooter>
  <rowBreaks count="1" manualBreakCount="1">
    <brk id="67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="110" zoomScaleSheetLayoutView="110" workbookViewId="0" topLeftCell="A37">
      <selection activeCell="J70" sqref="J70:M70"/>
    </sheetView>
  </sheetViews>
  <sheetFormatPr defaultColWidth="9.140625" defaultRowHeight="12.75"/>
  <cols>
    <col min="1" max="9" width="9.140625" style="49" customWidth="1"/>
    <col min="10" max="10" width="10.28125" style="49" customWidth="1"/>
    <col min="11" max="11" width="10.00390625" style="49" customWidth="1"/>
    <col min="12" max="12" width="10.421875" style="49" customWidth="1"/>
    <col min="13" max="13" width="10.28125" style="49" customWidth="1"/>
    <col min="14" max="16384" width="9.140625" style="49" customWidth="1"/>
  </cols>
  <sheetData>
    <row r="1" spans="1:13" ht="12.75" customHeight="1">
      <c r="A1" s="191" t="s">
        <v>132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ht="12.75" customHeight="1">
      <c r="A2" s="242" t="s">
        <v>307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</row>
    <row r="3" spans="1:13" ht="12.75" customHeight="1">
      <c r="A3" s="238" t="s">
        <v>127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</row>
    <row r="4" spans="1:13" ht="23.25" customHeight="1">
      <c r="A4" s="237" t="s">
        <v>128</v>
      </c>
      <c r="B4" s="237"/>
      <c r="C4" s="237"/>
      <c r="D4" s="237"/>
      <c r="E4" s="237"/>
      <c r="F4" s="237"/>
      <c r="G4" s="237"/>
      <c r="H4" s="237"/>
      <c r="I4" s="55" t="s">
        <v>129</v>
      </c>
      <c r="J4" s="236" t="s">
        <v>130</v>
      </c>
      <c r="K4" s="236"/>
      <c r="L4" s="236" t="s">
        <v>131</v>
      </c>
      <c r="M4" s="236"/>
    </row>
    <row r="5" spans="1:13" ht="22.5">
      <c r="A5" s="237"/>
      <c r="B5" s="237"/>
      <c r="C5" s="237"/>
      <c r="D5" s="237"/>
      <c r="E5" s="237"/>
      <c r="F5" s="237"/>
      <c r="G5" s="237"/>
      <c r="H5" s="237"/>
      <c r="I5" s="55"/>
      <c r="J5" s="57" t="s">
        <v>133</v>
      </c>
      <c r="K5" s="57" t="s">
        <v>134</v>
      </c>
      <c r="L5" s="57" t="s">
        <v>133</v>
      </c>
      <c r="M5" s="57" t="s">
        <v>134</v>
      </c>
    </row>
    <row r="6" spans="1:13" ht="12.75">
      <c r="A6" s="236">
        <v>1</v>
      </c>
      <c r="B6" s="236"/>
      <c r="C6" s="236"/>
      <c r="D6" s="236"/>
      <c r="E6" s="236"/>
      <c r="F6" s="236"/>
      <c r="G6" s="236"/>
      <c r="H6" s="236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 customHeight="1">
      <c r="A7" s="203" t="s">
        <v>135</v>
      </c>
      <c r="B7" s="204"/>
      <c r="C7" s="204"/>
      <c r="D7" s="204"/>
      <c r="E7" s="204"/>
      <c r="F7" s="204"/>
      <c r="G7" s="204"/>
      <c r="H7" s="205"/>
      <c r="I7" s="3">
        <v>111</v>
      </c>
      <c r="J7" s="51">
        <f>SUM(J8:J9)</f>
        <v>154039715</v>
      </c>
      <c r="K7" s="51">
        <f>SUM(K8:K9)</f>
        <v>94933466</v>
      </c>
      <c r="L7" s="51">
        <f>SUM(L8:L9)</f>
        <v>99412421</v>
      </c>
      <c r="M7" s="51">
        <f>SUM(M8:M9)</f>
        <v>49481399</v>
      </c>
    </row>
    <row r="8" spans="1:13" ht="12.75" customHeight="1">
      <c r="A8" s="206" t="s">
        <v>136</v>
      </c>
      <c r="B8" s="207"/>
      <c r="C8" s="207"/>
      <c r="D8" s="207"/>
      <c r="E8" s="207"/>
      <c r="F8" s="207"/>
      <c r="G8" s="207"/>
      <c r="H8" s="208"/>
      <c r="I8" s="1">
        <v>112</v>
      </c>
      <c r="J8" s="275">
        <v>125438360</v>
      </c>
      <c r="K8" s="7">
        <v>67322384</v>
      </c>
      <c r="L8" s="275">
        <v>96958796</v>
      </c>
      <c r="M8" s="7">
        <v>48288619</v>
      </c>
    </row>
    <row r="9" spans="1:13" ht="12.75" customHeight="1">
      <c r="A9" s="206" t="s">
        <v>137</v>
      </c>
      <c r="B9" s="207"/>
      <c r="C9" s="207"/>
      <c r="D9" s="207"/>
      <c r="E9" s="207"/>
      <c r="F9" s="207"/>
      <c r="G9" s="207"/>
      <c r="H9" s="208"/>
      <c r="I9" s="1">
        <v>113</v>
      </c>
      <c r="J9" s="275">
        <f>14167825+14433530</f>
        <v>28601355</v>
      </c>
      <c r="K9" s="7">
        <v>27611082</v>
      </c>
      <c r="L9" s="275">
        <v>2453625</v>
      </c>
      <c r="M9" s="7">
        <v>1192780</v>
      </c>
    </row>
    <row r="10" spans="1:13" ht="12.75" customHeight="1">
      <c r="A10" s="206" t="s">
        <v>138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0">
        <f>J11+J12+J16+J20+J21+J22+J25+J26</f>
        <v>102094321</v>
      </c>
      <c r="K10" s="50">
        <f>K11+K12+K16+K20+K21+K22+K25+K26</f>
        <v>54855965</v>
      </c>
      <c r="L10" s="50">
        <f>L11+L12+L16+L20+L21+L22+L25+L26</f>
        <v>102348500</v>
      </c>
      <c r="M10" s="50">
        <f>M11+M12+M16+M20+M21+M22+M25+M26</f>
        <v>52662846</v>
      </c>
    </row>
    <row r="11" spans="1:13" ht="12.75" customHeight="1">
      <c r="A11" s="206" t="s">
        <v>139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/>
      <c r="K11" s="7"/>
      <c r="L11" s="7"/>
      <c r="M11" s="7"/>
    </row>
    <row r="12" spans="1:13" ht="12.75" customHeight="1">
      <c r="A12" s="206" t="s">
        <v>140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0">
        <f>SUM(J13:J15)</f>
        <v>19592656</v>
      </c>
      <c r="K12" s="50">
        <f>SUM(K13:K15)</f>
        <v>10624403</v>
      </c>
      <c r="L12" s="50">
        <f>SUM(L13:L15)</f>
        <v>15951137</v>
      </c>
      <c r="M12" s="50">
        <f>SUM(M13:M15)</f>
        <v>7870424</v>
      </c>
    </row>
    <row r="13" spans="1:13" ht="12.75" customHeight="1">
      <c r="A13" s="209" t="s">
        <v>141</v>
      </c>
      <c r="B13" s="210"/>
      <c r="C13" s="210"/>
      <c r="D13" s="210"/>
      <c r="E13" s="210"/>
      <c r="F13" s="210"/>
      <c r="G13" s="210"/>
      <c r="H13" s="211"/>
      <c r="I13" s="1">
        <v>117</v>
      </c>
      <c r="J13" s="276">
        <v>115698</v>
      </c>
      <c r="K13" s="7">
        <v>46448</v>
      </c>
      <c r="L13" s="7">
        <v>101396</v>
      </c>
      <c r="M13" s="7">
        <v>37266</v>
      </c>
    </row>
    <row r="14" spans="1:13" ht="12.75" customHeight="1">
      <c r="A14" s="209" t="s">
        <v>142</v>
      </c>
      <c r="B14" s="210"/>
      <c r="C14" s="210"/>
      <c r="D14" s="210"/>
      <c r="E14" s="210"/>
      <c r="F14" s="210"/>
      <c r="G14" s="210"/>
      <c r="H14" s="211"/>
      <c r="I14" s="1">
        <v>118</v>
      </c>
      <c r="J14" s="7"/>
      <c r="K14" s="7"/>
      <c r="L14" s="7"/>
      <c r="M14" s="7"/>
    </row>
    <row r="15" spans="1:13" ht="12.75" customHeight="1">
      <c r="A15" s="209" t="s">
        <v>143</v>
      </c>
      <c r="B15" s="210"/>
      <c r="C15" s="210"/>
      <c r="D15" s="210"/>
      <c r="E15" s="210"/>
      <c r="F15" s="210"/>
      <c r="G15" s="210"/>
      <c r="H15" s="211"/>
      <c r="I15" s="1">
        <v>119</v>
      </c>
      <c r="J15" s="7">
        <v>19476958</v>
      </c>
      <c r="K15" s="7">
        <v>10577955</v>
      </c>
      <c r="L15" s="7">
        <v>15849741</v>
      </c>
      <c r="M15" s="7">
        <v>7833158</v>
      </c>
    </row>
    <row r="16" spans="1:13" ht="12.75" customHeight="1">
      <c r="A16" s="206" t="s">
        <v>144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0">
        <f>SUM(J17:J19)</f>
        <v>30020671</v>
      </c>
      <c r="K16" s="50">
        <f>SUM(K17:K19)</f>
        <v>16099288</v>
      </c>
      <c r="L16" s="50">
        <f>SUM(L17:L19)</f>
        <v>30576498</v>
      </c>
      <c r="M16" s="50">
        <f>SUM(M17:M19)</f>
        <v>15893444</v>
      </c>
    </row>
    <row r="17" spans="1:13" ht="12.75" customHeight="1">
      <c r="A17" s="209" t="s">
        <v>145</v>
      </c>
      <c r="B17" s="210"/>
      <c r="C17" s="210"/>
      <c r="D17" s="210"/>
      <c r="E17" s="210"/>
      <c r="F17" s="210"/>
      <c r="G17" s="210"/>
      <c r="H17" s="211"/>
      <c r="I17" s="1">
        <v>121</v>
      </c>
      <c r="J17" s="7">
        <f>2108859+25669464</f>
        <v>27778323</v>
      </c>
      <c r="K17" s="7">
        <f>1055601+13929744</f>
        <v>14985345</v>
      </c>
      <c r="L17" s="7">
        <f>2281935+26080162</f>
        <v>28362097</v>
      </c>
      <c r="M17" s="7">
        <v>14792997</v>
      </c>
    </row>
    <row r="18" spans="1:13" ht="12.75" customHeight="1">
      <c r="A18" s="209" t="s">
        <v>146</v>
      </c>
      <c r="B18" s="210"/>
      <c r="C18" s="210"/>
      <c r="D18" s="210"/>
      <c r="E18" s="210"/>
      <c r="F18" s="210"/>
      <c r="G18" s="210"/>
      <c r="H18" s="211"/>
      <c r="I18" s="1">
        <v>122</v>
      </c>
      <c r="J18" s="7">
        <v>1603775</v>
      </c>
      <c r="K18" s="7">
        <v>795546</v>
      </c>
      <c r="L18" s="7">
        <v>1554529</v>
      </c>
      <c r="M18" s="7">
        <v>772325</v>
      </c>
    </row>
    <row r="19" spans="1:13" ht="12.75" customHeight="1">
      <c r="A19" s="209" t="s">
        <v>147</v>
      </c>
      <c r="B19" s="210"/>
      <c r="C19" s="210"/>
      <c r="D19" s="210"/>
      <c r="E19" s="210"/>
      <c r="F19" s="210"/>
      <c r="G19" s="210"/>
      <c r="H19" s="211"/>
      <c r="I19" s="1">
        <v>123</v>
      </c>
      <c r="J19" s="7">
        <v>638573</v>
      </c>
      <c r="K19" s="7">
        <v>318397</v>
      </c>
      <c r="L19" s="7">
        <v>659872</v>
      </c>
      <c r="M19" s="7">
        <v>328122</v>
      </c>
    </row>
    <row r="20" spans="1:13" ht="12.75" customHeight="1">
      <c r="A20" s="206" t="s">
        <v>148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43795228</v>
      </c>
      <c r="K20" s="7">
        <v>23233234</v>
      </c>
      <c r="L20" s="7">
        <v>45760470</v>
      </c>
      <c r="M20" s="7">
        <v>23400636</v>
      </c>
    </row>
    <row r="21" spans="1:13" ht="12.75" customHeight="1">
      <c r="A21" s="206" t="s">
        <v>149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8571916</v>
      </c>
      <c r="K21" s="7">
        <v>4785190</v>
      </c>
      <c r="L21" s="7">
        <v>10060395</v>
      </c>
      <c r="M21" s="7">
        <v>5498342</v>
      </c>
    </row>
    <row r="22" spans="1:13" ht="12.75" customHeight="1">
      <c r="A22" s="206" t="s">
        <v>150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0">
        <f>SUM(J23:J24)</f>
        <v>0</v>
      </c>
      <c r="K22" s="50">
        <f>SUM(K23:K24)</f>
        <v>0</v>
      </c>
      <c r="L22" s="50">
        <f>SUM(L23:L24)</f>
        <v>0</v>
      </c>
      <c r="M22" s="50">
        <f>SUM(M23:M24)</f>
        <v>0</v>
      </c>
    </row>
    <row r="23" spans="1:13" ht="12.75" customHeight="1">
      <c r="A23" s="209" t="s">
        <v>151</v>
      </c>
      <c r="B23" s="210"/>
      <c r="C23" s="210"/>
      <c r="D23" s="210"/>
      <c r="E23" s="210"/>
      <c r="F23" s="210"/>
      <c r="G23" s="210"/>
      <c r="H23" s="211"/>
      <c r="I23" s="1">
        <v>127</v>
      </c>
      <c r="J23" s="7"/>
      <c r="K23" s="7"/>
      <c r="L23" s="7"/>
      <c r="M23" s="7"/>
    </row>
    <row r="24" spans="1:13" ht="12.75" customHeight="1">
      <c r="A24" s="209" t="s">
        <v>152</v>
      </c>
      <c r="B24" s="210"/>
      <c r="C24" s="210"/>
      <c r="D24" s="210"/>
      <c r="E24" s="210"/>
      <c r="F24" s="210"/>
      <c r="G24" s="210"/>
      <c r="H24" s="211"/>
      <c r="I24" s="1">
        <v>128</v>
      </c>
      <c r="J24" s="7"/>
      <c r="K24" s="7"/>
      <c r="L24" s="7"/>
      <c r="M24" s="7"/>
    </row>
    <row r="25" spans="1:13" ht="12.75" customHeight="1">
      <c r="A25" s="206" t="s">
        <v>153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>
        <v>113850</v>
      </c>
      <c r="K25" s="7">
        <v>113850</v>
      </c>
      <c r="L25" s="7"/>
      <c r="M25" s="7"/>
    </row>
    <row r="26" spans="1:13" ht="12.75" customHeight="1">
      <c r="A26" s="206" t="s">
        <v>154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/>
      <c r="K26" s="7"/>
      <c r="L26" s="7"/>
      <c r="M26" s="7"/>
    </row>
    <row r="27" spans="1:13" ht="12.75" customHeight="1">
      <c r="A27" s="206" t="s">
        <v>155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0">
        <f>SUM(J28:J32)</f>
        <v>7037553</v>
      </c>
      <c r="K27" s="50">
        <f>SUM(K28:K32)</f>
        <v>4655001</v>
      </c>
      <c r="L27" s="50">
        <f>SUM(L28:L32)</f>
        <v>22148274</v>
      </c>
      <c r="M27" s="50">
        <f>SUM(M28:M32)</f>
        <v>18181011</v>
      </c>
    </row>
    <row r="28" spans="1:13" ht="12.75" customHeight="1">
      <c r="A28" s="206" t="s">
        <v>156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/>
      <c r="K28" s="7"/>
      <c r="L28" s="7"/>
      <c r="M28" s="7"/>
    </row>
    <row r="29" spans="1:13" ht="12.75" customHeight="1">
      <c r="A29" s="206" t="s">
        <v>157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7037553</v>
      </c>
      <c r="K29" s="7">
        <v>4655001</v>
      </c>
      <c r="L29" s="7">
        <v>22148274</v>
      </c>
      <c r="M29" s="7">
        <v>18181011</v>
      </c>
    </row>
    <row r="30" spans="1:13" ht="12.75" customHeight="1">
      <c r="A30" s="206" t="s">
        <v>158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/>
      <c r="L30" s="7"/>
      <c r="M30" s="7"/>
    </row>
    <row r="31" spans="1:13" ht="12.75" customHeight="1">
      <c r="A31" s="206" t="s">
        <v>159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/>
      <c r="L31" s="7"/>
      <c r="M31" s="7"/>
    </row>
    <row r="32" spans="1:13" ht="12.75" customHeight="1">
      <c r="A32" s="206" t="s">
        <v>160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/>
      <c r="K32" s="7"/>
      <c r="L32" s="7"/>
      <c r="M32" s="7"/>
    </row>
    <row r="33" spans="1:13" ht="12.75" customHeight="1">
      <c r="A33" s="206" t="s">
        <v>161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0">
        <f>SUM(J34:J37)</f>
        <v>20153592</v>
      </c>
      <c r="K33" s="50">
        <f>SUM(K34:K37)</f>
        <v>12767780</v>
      </c>
      <c r="L33" s="50">
        <f>SUM(L34:L37)</f>
        <v>25417618</v>
      </c>
      <c r="M33" s="50">
        <f>SUM(M34:M37)</f>
        <v>11239843</v>
      </c>
    </row>
    <row r="34" spans="1:13" ht="12.75" customHeight="1">
      <c r="A34" s="206" t="s">
        <v>162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/>
      <c r="K34" s="7"/>
      <c r="L34" s="7"/>
      <c r="M34" s="7"/>
    </row>
    <row r="35" spans="1:13" ht="12.75" customHeight="1">
      <c r="A35" s="206" t="s">
        <v>163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20153592</v>
      </c>
      <c r="K35" s="7">
        <v>12767780</v>
      </c>
      <c r="L35" s="7">
        <v>25417618</v>
      </c>
      <c r="M35" s="7">
        <v>11239843</v>
      </c>
    </row>
    <row r="36" spans="1:13" ht="12.75" customHeight="1">
      <c r="A36" s="206" t="s">
        <v>164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/>
      <c r="L36" s="7"/>
      <c r="M36" s="7"/>
    </row>
    <row r="37" spans="1:13" ht="12.75" customHeight="1">
      <c r="A37" s="206" t="s">
        <v>165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/>
      <c r="K37" s="7"/>
      <c r="L37" s="7"/>
      <c r="M37" s="7"/>
    </row>
    <row r="38" spans="1:13" ht="12.75" customHeight="1">
      <c r="A38" s="206" t="s">
        <v>166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 customHeight="1">
      <c r="A39" s="206" t="s">
        <v>167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 customHeight="1">
      <c r="A40" s="206" t="s">
        <v>168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 customHeight="1">
      <c r="A41" s="206" t="s">
        <v>169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 customHeight="1">
      <c r="A42" s="206" t="s">
        <v>170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0">
        <f>J7+J27+J38+J40</f>
        <v>161077268</v>
      </c>
      <c r="K42" s="50">
        <f>K7+K27+K38+K40</f>
        <v>99588467</v>
      </c>
      <c r="L42" s="50">
        <f>L7+L27+L38+L40</f>
        <v>121560695</v>
      </c>
      <c r="M42" s="50">
        <f>M7+M27+M38+M40</f>
        <v>67662410</v>
      </c>
    </row>
    <row r="43" spans="1:13" ht="12.75" customHeight="1">
      <c r="A43" s="206" t="s">
        <v>171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0">
        <f>J10+J33+J39+J41</f>
        <v>122247913</v>
      </c>
      <c r="K43" s="50">
        <f>K10+K33+K39+K41</f>
        <v>67623745</v>
      </c>
      <c r="L43" s="50">
        <f>L10+L33+L39+L41</f>
        <v>127766118</v>
      </c>
      <c r="M43" s="50">
        <f>M10+M33+M39+M41</f>
        <v>63902689</v>
      </c>
    </row>
    <row r="44" spans="1:13" ht="12.75" customHeight="1">
      <c r="A44" s="206" t="s">
        <v>172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0">
        <f>J42-J43</f>
        <v>38829355</v>
      </c>
      <c r="K44" s="50">
        <f>K42-K43</f>
        <v>31964722</v>
      </c>
      <c r="L44" s="50">
        <f>L42-L43</f>
        <v>-6205423</v>
      </c>
      <c r="M44" s="50">
        <f>M42-M43</f>
        <v>3759721</v>
      </c>
    </row>
    <row r="45" spans="1:13" ht="12.75" customHeight="1">
      <c r="A45" s="218" t="s">
        <v>173</v>
      </c>
      <c r="B45" s="219"/>
      <c r="C45" s="219"/>
      <c r="D45" s="219"/>
      <c r="E45" s="219"/>
      <c r="F45" s="219"/>
      <c r="G45" s="219"/>
      <c r="H45" s="220"/>
      <c r="I45" s="1">
        <v>149</v>
      </c>
      <c r="J45" s="50">
        <f>IF(J42&gt;J43,J42-J43,0)</f>
        <v>38829355</v>
      </c>
      <c r="K45" s="50">
        <f>IF(K42&gt;K43,K42-K43,0)</f>
        <v>31964722</v>
      </c>
      <c r="L45" s="50">
        <f>IF(L42&gt;L43,L42-L43,0)</f>
        <v>0</v>
      </c>
      <c r="M45" s="50">
        <f>IF(M42&gt;M43,M42-M43,0)</f>
        <v>3759721</v>
      </c>
    </row>
    <row r="46" spans="1:13" ht="12.75" customHeight="1">
      <c r="A46" s="218" t="s">
        <v>174</v>
      </c>
      <c r="B46" s="219"/>
      <c r="C46" s="219"/>
      <c r="D46" s="219"/>
      <c r="E46" s="219"/>
      <c r="F46" s="219"/>
      <c r="G46" s="219"/>
      <c r="H46" s="220"/>
      <c r="I46" s="1">
        <v>150</v>
      </c>
      <c r="J46" s="50">
        <f>IF(J43&gt;J42,J43-J42,0)</f>
        <v>0</v>
      </c>
      <c r="K46" s="50">
        <f>IF(K43&gt;K42,K43-K42,0)</f>
        <v>0</v>
      </c>
      <c r="L46" s="50">
        <f>IF(L43&gt;L42,L43-L42,0)</f>
        <v>6205423</v>
      </c>
      <c r="M46" s="50">
        <f>IF(M43&gt;M42,M43-M42,0)</f>
        <v>0</v>
      </c>
    </row>
    <row r="47" spans="1:13" ht="12.75" customHeight="1">
      <c r="A47" s="206" t="s">
        <v>175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>
        <v>857669</v>
      </c>
      <c r="K47" s="7">
        <v>428835</v>
      </c>
      <c r="L47" s="7">
        <v>128598</v>
      </c>
      <c r="M47" s="7">
        <v>64299</v>
      </c>
    </row>
    <row r="48" spans="1:13" ht="12.75" customHeight="1">
      <c r="A48" s="206" t="s">
        <v>176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0">
        <f>J44-J47</f>
        <v>37971686</v>
      </c>
      <c r="K48" s="50">
        <f>K44-K47</f>
        <v>31535887</v>
      </c>
      <c r="L48" s="50">
        <f>L44-L47</f>
        <v>-6334021</v>
      </c>
      <c r="M48" s="50">
        <f>M44-M47</f>
        <v>3695422</v>
      </c>
    </row>
    <row r="49" spans="1:13" ht="12.75" customHeight="1">
      <c r="A49" s="218" t="s">
        <v>177</v>
      </c>
      <c r="B49" s="219"/>
      <c r="C49" s="219"/>
      <c r="D49" s="219"/>
      <c r="E49" s="219"/>
      <c r="F49" s="219"/>
      <c r="G49" s="219"/>
      <c r="H49" s="220"/>
      <c r="I49" s="1">
        <v>153</v>
      </c>
      <c r="J49" s="50">
        <f>IF(J48&gt;0,J48,0)</f>
        <v>37971686</v>
      </c>
      <c r="K49" s="50">
        <f>IF(K48&gt;0,K48,0)</f>
        <v>31535887</v>
      </c>
      <c r="L49" s="50">
        <f>IF(L48&gt;0,L48,0)</f>
        <v>0</v>
      </c>
      <c r="M49" s="50">
        <f>IF(M48&gt;0,M48,0)</f>
        <v>3695422</v>
      </c>
    </row>
    <row r="50" spans="1:13" ht="12.75" customHeight="1">
      <c r="A50" s="239" t="s">
        <v>178</v>
      </c>
      <c r="B50" s="240"/>
      <c r="C50" s="240"/>
      <c r="D50" s="240"/>
      <c r="E50" s="240"/>
      <c r="F50" s="240"/>
      <c r="G50" s="240"/>
      <c r="H50" s="241"/>
      <c r="I50" s="2">
        <v>154</v>
      </c>
      <c r="J50" s="58">
        <f>IF(J48&lt;0,-J48,0)</f>
        <v>0</v>
      </c>
      <c r="K50" s="58">
        <f>IF(K48&lt;0,-K48,0)</f>
        <v>0</v>
      </c>
      <c r="L50" s="58">
        <f>IF(L48&lt;0,-L48,0)</f>
        <v>6334021</v>
      </c>
      <c r="M50" s="58">
        <f>IF(M48&lt;0,-M48,0)</f>
        <v>0</v>
      </c>
    </row>
    <row r="51" spans="1:13" ht="12.75" customHeight="1">
      <c r="A51" s="215" t="s">
        <v>182</v>
      </c>
      <c r="B51" s="231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</row>
    <row r="52" spans="1:13" ht="12.75" customHeight="1">
      <c r="A52" s="203" t="s">
        <v>179</v>
      </c>
      <c r="B52" s="204"/>
      <c r="C52" s="204"/>
      <c r="D52" s="204"/>
      <c r="E52" s="204"/>
      <c r="F52" s="204"/>
      <c r="G52" s="204"/>
      <c r="H52" s="204"/>
      <c r="I52" s="52"/>
      <c r="J52" s="52"/>
      <c r="K52" s="52"/>
      <c r="L52" s="52"/>
      <c r="M52" s="59"/>
    </row>
    <row r="53" spans="1:13" ht="12.75" customHeight="1">
      <c r="A53" s="206" t="s">
        <v>180</v>
      </c>
      <c r="B53" s="207"/>
      <c r="C53" s="207"/>
      <c r="D53" s="207"/>
      <c r="E53" s="207"/>
      <c r="F53" s="207"/>
      <c r="G53" s="207"/>
      <c r="H53" s="208"/>
      <c r="I53" s="1">
        <v>155</v>
      </c>
      <c r="J53" s="7">
        <v>37971686</v>
      </c>
      <c r="K53" s="7">
        <v>31535887</v>
      </c>
      <c r="L53" s="7">
        <v>-6334021</v>
      </c>
      <c r="M53" s="7">
        <v>3695422</v>
      </c>
    </row>
    <row r="54" spans="1:13" ht="12.75" customHeight="1">
      <c r="A54" s="212" t="s">
        <v>181</v>
      </c>
      <c r="B54" s="213"/>
      <c r="C54" s="213"/>
      <c r="D54" s="213"/>
      <c r="E54" s="213"/>
      <c r="F54" s="213"/>
      <c r="G54" s="213"/>
      <c r="H54" s="214"/>
      <c r="I54" s="1">
        <v>156</v>
      </c>
      <c r="J54" s="8"/>
      <c r="K54" s="8"/>
      <c r="L54" s="8"/>
      <c r="M54" s="8"/>
    </row>
    <row r="55" spans="1:13" ht="12.75" customHeight="1">
      <c r="A55" s="215" t="s">
        <v>183</v>
      </c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</row>
    <row r="56" spans="1:13" ht="12.75" customHeight="1">
      <c r="A56" s="203" t="s">
        <v>184</v>
      </c>
      <c r="B56" s="204"/>
      <c r="C56" s="204"/>
      <c r="D56" s="204"/>
      <c r="E56" s="204"/>
      <c r="F56" s="204"/>
      <c r="G56" s="204"/>
      <c r="H56" s="205"/>
      <c r="I56" s="9">
        <v>157</v>
      </c>
      <c r="J56" s="6">
        <f>J48</f>
        <v>37971686</v>
      </c>
      <c r="K56" s="6">
        <f>K49</f>
        <v>31535887</v>
      </c>
      <c r="L56" s="6">
        <f>L48</f>
        <v>-6334021</v>
      </c>
      <c r="M56" s="6">
        <f>M48</f>
        <v>3695422</v>
      </c>
    </row>
    <row r="57" spans="1:13" ht="12.75" customHeight="1">
      <c r="A57" s="206" t="s">
        <v>185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0">
        <f>SUM(J58:J64)</f>
        <v>52126859</v>
      </c>
      <c r="K57" s="50">
        <f>SUM(K58:K64)</f>
        <v>34873238</v>
      </c>
      <c r="L57" s="50">
        <f>SUM(L58:L64)</f>
        <v>-32499647</v>
      </c>
      <c r="M57" s="50">
        <f>SUM(M58:M64)</f>
        <v>-8632502</v>
      </c>
    </row>
    <row r="58" spans="1:13" ht="12.75" customHeight="1">
      <c r="A58" s="206" t="s">
        <v>186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>
        <v>52126859</v>
      </c>
      <c r="K58" s="7">
        <v>34873238</v>
      </c>
      <c r="L58" s="7">
        <v>-32499647</v>
      </c>
      <c r="M58" s="7">
        <v>-8632502</v>
      </c>
    </row>
    <row r="59" spans="1:13" ht="12.75" customHeight="1">
      <c r="A59" s="206" t="s">
        <v>187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 customHeight="1">
      <c r="A60" s="206" t="s">
        <v>188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 customHeight="1">
      <c r="A61" s="206" t="s">
        <v>189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 customHeight="1">
      <c r="A62" s="206" t="s">
        <v>190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 customHeight="1">
      <c r="A63" s="206" t="s">
        <v>191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 customHeight="1">
      <c r="A64" s="206" t="s">
        <v>192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 customHeight="1">
      <c r="A65" s="206" t="s">
        <v>193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>
        <v>10425372</v>
      </c>
      <c r="K65" s="7">
        <v>6974648</v>
      </c>
      <c r="L65" s="7">
        <v>-6499929</v>
      </c>
      <c r="M65" s="7">
        <v>-1726500</v>
      </c>
    </row>
    <row r="66" spans="1:13" ht="12.75" customHeight="1">
      <c r="A66" s="206" t="s">
        <v>194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0">
        <f>J57-J65</f>
        <v>41701487</v>
      </c>
      <c r="K66" s="50">
        <f>K57-K65</f>
        <v>27898590</v>
      </c>
      <c r="L66" s="50">
        <f>L57-L65</f>
        <v>-25999718</v>
      </c>
      <c r="M66" s="50">
        <f>M57-M65</f>
        <v>-6906002</v>
      </c>
    </row>
    <row r="67" spans="1:13" ht="12.75" customHeight="1">
      <c r="A67" s="206" t="s">
        <v>195</v>
      </c>
      <c r="B67" s="207"/>
      <c r="C67" s="207"/>
      <c r="D67" s="207"/>
      <c r="E67" s="207"/>
      <c r="F67" s="207"/>
      <c r="G67" s="207"/>
      <c r="H67" s="208"/>
      <c r="I67" s="1">
        <v>168</v>
      </c>
      <c r="J67" s="58">
        <f>J56+J66</f>
        <v>79673173</v>
      </c>
      <c r="K67" s="58">
        <f>K56+K66</f>
        <v>59434477</v>
      </c>
      <c r="L67" s="58">
        <f>L56+L66</f>
        <v>-32333739</v>
      </c>
      <c r="M67" s="58">
        <f>M56+M66</f>
        <v>-3210580</v>
      </c>
    </row>
    <row r="68" spans="1:13" ht="12.75" customHeight="1">
      <c r="A68" s="243" t="s">
        <v>196</v>
      </c>
      <c r="B68" s="244"/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44"/>
    </row>
    <row r="69" spans="1:13" ht="12.75" customHeight="1">
      <c r="A69" s="245" t="s">
        <v>197</v>
      </c>
      <c r="B69" s="246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</row>
    <row r="70" spans="1:13" ht="12.75" customHeight="1">
      <c r="A70" s="206" t="s">
        <v>180</v>
      </c>
      <c r="B70" s="207"/>
      <c r="C70" s="207"/>
      <c r="D70" s="207"/>
      <c r="E70" s="207"/>
      <c r="F70" s="207"/>
      <c r="G70" s="207"/>
      <c r="H70" s="208"/>
      <c r="I70" s="1">
        <v>169</v>
      </c>
      <c r="J70" s="7">
        <v>79673173</v>
      </c>
      <c r="K70" s="7">
        <v>59434477</v>
      </c>
      <c r="L70" s="7">
        <v>-32333739</v>
      </c>
      <c r="M70" s="7">
        <v>-3210580</v>
      </c>
    </row>
    <row r="71" spans="1:13" ht="12.75" customHeight="1">
      <c r="A71" s="212" t="s">
        <v>181</v>
      </c>
      <c r="B71" s="213"/>
      <c r="C71" s="213"/>
      <c r="D71" s="213"/>
      <c r="E71" s="213"/>
      <c r="F71" s="213"/>
      <c r="G71" s="213"/>
      <c r="H71" s="214"/>
      <c r="I71" s="4">
        <v>170</v>
      </c>
      <c r="J71" s="8"/>
      <c r="K71" s="8"/>
      <c r="L71" s="8"/>
      <c r="M71" s="8"/>
    </row>
  </sheetData>
  <sheetProtection/>
  <protectedRanges>
    <protectedRange sqref="L8 J8" name="Range1"/>
    <protectedRange sqref="L9 J9" name="Range1_1"/>
    <protectedRange sqref="J13" name="Range1_2"/>
  </protectedRanges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H6"/>
    <mergeCell ref="A7:H7"/>
    <mergeCell ref="A8:H8"/>
    <mergeCell ref="A9:H9"/>
    <mergeCell ref="J4:K4"/>
    <mergeCell ref="L4:M4"/>
    <mergeCell ref="A5:H5"/>
    <mergeCell ref="A3:M3"/>
    <mergeCell ref="A4:H4"/>
  </mergeCells>
  <dataValidations count="3">
    <dataValidation type="whole" operator="notEqual" allowBlank="1" showInputMessage="1" showErrorMessage="1" errorTitle="Pogrešan unos" error="Mogu se unijeti samo cjelobrojne vrijednosti." sqref="J53:L54 M65 J47:L47 K66:M67 K56:L56 K57:M57 J56:J67 M58 K58:L65 J70:L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12:J46 K7:M7 K8:L9 J7:J10 K12:M12 K13:L15 K16:M16 K17:L21 K22:M22 K23:L26 K27:M27 K28:L32 K33:M33 K34:L41 J48:M50 M9 M17:M19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2"/>
  <headerFooter alignWithMargins="0">
    <oddHeader>&amp;L&amp;G</oddHeader>
  </headerFooter>
  <rowBreaks count="1" manualBreakCount="1">
    <brk id="50" max="25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zoomScaleSheetLayoutView="110" workbookViewId="0" topLeftCell="A19">
      <selection activeCell="J38" sqref="J38"/>
    </sheetView>
  </sheetViews>
  <sheetFormatPr defaultColWidth="9.140625" defaultRowHeight="12.75"/>
  <cols>
    <col min="1" max="9" width="9.140625" style="49" customWidth="1"/>
    <col min="10" max="11" width="9.8515625" style="49" bestFit="1" customWidth="1"/>
    <col min="12" max="16384" width="9.140625" style="49" customWidth="1"/>
  </cols>
  <sheetData>
    <row r="1" spans="1:11" ht="12.75" customHeight="1">
      <c r="A1" s="247" t="s">
        <v>303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12.75" customHeight="1">
      <c r="A2" s="248" t="s">
        <v>308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</row>
    <row r="3" spans="1:11" ht="12.75" customHeight="1">
      <c r="A3" s="193" t="s">
        <v>127</v>
      </c>
      <c r="B3" s="194"/>
      <c r="C3" s="194"/>
      <c r="D3" s="194"/>
      <c r="E3" s="194"/>
      <c r="F3" s="194"/>
      <c r="G3" s="194"/>
      <c r="H3" s="194"/>
      <c r="I3" s="194"/>
      <c r="J3" s="194"/>
      <c r="K3" s="195"/>
    </row>
    <row r="4" spans="1:11" ht="23.25" customHeight="1">
      <c r="A4" s="249" t="s">
        <v>128</v>
      </c>
      <c r="B4" s="249"/>
      <c r="C4" s="249"/>
      <c r="D4" s="249"/>
      <c r="E4" s="249"/>
      <c r="F4" s="249"/>
      <c r="G4" s="249"/>
      <c r="H4" s="249"/>
      <c r="I4" s="63" t="s">
        <v>129</v>
      </c>
      <c r="J4" s="64" t="s">
        <v>130</v>
      </c>
      <c r="K4" s="64" t="s">
        <v>131</v>
      </c>
    </row>
    <row r="5" spans="1:11" ht="12.75">
      <c r="A5" s="250">
        <v>1</v>
      </c>
      <c r="B5" s="250"/>
      <c r="C5" s="250"/>
      <c r="D5" s="250"/>
      <c r="E5" s="250"/>
      <c r="F5" s="250"/>
      <c r="G5" s="250"/>
      <c r="H5" s="250"/>
      <c r="I5" s="65">
        <v>2</v>
      </c>
      <c r="J5" s="66" t="s">
        <v>4</v>
      </c>
      <c r="K5" s="66" t="s">
        <v>5</v>
      </c>
    </row>
    <row r="6" spans="1:11" ht="12.75" customHeight="1">
      <c r="A6" s="215" t="s">
        <v>198</v>
      </c>
      <c r="B6" s="231"/>
      <c r="C6" s="231"/>
      <c r="D6" s="231"/>
      <c r="E6" s="231"/>
      <c r="F6" s="231"/>
      <c r="G6" s="231"/>
      <c r="H6" s="231"/>
      <c r="I6" s="251"/>
      <c r="J6" s="251"/>
      <c r="K6" s="252"/>
    </row>
    <row r="7" spans="1:11" ht="12.75" customHeight="1">
      <c r="A7" s="209" t="s">
        <v>199</v>
      </c>
      <c r="B7" s="210"/>
      <c r="C7" s="210"/>
      <c r="D7" s="210"/>
      <c r="E7" s="210"/>
      <c r="F7" s="210"/>
      <c r="G7" s="210"/>
      <c r="H7" s="210"/>
      <c r="I7" s="1">
        <v>1</v>
      </c>
      <c r="J7" s="5">
        <v>38829355</v>
      </c>
      <c r="K7" s="7">
        <v>-6205423</v>
      </c>
    </row>
    <row r="8" spans="1:11" ht="12.75" customHeight="1">
      <c r="A8" s="209" t="s">
        <v>200</v>
      </c>
      <c r="B8" s="210"/>
      <c r="C8" s="210"/>
      <c r="D8" s="210"/>
      <c r="E8" s="210"/>
      <c r="F8" s="210"/>
      <c r="G8" s="210"/>
      <c r="H8" s="210"/>
      <c r="I8" s="1">
        <v>2</v>
      </c>
      <c r="J8" s="5">
        <v>43795228</v>
      </c>
      <c r="K8" s="7">
        <v>45760470</v>
      </c>
    </row>
    <row r="9" spans="1:11" ht="12.75" customHeight="1">
      <c r="A9" s="209" t="s">
        <v>201</v>
      </c>
      <c r="B9" s="210"/>
      <c r="C9" s="210"/>
      <c r="D9" s="210"/>
      <c r="E9" s="210"/>
      <c r="F9" s="210"/>
      <c r="G9" s="210"/>
      <c r="H9" s="210"/>
      <c r="I9" s="1">
        <v>3</v>
      </c>
      <c r="J9" s="5">
        <v>3052402</v>
      </c>
      <c r="K9" s="7">
        <v>6690208</v>
      </c>
    </row>
    <row r="10" spans="1:11" ht="12.75" customHeight="1">
      <c r="A10" s="209" t="s">
        <v>202</v>
      </c>
      <c r="B10" s="210"/>
      <c r="C10" s="210"/>
      <c r="D10" s="210"/>
      <c r="E10" s="210"/>
      <c r="F10" s="210"/>
      <c r="G10" s="210"/>
      <c r="H10" s="210"/>
      <c r="I10" s="1">
        <v>4</v>
      </c>
      <c r="J10" s="5"/>
      <c r="K10" s="7"/>
    </row>
    <row r="11" spans="1:11" ht="12.75" customHeight="1">
      <c r="A11" s="209" t="s">
        <v>203</v>
      </c>
      <c r="B11" s="210"/>
      <c r="C11" s="210"/>
      <c r="D11" s="210"/>
      <c r="E11" s="210"/>
      <c r="F11" s="210"/>
      <c r="G11" s="210"/>
      <c r="H11" s="210"/>
      <c r="I11" s="1">
        <v>5</v>
      </c>
      <c r="J11" s="5"/>
      <c r="K11" s="7">
        <v>1084497</v>
      </c>
    </row>
    <row r="12" spans="1:11" ht="12.75" customHeight="1">
      <c r="A12" s="209" t="s">
        <v>204</v>
      </c>
      <c r="B12" s="210"/>
      <c r="C12" s="210"/>
      <c r="D12" s="210"/>
      <c r="E12" s="210"/>
      <c r="F12" s="210"/>
      <c r="G12" s="210"/>
      <c r="H12" s="210"/>
      <c r="I12" s="1">
        <v>6</v>
      </c>
      <c r="J12" s="5">
        <v>9950949</v>
      </c>
      <c r="K12" s="7">
        <f>20102541+65831254</f>
        <v>85933795</v>
      </c>
    </row>
    <row r="13" spans="1:11" ht="12.75" customHeight="1">
      <c r="A13" s="206" t="s">
        <v>205</v>
      </c>
      <c r="B13" s="207"/>
      <c r="C13" s="207"/>
      <c r="D13" s="207"/>
      <c r="E13" s="207"/>
      <c r="F13" s="207"/>
      <c r="G13" s="207"/>
      <c r="H13" s="207"/>
      <c r="I13" s="1">
        <v>7</v>
      </c>
      <c r="J13" s="61">
        <f>SUM(J7:J12)</f>
        <v>95627934</v>
      </c>
      <c r="K13" s="50">
        <f>SUM(K7:K12)</f>
        <v>133263547</v>
      </c>
    </row>
    <row r="14" spans="1:11" ht="12.75" customHeight="1">
      <c r="A14" s="209" t="s">
        <v>206</v>
      </c>
      <c r="B14" s="210"/>
      <c r="C14" s="210"/>
      <c r="D14" s="210"/>
      <c r="E14" s="210"/>
      <c r="F14" s="210"/>
      <c r="G14" s="210"/>
      <c r="H14" s="210"/>
      <c r="I14" s="1">
        <v>8</v>
      </c>
      <c r="J14" s="5"/>
      <c r="K14" s="7"/>
    </row>
    <row r="15" spans="1:11" ht="12.75" customHeight="1">
      <c r="A15" s="209" t="s">
        <v>207</v>
      </c>
      <c r="B15" s="210"/>
      <c r="C15" s="210"/>
      <c r="D15" s="210"/>
      <c r="E15" s="210"/>
      <c r="F15" s="210"/>
      <c r="G15" s="210"/>
      <c r="H15" s="210"/>
      <c r="I15" s="1">
        <v>9</v>
      </c>
      <c r="J15" s="5">
        <v>15908406</v>
      </c>
      <c r="K15" s="7">
        <v>14113800</v>
      </c>
    </row>
    <row r="16" spans="1:11" ht="12.75" customHeight="1">
      <c r="A16" s="209" t="s">
        <v>208</v>
      </c>
      <c r="B16" s="210"/>
      <c r="C16" s="210"/>
      <c r="D16" s="210"/>
      <c r="E16" s="210"/>
      <c r="F16" s="210"/>
      <c r="G16" s="210"/>
      <c r="H16" s="210"/>
      <c r="I16" s="1">
        <v>10</v>
      </c>
      <c r="J16" s="5">
        <v>999323</v>
      </c>
      <c r="K16" s="7"/>
    </row>
    <row r="17" spans="1:11" ht="12.75" customHeight="1">
      <c r="A17" s="209" t="s">
        <v>209</v>
      </c>
      <c r="B17" s="210"/>
      <c r="C17" s="210"/>
      <c r="D17" s="210"/>
      <c r="E17" s="210"/>
      <c r="F17" s="210"/>
      <c r="G17" s="210"/>
      <c r="H17" s="210"/>
      <c r="I17" s="1">
        <v>11</v>
      </c>
      <c r="J17" s="5">
        <v>126160775</v>
      </c>
      <c r="K17" s="7">
        <f>6785836+3465+128598</f>
        <v>6917899</v>
      </c>
    </row>
    <row r="18" spans="1:11" ht="12.75" customHeight="1">
      <c r="A18" s="206" t="s">
        <v>210</v>
      </c>
      <c r="B18" s="207"/>
      <c r="C18" s="207"/>
      <c r="D18" s="207"/>
      <c r="E18" s="207"/>
      <c r="F18" s="207"/>
      <c r="G18" s="207"/>
      <c r="H18" s="207"/>
      <c r="I18" s="1">
        <v>12</v>
      </c>
      <c r="J18" s="61">
        <f>SUM(J14:J17)</f>
        <v>143068504</v>
      </c>
      <c r="K18" s="50">
        <f>SUM(K14:K17)</f>
        <v>21031699</v>
      </c>
    </row>
    <row r="19" spans="1:11" ht="12.75" customHeight="1">
      <c r="A19" s="206" t="s">
        <v>211</v>
      </c>
      <c r="B19" s="207"/>
      <c r="C19" s="207"/>
      <c r="D19" s="207"/>
      <c r="E19" s="207"/>
      <c r="F19" s="207"/>
      <c r="G19" s="207"/>
      <c r="H19" s="207"/>
      <c r="I19" s="1">
        <v>13</v>
      </c>
      <c r="J19" s="61">
        <f>IF(J13&gt;J18,J13-J18,0)</f>
        <v>0</v>
      </c>
      <c r="K19" s="50">
        <f>IF(K13&gt;K18,K13-K18,0)</f>
        <v>112231848</v>
      </c>
    </row>
    <row r="20" spans="1:11" ht="12.75" customHeight="1">
      <c r="A20" s="206" t="s">
        <v>212</v>
      </c>
      <c r="B20" s="207"/>
      <c r="C20" s="207"/>
      <c r="D20" s="207"/>
      <c r="E20" s="207"/>
      <c r="F20" s="207"/>
      <c r="G20" s="207"/>
      <c r="H20" s="207"/>
      <c r="I20" s="1">
        <v>14</v>
      </c>
      <c r="J20" s="61">
        <f>IF(J18&gt;J13,J18-J13,0)</f>
        <v>47440570</v>
      </c>
      <c r="K20" s="50">
        <f>IF(K18&gt;K13,K18-K13,0)</f>
        <v>0</v>
      </c>
    </row>
    <row r="21" spans="1:11" ht="12.75" customHeight="1">
      <c r="A21" s="215" t="s">
        <v>213</v>
      </c>
      <c r="B21" s="231"/>
      <c r="C21" s="231"/>
      <c r="D21" s="231"/>
      <c r="E21" s="231"/>
      <c r="F21" s="231"/>
      <c r="G21" s="231"/>
      <c r="H21" s="231"/>
      <c r="I21" s="251"/>
      <c r="J21" s="251"/>
      <c r="K21" s="252"/>
    </row>
    <row r="22" spans="1:11" ht="12.75" customHeight="1">
      <c r="A22" s="209" t="s">
        <v>214</v>
      </c>
      <c r="B22" s="210"/>
      <c r="C22" s="210"/>
      <c r="D22" s="210"/>
      <c r="E22" s="210"/>
      <c r="F22" s="210"/>
      <c r="G22" s="210"/>
      <c r="H22" s="210"/>
      <c r="I22" s="1">
        <v>15</v>
      </c>
      <c r="J22" s="5">
        <v>132184917</v>
      </c>
      <c r="K22" s="7"/>
    </row>
    <row r="23" spans="1:11" ht="12.75" customHeight="1">
      <c r="A23" s="209" t="s">
        <v>215</v>
      </c>
      <c r="B23" s="210"/>
      <c r="C23" s="210"/>
      <c r="D23" s="210"/>
      <c r="E23" s="210"/>
      <c r="F23" s="210"/>
      <c r="G23" s="210"/>
      <c r="H23" s="210"/>
      <c r="I23" s="1">
        <v>16</v>
      </c>
      <c r="J23" s="5"/>
      <c r="K23" s="7"/>
    </row>
    <row r="24" spans="1:11" ht="12.75" customHeight="1">
      <c r="A24" s="209" t="s">
        <v>216</v>
      </c>
      <c r="B24" s="210"/>
      <c r="C24" s="210"/>
      <c r="D24" s="210"/>
      <c r="E24" s="210"/>
      <c r="F24" s="210"/>
      <c r="G24" s="210"/>
      <c r="H24" s="210"/>
      <c r="I24" s="1">
        <v>17</v>
      </c>
      <c r="J24" s="5"/>
      <c r="K24" s="7"/>
    </row>
    <row r="25" spans="1:11" ht="12.75" customHeight="1">
      <c r="A25" s="209" t="s">
        <v>217</v>
      </c>
      <c r="B25" s="210"/>
      <c r="C25" s="210"/>
      <c r="D25" s="210"/>
      <c r="E25" s="210"/>
      <c r="F25" s="210"/>
      <c r="G25" s="210"/>
      <c r="H25" s="210"/>
      <c r="I25" s="1">
        <v>18</v>
      </c>
      <c r="J25" s="5"/>
      <c r="K25" s="7"/>
    </row>
    <row r="26" spans="1:11" ht="12.75" customHeight="1">
      <c r="A26" s="209" t="s">
        <v>218</v>
      </c>
      <c r="B26" s="210"/>
      <c r="C26" s="210"/>
      <c r="D26" s="210"/>
      <c r="E26" s="210"/>
      <c r="F26" s="210"/>
      <c r="G26" s="210"/>
      <c r="H26" s="210"/>
      <c r="I26" s="1">
        <v>19</v>
      </c>
      <c r="J26" s="5"/>
      <c r="K26" s="7"/>
    </row>
    <row r="27" spans="1:11" ht="12.75" customHeight="1">
      <c r="A27" s="206" t="s">
        <v>219</v>
      </c>
      <c r="B27" s="207"/>
      <c r="C27" s="207"/>
      <c r="D27" s="207"/>
      <c r="E27" s="207"/>
      <c r="F27" s="207"/>
      <c r="G27" s="207"/>
      <c r="H27" s="207"/>
      <c r="I27" s="1">
        <v>20</v>
      </c>
      <c r="J27" s="61">
        <f>SUM(J22:J26)</f>
        <v>132184917</v>
      </c>
      <c r="K27" s="50">
        <f>SUM(K22:K26)</f>
        <v>0</v>
      </c>
    </row>
    <row r="28" spans="1:11" ht="12.75" customHeight="1">
      <c r="A28" s="209" t="s">
        <v>220</v>
      </c>
      <c r="B28" s="210"/>
      <c r="C28" s="210"/>
      <c r="D28" s="210"/>
      <c r="E28" s="210"/>
      <c r="F28" s="210"/>
      <c r="G28" s="210"/>
      <c r="H28" s="210"/>
      <c r="I28" s="1">
        <v>21</v>
      </c>
      <c r="J28" s="5">
        <v>206106509</v>
      </c>
      <c r="K28" s="7">
        <v>214915977</v>
      </c>
    </row>
    <row r="29" spans="1:11" ht="12.75" customHeight="1">
      <c r="A29" s="209" t="s">
        <v>221</v>
      </c>
      <c r="B29" s="210"/>
      <c r="C29" s="210"/>
      <c r="D29" s="210"/>
      <c r="E29" s="210"/>
      <c r="F29" s="210"/>
      <c r="G29" s="210"/>
      <c r="H29" s="210"/>
      <c r="I29" s="1">
        <v>22</v>
      </c>
      <c r="J29" s="5"/>
      <c r="K29" s="7"/>
    </row>
    <row r="30" spans="1:11" ht="12.75" customHeight="1">
      <c r="A30" s="209" t="s">
        <v>222</v>
      </c>
      <c r="B30" s="210"/>
      <c r="C30" s="210"/>
      <c r="D30" s="210"/>
      <c r="E30" s="210"/>
      <c r="F30" s="210"/>
      <c r="G30" s="210"/>
      <c r="H30" s="210"/>
      <c r="I30" s="1">
        <v>23</v>
      </c>
      <c r="J30" s="5"/>
      <c r="K30" s="7"/>
    </row>
    <row r="31" spans="1:11" ht="12.75" customHeight="1">
      <c r="A31" s="206" t="s">
        <v>223</v>
      </c>
      <c r="B31" s="207"/>
      <c r="C31" s="207"/>
      <c r="D31" s="207"/>
      <c r="E31" s="207"/>
      <c r="F31" s="207"/>
      <c r="G31" s="207"/>
      <c r="H31" s="207"/>
      <c r="I31" s="1">
        <v>24</v>
      </c>
      <c r="J31" s="61">
        <f>SUM(J28:J30)</f>
        <v>206106509</v>
      </c>
      <c r="K31" s="50">
        <f>SUM(K28:K30)</f>
        <v>214915977</v>
      </c>
    </row>
    <row r="32" spans="1:11" ht="12.75" customHeight="1">
      <c r="A32" s="206" t="s">
        <v>224</v>
      </c>
      <c r="B32" s="207"/>
      <c r="C32" s="207"/>
      <c r="D32" s="207"/>
      <c r="E32" s="207"/>
      <c r="F32" s="207"/>
      <c r="G32" s="207"/>
      <c r="H32" s="207"/>
      <c r="I32" s="1">
        <v>25</v>
      </c>
      <c r="J32" s="61">
        <f>IF(J27&gt;J31,J27-J31,0)</f>
        <v>0</v>
      </c>
      <c r="K32" s="50">
        <f>IF(K27&gt;K31,K27-K31,0)</f>
        <v>0</v>
      </c>
    </row>
    <row r="33" spans="1:11" ht="12.75" customHeight="1">
      <c r="A33" s="206" t="s">
        <v>225</v>
      </c>
      <c r="B33" s="207"/>
      <c r="C33" s="207"/>
      <c r="D33" s="207"/>
      <c r="E33" s="207"/>
      <c r="F33" s="207"/>
      <c r="G33" s="207"/>
      <c r="H33" s="207"/>
      <c r="I33" s="1">
        <v>26</v>
      </c>
      <c r="J33" s="61">
        <f>IF(J31&gt;J27,J31-J27,0)</f>
        <v>73921592</v>
      </c>
      <c r="K33" s="50">
        <f>IF(K31&gt;K27,K31-K27,0)</f>
        <v>214915977</v>
      </c>
    </row>
    <row r="34" spans="1:11" ht="12.75" customHeight="1">
      <c r="A34" s="215" t="s">
        <v>226</v>
      </c>
      <c r="B34" s="231"/>
      <c r="C34" s="231"/>
      <c r="D34" s="231"/>
      <c r="E34" s="231"/>
      <c r="F34" s="231"/>
      <c r="G34" s="231"/>
      <c r="H34" s="231"/>
      <c r="I34" s="251"/>
      <c r="J34" s="251"/>
      <c r="K34" s="252"/>
    </row>
    <row r="35" spans="1:11" ht="12.75" customHeight="1">
      <c r="A35" s="209" t="s">
        <v>227</v>
      </c>
      <c r="B35" s="210"/>
      <c r="C35" s="210"/>
      <c r="D35" s="210"/>
      <c r="E35" s="210"/>
      <c r="F35" s="210"/>
      <c r="G35" s="210"/>
      <c r="H35" s="210"/>
      <c r="I35" s="1">
        <v>27</v>
      </c>
      <c r="J35" s="5">
        <v>50000000</v>
      </c>
      <c r="K35" s="7">
        <v>70000000</v>
      </c>
    </row>
    <row r="36" spans="1:11" ht="12.75" customHeight="1">
      <c r="A36" s="209" t="s">
        <v>228</v>
      </c>
      <c r="B36" s="210"/>
      <c r="C36" s="210"/>
      <c r="D36" s="210"/>
      <c r="E36" s="210"/>
      <c r="F36" s="210"/>
      <c r="G36" s="210"/>
      <c r="H36" s="210"/>
      <c r="I36" s="1">
        <v>28</v>
      </c>
      <c r="J36" s="5">
        <v>330069661</v>
      </c>
      <c r="K36" s="7">
        <v>118046327</v>
      </c>
    </row>
    <row r="37" spans="1:11" ht="12.75" customHeight="1">
      <c r="A37" s="209" t="s">
        <v>229</v>
      </c>
      <c r="B37" s="210"/>
      <c r="C37" s="210"/>
      <c r="D37" s="210"/>
      <c r="E37" s="210"/>
      <c r="F37" s="210"/>
      <c r="G37" s="210"/>
      <c r="H37" s="210"/>
      <c r="I37" s="1">
        <v>29</v>
      </c>
      <c r="J37" s="5">
        <v>6021903</v>
      </c>
      <c r="K37" s="7">
        <f>95404+5074</f>
        <v>100478</v>
      </c>
    </row>
    <row r="38" spans="1:11" ht="12.75" customHeight="1">
      <c r="A38" s="206" t="s">
        <v>230</v>
      </c>
      <c r="B38" s="207"/>
      <c r="C38" s="207"/>
      <c r="D38" s="207"/>
      <c r="E38" s="207"/>
      <c r="F38" s="207"/>
      <c r="G38" s="207"/>
      <c r="H38" s="207"/>
      <c r="I38" s="1">
        <v>30</v>
      </c>
      <c r="J38" s="61">
        <f>SUM(J35:J37)</f>
        <v>386091564</v>
      </c>
      <c r="K38" s="50">
        <f>SUM(K35:K37)</f>
        <v>188146805</v>
      </c>
    </row>
    <row r="39" spans="1:11" ht="12.75" customHeight="1">
      <c r="A39" s="209" t="s">
        <v>231</v>
      </c>
      <c r="B39" s="210"/>
      <c r="C39" s="210"/>
      <c r="D39" s="210"/>
      <c r="E39" s="210"/>
      <c r="F39" s="210"/>
      <c r="G39" s="210"/>
      <c r="H39" s="210"/>
      <c r="I39" s="1">
        <v>31</v>
      </c>
      <c r="J39" s="5">
        <v>198577043</v>
      </c>
      <c r="K39" s="7">
        <v>63668109</v>
      </c>
    </row>
    <row r="40" spans="1:11" ht="12.75" customHeight="1">
      <c r="A40" s="209" t="s">
        <v>232</v>
      </c>
      <c r="B40" s="210"/>
      <c r="C40" s="210"/>
      <c r="D40" s="210"/>
      <c r="E40" s="210"/>
      <c r="F40" s="210"/>
      <c r="G40" s="210"/>
      <c r="H40" s="210"/>
      <c r="I40" s="1">
        <v>32</v>
      </c>
      <c r="J40" s="5"/>
      <c r="K40" s="7"/>
    </row>
    <row r="41" spans="1:11" ht="12.75" customHeight="1">
      <c r="A41" s="209" t="s">
        <v>233</v>
      </c>
      <c r="B41" s="210"/>
      <c r="C41" s="210"/>
      <c r="D41" s="210"/>
      <c r="E41" s="210"/>
      <c r="F41" s="210"/>
      <c r="G41" s="210"/>
      <c r="H41" s="210"/>
      <c r="I41" s="1">
        <v>33</v>
      </c>
      <c r="J41" s="5"/>
      <c r="K41" s="7"/>
    </row>
    <row r="42" spans="1:11" ht="12.75" customHeight="1">
      <c r="A42" s="209" t="s">
        <v>234</v>
      </c>
      <c r="B42" s="210"/>
      <c r="C42" s="210"/>
      <c r="D42" s="210"/>
      <c r="E42" s="210"/>
      <c r="F42" s="210"/>
      <c r="G42" s="210"/>
      <c r="H42" s="210"/>
      <c r="I42" s="1">
        <v>34</v>
      </c>
      <c r="J42" s="5">
        <v>4644348</v>
      </c>
      <c r="K42" s="7">
        <v>1289050</v>
      </c>
    </row>
    <row r="43" spans="1:11" ht="12.75" customHeight="1">
      <c r="A43" s="209" t="s">
        <v>235</v>
      </c>
      <c r="B43" s="210"/>
      <c r="C43" s="210"/>
      <c r="D43" s="210"/>
      <c r="E43" s="210"/>
      <c r="F43" s="210"/>
      <c r="G43" s="210"/>
      <c r="H43" s="210"/>
      <c r="I43" s="1">
        <v>35</v>
      </c>
      <c r="J43" s="5"/>
      <c r="K43" s="7">
        <v>15381615</v>
      </c>
    </row>
    <row r="44" spans="1:11" ht="12.75" customHeight="1">
      <c r="A44" s="206" t="s">
        <v>236</v>
      </c>
      <c r="B44" s="207"/>
      <c r="C44" s="207"/>
      <c r="D44" s="207"/>
      <c r="E44" s="207"/>
      <c r="F44" s="207"/>
      <c r="G44" s="207"/>
      <c r="H44" s="207"/>
      <c r="I44" s="1">
        <v>36</v>
      </c>
      <c r="J44" s="61">
        <f>SUM(J39:J43)</f>
        <v>203221391</v>
      </c>
      <c r="K44" s="50">
        <f>SUM(K39:K43)</f>
        <v>80338774</v>
      </c>
    </row>
    <row r="45" spans="1:11" ht="12.75" customHeight="1">
      <c r="A45" s="206" t="s">
        <v>237</v>
      </c>
      <c r="B45" s="207"/>
      <c r="C45" s="207"/>
      <c r="D45" s="207"/>
      <c r="E45" s="207"/>
      <c r="F45" s="207"/>
      <c r="G45" s="207"/>
      <c r="H45" s="207"/>
      <c r="I45" s="1">
        <v>37</v>
      </c>
      <c r="J45" s="61">
        <f>IF(J38&gt;J44,J38-J44,0)</f>
        <v>182870173</v>
      </c>
      <c r="K45" s="50">
        <f>IF(K38&gt;K44,K38-K44,0)</f>
        <v>107808031</v>
      </c>
    </row>
    <row r="46" spans="1:11" ht="12.75" customHeight="1">
      <c r="A46" s="206" t="s">
        <v>238</v>
      </c>
      <c r="B46" s="207"/>
      <c r="C46" s="207"/>
      <c r="D46" s="207"/>
      <c r="E46" s="207"/>
      <c r="F46" s="207"/>
      <c r="G46" s="207"/>
      <c r="H46" s="207"/>
      <c r="I46" s="1">
        <v>38</v>
      </c>
      <c r="J46" s="61">
        <f>IF(J44&gt;J38,J44-J38,0)</f>
        <v>0</v>
      </c>
      <c r="K46" s="50">
        <f>IF(K44&gt;K38,K44-K38,0)</f>
        <v>0</v>
      </c>
    </row>
    <row r="47" spans="1:11" ht="12.75" customHeight="1">
      <c r="A47" s="209" t="s">
        <v>239</v>
      </c>
      <c r="B47" s="210"/>
      <c r="C47" s="210"/>
      <c r="D47" s="210"/>
      <c r="E47" s="210"/>
      <c r="F47" s="210"/>
      <c r="G47" s="210"/>
      <c r="H47" s="210"/>
      <c r="I47" s="1">
        <v>39</v>
      </c>
      <c r="J47" s="61">
        <f>IF(J19-J20+J32-J33+J45-J46&gt;0,J19-J20+J32-J33+J45-J46,0)</f>
        <v>61508011</v>
      </c>
      <c r="K47" s="50">
        <f>IF(K19-K20+K32-K33+K45-K46&gt;0,K19-K20+K32-K33+K45-K46,0)</f>
        <v>5123902</v>
      </c>
    </row>
    <row r="48" spans="1:11" ht="12.75" customHeight="1">
      <c r="A48" s="209" t="s">
        <v>240</v>
      </c>
      <c r="B48" s="210"/>
      <c r="C48" s="210"/>
      <c r="D48" s="210"/>
      <c r="E48" s="210"/>
      <c r="F48" s="210"/>
      <c r="G48" s="210"/>
      <c r="H48" s="210"/>
      <c r="I48" s="1">
        <v>40</v>
      </c>
      <c r="J48" s="61">
        <f>IF(J20-J19+J33-J32+J46-J45&gt;0,J20-J19+J33-J32+J46-J45,0)</f>
        <v>0</v>
      </c>
      <c r="K48" s="50">
        <f>IF(K20-K19+K33-K32+K46-K45&gt;0,K20-K19+K33-K32+K46-K45,0)</f>
        <v>0</v>
      </c>
    </row>
    <row r="49" spans="1:11" ht="12.75" customHeight="1">
      <c r="A49" s="209" t="s">
        <v>241</v>
      </c>
      <c r="B49" s="210"/>
      <c r="C49" s="210"/>
      <c r="D49" s="210"/>
      <c r="E49" s="210"/>
      <c r="F49" s="210"/>
      <c r="G49" s="210"/>
      <c r="H49" s="210"/>
      <c r="I49" s="1">
        <v>41</v>
      </c>
      <c r="J49" s="5">
        <v>37001628</v>
      </c>
      <c r="K49" s="7">
        <v>21983963</v>
      </c>
    </row>
    <row r="50" spans="1:11" ht="12.75" customHeight="1">
      <c r="A50" s="209" t="s">
        <v>242</v>
      </c>
      <c r="B50" s="210"/>
      <c r="C50" s="210"/>
      <c r="D50" s="210"/>
      <c r="E50" s="210"/>
      <c r="F50" s="210"/>
      <c r="G50" s="210"/>
      <c r="H50" s="210"/>
      <c r="I50" s="1">
        <v>42</v>
      </c>
      <c r="J50" s="5">
        <v>61508011</v>
      </c>
      <c r="K50" s="7">
        <v>5123902</v>
      </c>
    </row>
    <row r="51" spans="1:11" ht="12.75" customHeight="1">
      <c r="A51" s="209" t="s">
        <v>243</v>
      </c>
      <c r="B51" s="210"/>
      <c r="C51" s="210"/>
      <c r="D51" s="210"/>
      <c r="E51" s="210"/>
      <c r="F51" s="210"/>
      <c r="G51" s="210"/>
      <c r="H51" s="210"/>
      <c r="I51" s="1">
        <v>43</v>
      </c>
      <c r="J51" s="5"/>
      <c r="K51" s="7"/>
    </row>
    <row r="52" spans="1:11" ht="12.75" customHeight="1">
      <c r="A52" s="209" t="s">
        <v>244</v>
      </c>
      <c r="B52" s="210"/>
      <c r="C52" s="210"/>
      <c r="D52" s="210"/>
      <c r="E52" s="210"/>
      <c r="F52" s="210"/>
      <c r="G52" s="210"/>
      <c r="H52" s="210"/>
      <c r="I52" s="4">
        <v>44</v>
      </c>
      <c r="J52" s="62">
        <f>J49+J50-J51</f>
        <v>98509639</v>
      </c>
      <c r="K52" s="58">
        <f>K49+K50-K51</f>
        <v>27107865</v>
      </c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2">
    <dataValidation type="whole" operator="notEqual" allowBlank="1" showInputMessage="1" showErrorMessage="1" errorTitle="Pogrešan unos" error="Mogu se unijeti samo cjelobrojne vrijednosti." sqref="J7:K12 J28:K30 J22:K26 J14:K17 J49:K51 J39:K43 J35:K3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18:K20 J31:K33 J27:K27 J52:K52 J44:K48 J38:K38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2"/>
  <headerFooter alignWithMargins="0">
    <oddHeader>&amp;L&amp;G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tabSelected="1" view="pageBreakPreview" zoomScale="125" zoomScaleSheetLayoutView="125" workbookViewId="0" topLeftCell="A1">
      <selection activeCell="K23" sqref="K23"/>
    </sheetView>
  </sheetViews>
  <sheetFormatPr defaultColWidth="9.140625" defaultRowHeight="12.75"/>
  <cols>
    <col min="1" max="4" width="9.140625" style="69" customWidth="1"/>
    <col min="5" max="5" width="10.140625" style="69" bestFit="1" customWidth="1"/>
    <col min="6" max="10" width="9.140625" style="69" customWidth="1"/>
    <col min="11" max="11" width="9.57421875" style="69" bestFit="1" customWidth="1"/>
    <col min="12" max="16384" width="9.140625" style="69" customWidth="1"/>
  </cols>
  <sheetData>
    <row r="1" spans="1:12" ht="12.75" customHeight="1">
      <c r="A1" s="259" t="s">
        <v>245</v>
      </c>
      <c r="B1" s="260"/>
      <c r="C1" s="260"/>
      <c r="D1" s="260"/>
      <c r="E1" s="260"/>
      <c r="F1" s="260"/>
      <c r="G1" s="260"/>
      <c r="H1" s="260"/>
      <c r="I1" s="260"/>
      <c r="J1" s="260"/>
      <c r="K1" s="261"/>
      <c r="L1" s="68"/>
    </row>
    <row r="2" spans="1:12" ht="15.75">
      <c r="A2" s="40"/>
      <c r="B2" s="67"/>
      <c r="C2" s="270" t="s">
        <v>246</v>
      </c>
      <c r="D2" s="270"/>
      <c r="E2" s="70">
        <v>40544</v>
      </c>
      <c r="F2" s="41" t="s">
        <v>247</v>
      </c>
      <c r="G2" s="271">
        <v>40724</v>
      </c>
      <c r="H2" s="272"/>
      <c r="I2" s="67"/>
      <c r="J2" s="67"/>
      <c r="K2" s="67"/>
      <c r="L2" s="71"/>
    </row>
    <row r="3" spans="1:11" ht="23.25" customHeight="1">
      <c r="A3" s="273" t="s">
        <v>128</v>
      </c>
      <c r="B3" s="273"/>
      <c r="C3" s="273"/>
      <c r="D3" s="273"/>
      <c r="E3" s="273"/>
      <c r="F3" s="273"/>
      <c r="G3" s="273"/>
      <c r="H3" s="273"/>
      <c r="I3" s="74" t="s">
        <v>129</v>
      </c>
      <c r="J3" s="64" t="s">
        <v>248</v>
      </c>
      <c r="K3" s="64" t="s">
        <v>249</v>
      </c>
    </row>
    <row r="4" spans="1:11" ht="12.75">
      <c r="A4" s="274">
        <v>1</v>
      </c>
      <c r="B4" s="274"/>
      <c r="C4" s="274"/>
      <c r="D4" s="274"/>
      <c r="E4" s="274"/>
      <c r="F4" s="274"/>
      <c r="G4" s="274"/>
      <c r="H4" s="274"/>
      <c r="I4" s="76">
        <v>2</v>
      </c>
      <c r="J4" s="75" t="s">
        <v>4</v>
      </c>
      <c r="K4" s="75" t="s">
        <v>5</v>
      </c>
    </row>
    <row r="5" spans="1:11" ht="12.75" customHeight="1">
      <c r="A5" s="262" t="s">
        <v>250</v>
      </c>
      <c r="B5" s="263"/>
      <c r="C5" s="263"/>
      <c r="D5" s="263"/>
      <c r="E5" s="263"/>
      <c r="F5" s="263"/>
      <c r="G5" s="263"/>
      <c r="H5" s="263"/>
      <c r="I5" s="42">
        <v>1</v>
      </c>
      <c r="J5" s="43">
        <v>232000000</v>
      </c>
      <c r="K5" s="43">
        <v>232000000</v>
      </c>
    </row>
    <row r="6" spans="1:11" ht="12.75" customHeight="1">
      <c r="A6" s="262" t="s">
        <v>251</v>
      </c>
      <c r="B6" s="263"/>
      <c r="C6" s="263"/>
      <c r="D6" s="263"/>
      <c r="E6" s="263"/>
      <c r="F6" s="263"/>
      <c r="G6" s="263"/>
      <c r="H6" s="263"/>
      <c r="I6" s="42">
        <v>2</v>
      </c>
      <c r="J6" s="44">
        <v>-5132712</v>
      </c>
      <c r="K6" s="44">
        <v>-6254719</v>
      </c>
    </row>
    <row r="7" spans="1:11" ht="12.75" customHeight="1">
      <c r="A7" s="262" t="s">
        <v>252</v>
      </c>
      <c r="B7" s="263"/>
      <c r="C7" s="263"/>
      <c r="D7" s="263"/>
      <c r="E7" s="263"/>
      <c r="F7" s="263"/>
      <c r="G7" s="263"/>
      <c r="H7" s="263"/>
      <c r="I7" s="42">
        <v>3</v>
      </c>
      <c r="J7" s="44">
        <v>12596730</v>
      </c>
      <c r="K7" s="44">
        <v>12429687</v>
      </c>
    </row>
    <row r="8" spans="1:11" ht="12.75" customHeight="1">
      <c r="A8" s="262" t="s">
        <v>253</v>
      </c>
      <c r="B8" s="263"/>
      <c r="C8" s="263"/>
      <c r="D8" s="263"/>
      <c r="E8" s="263"/>
      <c r="F8" s="263"/>
      <c r="G8" s="263"/>
      <c r="H8" s="263"/>
      <c r="I8" s="42">
        <v>4</v>
      </c>
      <c r="J8" s="44">
        <v>255499719</v>
      </c>
      <c r="K8" s="44">
        <v>311074923</v>
      </c>
    </row>
    <row r="9" spans="1:11" ht="12.75" customHeight="1">
      <c r="A9" s="262" t="s">
        <v>254</v>
      </c>
      <c r="B9" s="263"/>
      <c r="C9" s="263"/>
      <c r="D9" s="263"/>
      <c r="E9" s="263"/>
      <c r="F9" s="263"/>
      <c r="G9" s="263"/>
      <c r="H9" s="263"/>
      <c r="I9" s="42">
        <v>5</v>
      </c>
      <c r="J9" s="44">
        <v>96652650</v>
      </c>
      <c r="K9" s="44">
        <v>-6334021</v>
      </c>
    </row>
    <row r="10" spans="1:11" ht="12.75" customHeight="1">
      <c r="A10" s="262" t="s">
        <v>255</v>
      </c>
      <c r="B10" s="263"/>
      <c r="C10" s="263"/>
      <c r="D10" s="263"/>
      <c r="E10" s="263"/>
      <c r="F10" s="263"/>
      <c r="G10" s="263"/>
      <c r="H10" s="263"/>
      <c r="I10" s="42">
        <v>6</v>
      </c>
      <c r="J10" s="44"/>
      <c r="K10" s="44"/>
    </row>
    <row r="11" spans="1:11" ht="12.75" customHeight="1">
      <c r="A11" s="262" t="s">
        <v>256</v>
      </c>
      <c r="B11" s="263"/>
      <c r="C11" s="263"/>
      <c r="D11" s="263"/>
      <c r="E11" s="263"/>
      <c r="F11" s="263"/>
      <c r="G11" s="263"/>
      <c r="H11" s="263"/>
      <c r="I11" s="42">
        <v>7</v>
      </c>
      <c r="J11" s="44"/>
      <c r="K11" s="44"/>
    </row>
    <row r="12" spans="1:11" ht="12.75" customHeight="1">
      <c r="A12" s="262" t="s">
        <v>257</v>
      </c>
      <c r="B12" s="263"/>
      <c r="C12" s="263"/>
      <c r="D12" s="263"/>
      <c r="E12" s="263"/>
      <c r="F12" s="263"/>
      <c r="G12" s="263"/>
      <c r="H12" s="263"/>
      <c r="I12" s="42">
        <v>8</v>
      </c>
      <c r="J12" s="44"/>
      <c r="K12" s="44"/>
    </row>
    <row r="13" spans="1:11" ht="12.75" customHeight="1">
      <c r="A13" s="262" t="s">
        <v>258</v>
      </c>
      <c r="B13" s="263"/>
      <c r="C13" s="263"/>
      <c r="D13" s="263"/>
      <c r="E13" s="263"/>
      <c r="F13" s="263"/>
      <c r="G13" s="263"/>
      <c r="H13" s="263"/>
      <c r="I13" s="42">
        <v>9</v>
      </c>
      <c r="J13" s="44">
        <v>29191670</v>
      </c>
      <c r="K13" s="44">
        <v>0</v>
      </c>
    </row>
    <row r="14" spans="1:11" ht="12.75" customHeight="1">
      <c r="A14" s="264" t="s">
        <v>259</v>
      </c>
      <c r="B14" s="265"/>
      <c r="C14" s="265"/>
      <c r="D14" s="265"/>
      <c r="E14" s="265"/>
      <c r="F14" s="265"/>
      <c r="G14" s="265"/>
      <c r="H14" s="265"/>
      <c r="I14" s="42">
        <v>10</v>
      </c>
      <c r="J14" s="72">
        <f>SUM(J5:J13)</f>
        <v>620808057</v>
      </c>
      <c r="K14" s="72">
        <f>SUM(K5:K13)</f>
        <v>542915870</v>
      </c>
    </row>
    <row r="15" spans="1:11" ht="12.75" customHeight="1">
      <c r="A15" s="262" t="s">
        <v>260</v>
      </c>
      <c r="B15" s="263"/>
      <c r="C15" s="263"/>
      <c r="D15" s="263"/>
      <c r="E15" s="263"/>
      <c r="F15" s="263"/>
      <c r="G15" s="263"/>
      <c r="H15" s="263"/>
      <c r="I15" s="42">
        <v>11</v>
      </c>
      <c r="J15" s="44">
        <v>29191670</v>
      </c>
      <c r="K15" s="44">
        <v>-32499647</v>
      </c>
    </row>
    <row r="16" spans="1:11" ht="12.75" customHeight="1">
      <c r="A16" s="262" t="s">
        <v>261</v>
      </c>
      <c r="B16" s="263"/>
      <c r="C16" s="263"/>
      <c r="D16" s="263"/>
      <c r="E16" s="263"/>
      <c r="F16" s="263"/>
      <c r="G16" s="263"/>
      <c r="H16" s="263"/>
      <c r="I16" s="42">
        <v>12</v>
      </c>
      <c r="J16" s="44"/>
      <c r="K16" s="44"/>
    </row>
    <row r="17" spans="1:11" ht="12.75" customHeight="1">
      <c r="A17" s="262" t="s">
        <v>262</v>
      </c>
      <c r="B17" s="263"/>
      <c r="C17" s="263"/>
      <c r="D17" s="263"/>
      <c r="E17" s="263"/>
      <c r="F17" s="263"/>
      <c r="G17" s="263"/>
      <c r="H17" s="263"/>
      <c r="I17" s="42">
        <v>13</v>
      </c>
      <c r="J17" s="44"/>
      <c r="K17" s="44"/>
    </row>
    <row r="18" spans="1:11" ht="12.75" customHeight="1">
      <c r="A18" s="262" t="s">
        <v>263</v>
      </c>
      <c r="B18" s="263"/>
      <c r="C18" s="263"/>
      <c r="D18" s="263"/>
      <c r="E18" s="263"/>
      <c r="F18" s="263"/>
      <c r="G18" s="263"/>
      <c r="H18" s="263"/>
      <c r="I18" s="42">
        <v>14</v>
      </c>
      <c r="J18" s="44"/>
      <c r="K18" s="44"/>
    </row>
    <row r="19" spans="1:11" ht="12.75" customHeight="1">
      <c r="A19" s="262" t="s">
        <v>264</v>
      </c>
      <c r="B19" s="263"/>
      <c r="C19" s="263"/>
      <c r="D19" s="263"/>
      <c r="E19" s="263"/>
      <c r="F19" s="263"/>
      <c r="G19" s="263"/>
      <c r="H19" s="263"/>
      <c r="I19" s="42">
        <v>15</v>
      </c>
      <c r="J19" s="44"/>
      <c r="K19" s="44"/>
    </row>
    <row r="20" spans="1:11" ht="12.75" customHeight="1">
      <c r="A20" s="262" t="s">
        <v>265</v>
      </c>
      <c r="B20" s="263"/>
      <c r="C20" s="263"/>
      <c r="D20" s="263"/>
      <c r="E20" s="263"/>
      <c r="F20" s="263"/>
      <c r="G20" s="263"/>
      <c r="H20" s="263"/>
      <c r="I20" s="42">
        <v>16</v>
      </c>
      <c r="J20" s="44">
        <v>43087873</v>
      </c>
      <c r="K20" s="44">
        <v>-45392540</v>
      </c>
    </row>
    <row r="21" spans="1:11" ht="12.75" customHeight="1">
      <c r="A21" s="264" t="s">
        <v>266</v>
      </c>
      <c r="B21" s="265"/>
      <c r="C21" s="265"/>
      <c r="D21" s="265"/>
      <c r="E21" s="265"/>
      <c r="F21" s="265"/>
      <c r="G21" s="265"/>
      <c r="H21" s="265"/>
      <c r="I21" s="42">
        <v>17</v>
      </c>
      <c r="J21" s="73">
        <f>SUM(J15:J20)</f>
        <v>72279543</v>
      </c>
      <c r="K21" s="73">
        <f>SUM(K15:K20)</f>
        <v>-77892187</v>
      </c>
    </row>
    <row r="22" spans="1:11" ht="12.75">
      <c r="A22" s="266"/>
      <c r="B22" s="267"/>
      <c r="C22" s="267"/>
      <c r="D22" s="267"/>
      <c r="E22" s="267"/>
      <c r="F22" s="267"/>
      <c r="G22" s="267"/>
      <c r="H22" s="267"/>
      <c r="I22" s="268"/>
      <c r="J22" s="268"/>
      <c r="K22" s="269"/>
    </row>
    <row r="23" spans="1:11" ht="12.75" customHeight="1">
      <c r="A23" s="253" t="s">
        <v>267</v>
      </c>
      <c r="B23" s="254"/>
      <c r="C23" s="254"/>
      <c r="D23" s="254"/>
      <c r="E23" s="254"/>
      <c r="F23" s="254"/>
      <c r="G23" s="254"/>
      <c r="H23" s="254"/>
      <c r="I23" s="45">
        <v>18</v>
      </c>
      <c r="J23" s="43">
        <v>72279543</v>
      </c>
      <c r="K23" s="43">
        <v>-77892187</v>
      </c>
    </row>
    <row r="24" spans="1:11" ht="17.25" customHeight="1">
      <c r="A24" s="255" t="s">
        <v>304</v>
      </c>
      <c r="B24" s="256"/>
      <c r="C24" s="256"/>
      <c r="D24" s="256"/>
      <c r="E24" s="256"/>
      <c r="F24" s="256"/>
      <c r="G24" s="256"/>
      <c r="H24" s="256"/>
      <c r="I24" s="46">
        <v>19</v>
      </c>
      <c r="J24" s="73"/>
      <c r="K24" s="73"/>
    </row>
    <row r="25" spans="1:11" ht="30" customHeight="1">
      <c r="A25" s="257" t="s">
        <v>268</v>
      </c>
      <c r="B25" s="258"/>
      <c r="C25" s="258"/>
      <c r="D25" s="258"/>
      <c r="E25" s="258"/>
      <c r="F25" s="258"/>
      <c r="G25" s="258"/>
      <c r="H25" s="258"/>
      <c r="I25" s="258"/>
      <c r="J25" s="258"/>
      <c r="K25" s="258"/>
    </row>
  </sheetData>
  <sheetProtection/>
  <protectedRanges>
    <protectedRange sqref="E2" name="Range1_1_1"/>
    <protectedRange sqref="G2:H2" name="Range1_2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Bojana</cp:lastModifiedBy>
  <cp:lastPrinted>2011-07-29T12:15:18Z</cp:lastPrinted>
  <dcterms:created xsi:type="dcterms:W3CDTF">2008-10-17T11:51:54Z</dcterms:created>
  <dcterms:modified xsi:type="dcterms:W3CDTF">2011-07-29T12:15:19Z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