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" windowWidth="12171" windowHeight="8177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PODACI'!$A$1:$I$69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<sst xmlns="http://schemas.openxmlformats.org/spreadsheetml/2006/main" count="394" uniqueCount="343">
  <si>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</si>
  <si>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</si>
  <si>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</si>
  <si>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</si>
  <si>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</si>
  <si>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</si>
  <si>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</si>
  <si>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</si>
  <si>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</si>
  <si>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</si>
  <si>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</si>
  <si>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</si>
  <si>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</si>
  <si>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</si>
  <si>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</si>
  <si>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</si>
  <si>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</si>
  <si>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</si>
  <si>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</si>
  <si>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</si>
  <si>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</si>
  <si>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</si>
  <si>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</si>
  <si>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</si>
  <si>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</si>
  <si>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</si>
  <si>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</si>
  <si>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</si>
  <si>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</si>
  <si>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</si>
  <si>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</si>
  <si>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</si>
  <si>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</si>
  <si>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</si>
  <si>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</si>
  <si>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</si>
  <si>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</si>
  <si>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</si>
  <si>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</si>
  <si>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</si>
  <si>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</si>
  <si>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</si>
  <si>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</si>
  <si>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</si>
  <si>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</si>
  <si>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</si>
  <si>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</si>
  <si>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</si>
  <si>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</si>
  <si>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</si>
  <si>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</si>
  <si>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</si>
  <si>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</si>
  <si>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</si>
  <si>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</si>
  <si>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</si>
  <si>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</si>
  <si>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</si>
  <si>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</si>
  <si>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</si>
  <si>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</si>
  <si>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</si>
  <si>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</si>
  <si>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</si>
  <si>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</si>
  <si>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</si>
  <si>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</si>
  <si>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</si>
  <si>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</si>
  <si>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</si>
  <si>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</si>
  <si>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</si>
  <si>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</si>
  <si>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</si>
  <si>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</si>
  <si>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</si>
  <si>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</si>
  <si>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</si>
  <si>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</si>
  <si>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</si>
  <si>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</si>
  <si>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</si>
  <si>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</si>
  <si>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</si>
  <si>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</si>
  <si>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</si>
  <si>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</si>
  <si>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</si>
  <si>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</si>
  <si>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</si>
  <si>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</si>
  <si>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</si>
  <si>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</si>
  <si>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</si>
  <si>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</si>
  <si>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</si>
  <si>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</si>
  <si>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</si>
  <si>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</si>
  <si>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</si>
  <si>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</si>
  <si>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</si>
  <si>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</si>
  <si>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</si>
  <si>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</si>
  <si>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</si>
  <si>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</si>
  <si>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</si>
  <si>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</si>
  <si>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</si>
  <si>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</si>
  <si>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</si>
  <si>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</si>
  <si>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</si>
  <si>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</si>
  <si>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</si>
  <si>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</si>
  <si>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</si>
  <si>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</si>
  <si>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</si>
  <si>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</si>
  <si>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</si>
  <si>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</si>
  <si>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</si>
  <si>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</si>
  <si>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</si>
  <si>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</si>
  <si>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</si>
  <si>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</si>
  <si>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</si>
  <si>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</si>
  <si>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</si>
  <si>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</si>
  <si>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</si>
  <si>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</si>
  <si>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</si>
  <si>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</si>
  <si>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</si>
  <si>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</si>
  <si>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</si>
  <si>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</si>
  <si>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</si>
  <si>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</si>
  <si>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</si>
  <si>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</si>
  <si>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</si>
  <si>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</si>
  <si>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</si>
  <si>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</si>
  <si>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</si>
  <si>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</si>
  <si>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</si>
  <si>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</si>
  <si>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</si>
  <si>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</si>
  <si>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</si>
  <si>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</si>
  <si>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</si>
  <si>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</si>
  <si>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</si>
  <si>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</si>
  <si>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</si>
  <si>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</si>
  <si>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</si>
  <si>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</si>
  <si>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</si>
  <si>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</si>
  <si>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</si>
  <si>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</si>
  <si>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</si>
  <si>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</si>
  <si>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</si>
  <si>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</si>
  <si>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</si>
  <si>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</si>
  <si>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</si>
  <si>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</si>
  <si>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</si>
  <si>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</si>
  <si>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</si>
  <si>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</si>
  <si>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</si>
  <si>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</si>
  <si>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</si>
  <si>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</si>
  <si>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</si>
  <si>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</si>
  <si>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</si>
  <si>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</si>
  <si>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</si>
  <si>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</si>
  <si>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</si>
  <si>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</si>
  <si>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</si>
  <si>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</si>
  <si>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</si>
  <si>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</si>
  <si>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</si>
  <si>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</si>
  <si>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</si>
  <si>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</si>
  <si>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</si>
  <si>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</si>
  <si>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</si>
  <si>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</si>
  <si>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</si>
  <si>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</si>
  <si>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</si>
  <si>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</si>
  <si>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</si>
  <si>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</si>
  <si>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</si>
  <si>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</si>
  <si>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</si>
  <si>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</si>
  <si>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</si>
  <si>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</si>
  <si>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</si>
  <si>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</si>
  <si>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</si>
  <si>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</si>
  <si>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</si>
  <si>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</si>
  <si>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</si>
  <si>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</si>
  <si>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</si>
  <si>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</si>
  <si>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</si>
  <si>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</si>
  <si>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</si>
  <si>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</si>
  <si>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</si>
  <si>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</si>
  <si>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</si>
  <si>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</si>
  <si>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</si>
  <si>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</si>
  <si>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</si>
  <si>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</si>
  <si>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</si>
  <si>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</si>
  <si>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</si>
  <si>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</si>
  <si>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</si>
  <si>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</si>
  <si>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</si>
  <si>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</si>
  <si>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</si>
  <si>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</si>
  <si>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</si>
  <si>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</si>
  <si>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</si>
  <si>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</si>
  <si>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</si>
  <si>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</si>
  <si>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</si>
  <si>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</si>
  <si>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</si>
  <si>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</si>
  <si>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</si>
  <si>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</si>
  <si>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</si>
  <si>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</si>
  <si>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</si>
  <si>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</si>
  <si>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</si>
  <si>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</si>
  <si>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</si>
  <si>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</si>
  <si>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</si>
  <si>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</si>
  <si>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</si>
  <si>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</si>
  <si>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</si>
  <si>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</si>
  <si>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</si>
  <si>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</si>
  <si>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</si>
  <si>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</si>
  <si>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</si>
  <si>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</si>
  <si>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</si>
  <si>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</si>
  <si>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</si>
  <si>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</si>
  <si>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</si>
  <si>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</si>
  <si>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</si>
  <si>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</si>
  <si>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</si>
  <si>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</si>
  <si>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</si>
  <si>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</si>
  <si>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</si>
  <si>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</si>
  <si>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</si>
  <si>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</si>
  <si>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</si>
  <si>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</si>
  <si>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</si>
  <si>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</si>
  <si>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</si>
  <si>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</si>
  <si>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</si>
  <si>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</si>
  <si>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</si>
  <si>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</si>
  <si>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</si>
  <si>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</si>
  <si>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</si>
  <si>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</si>
  <si>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</si>
  <si>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</si>
  <si>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</si>
  <si>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</si>
  <si>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</si>
  <si>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</si>
  <si>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</si>
  <si>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</si>
  <si>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</si>
  <si>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</si>
  <si>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TERRA MEDITERRANEA d.d.</t>
  </si>
  <si>
    <t>PULA</t>
  </si>
  <si>
    <t>MLETAČKA 12</t>
  </si>
  <si>
    <t>info@terragrupa.hr</t>
  </si>
  <si>
    <t>ISTARSKA</t>
  </si>
  <si>
    <t>NE</t>
  </si>
  <si>
    <t>6810</t>
  </si>
  <si>
    <t>Obveznik: TERRA MEDITERRANEA d.d.</t>
  </si>
  <si>
    <t>Obveznik:  TERRA MEDITERRANEA d.d.</t>
  </si>
  <si>
    <t>02058146</t>
  </si>
  <si>
    <t>130003769</t>
  </si>
  <si>
    <t>98014881436</t>
  </si>
  <si>
    <t>87441942138</t>
  </si>
  <si>
    <t>RAČUNOVODSTVO M.S. j.d.o.o.,Mletačka 12</t>
  </si>
  <si>
    <t>Mladen Stojanović</t>
  </si>
  <si>
    <t>052-542236</t>
  </si>
  <si>
    <t>052-213186</t>
  </si>
  <si>
    <t>remiko@optinet.hr</t>
  </si>
  <si>
    <t>ŽAGAR MATIJA</t>
  </si>
  <si>
    <t>stanje na dan 30.06.2014.</t>
  </si>
  <si>
    <t xml:space="preserve">u razdoblju 01.01.2014. do 30.06.2014. </t>
  </si>
  <si>
    <t>u razdoblju 01.01.2014. do 30.06.2014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</si>
</sst>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E0290BC-028D-4C08-A06C-F140172EB6FC" TargetMode="Externa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59</xdr:row>
      <xdr:rowOff>0</xdr:rowOff>
    </xdr:from>
    <xdr:to>
      <xdr:col>7</xdr:col>
      <xdr:colOff>1276350</xdr:colOff>
      <xdr:row>63</xdr:row>
      <xdr:rowOff>123825</xdr:rowOff>
    </xdr:to>
    <xdr:pic>
      <xdr:nvPicPr>
        <xdr:cNvPr id="1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72050" y="9077325"/>
          <a:ext cx="1276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60</xdr:row>
      <xdr:rowOff>0</xdr:rowOff>
    </xdr:from>
    <xdr:to>
      <xdr:col>4</xdr:col>
      <xdr:colOff>152400</xdr:colOff>
      <xdr:row>62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9229725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49">
      <selection activeCell="H68" sqref="H6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1" t="s">
        <v>248</v>
      </c>
      <c r="B1" s="142"/>
      <c r="C1" s="142"/>
      <c r="D1" s="82"/>
      <c r="E1" s="82"/>
      <c r="F1" s="82"/>
      <c r="G1" s="82"/>
      <c r="H1" s="82"/>
      <c r="I1" s="83"/>
      <c r="J1" s="10"/>
      <c r="K1" s="10"/>
      <c r="L1" s="10"/>
    </row>
    <row r="2" spans="1:12" ht="12">
      <c r="A2" s="180" t="s">
        <v>249</v>
      </c>
      <c r="B2" s="181"/>
      <c r="C2" s="181"/>
      <c r="D2" s="182"/>
      <c r="E2" s="117">
        <v>41640</v>
      </c>
      <c r="F2" s="12"/>
      <c r="G2" s="13" t="s">
        <v>250</v>
      </c>
      <c r="H2" s="117">
        <v>41820</v>
      </c>
      <c r="I2" s="84"/>
      <c r="J2" s="10"/>
      <c r="K2" s="10"/>
      <c r="L2" s="10"/>
    </row>
    <row r="3" spans="1:12" ht="12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83" t="s">
        <v>315</v>
      </c>
      <c r="B4" s="184"/>
      <c r="C4" s="184"/>
      <c r="D4" s="184"/>
      <c r="E4" s="184"/>
      <c r="F4" s="184"/>
      <c r="G4" s="184"/>
      <c r="H4" s="184"/>
      <c r="I4" s="185"/>
      <c r="J4" s="10"/>
      <c r="K4" s="10"/>
      <c r="L4" s="10"/>
    </row>
    <row r="5" spans="1:12" ht="12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">
      <c r="A6" s="132" t="s">
        <v>251</v>
      </c>
      <c r="B6" s="133"/>
      <c r="C6" s="147" t="s">
        <v>330</v>
      </c>
      <c r="D6" s="148"/>
      <c r="E6" s="29"/>
      <c r="F6" s="29"/>
      <c r="G6" s="29"/>
      <c r="H6" s="29"/>
      <c r="I6" s="90"/>
      <c r="J6" s="10"/>
      <c r="K6" s="10"/>
      <c r="L6" s="10"/>
    </row>
    <row r="7" spans="1:12" ht="12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">
      <c r="A8" s="186" t="s">
        <v>252</v>
      </c>
      <c r="B8" s="187"/>
      <c r="C8" s="147" t="s">
        <v>331</v>
      </c>
      <c r="D8" s="148"/>
      <c r="E8" s="29"/>
      <c r="F8" s="29"/>
      <c r="G8" s="29"/>
      <c r="H8" s="29"/>
      <c r="I8" s="92"/>
      <c r="J8" s="10"/>
      <c r="K8" s="10"/>
      <c r="L8" s="10"/>
    </row>
    <row r="9" spans="1:12" ht="12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">
      <c r="A10" s="127" t="s">
        <v>253</v>
      </c>
      <c r="B10" s="178"/>
      <c r="C10" s="147" t="s">
        <v>332</v>
      </c>
      <c r="D10" s="148"/>
      <c r="E10" s="16"/>
      <c r="F10" s="16"/>
      <c r="G10" s="16"/>
      <c r="H10" s="16"/>
      <c r="I10" s="92"/>
      <c r="J10" s="10"/>
      <c r="K10" s="10"/>
      <c r="L10" s="10"/>
    </row>
    <row r="11" spans="1:12" ht="12">
      <c r="A11" s="179"/>
      <c r="B11" s="17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">
      <c r="A12" s="132" t="s">
        <v>254</v>
      </c>
      <c r="B12" s="133"/>
      <c r="C12" s="149" t="s">
        <v>321</v>
      </c>
      <c r="D12" s="175"/>
      <c r="E12" s="175"/>
      <c r="F12" s="175"/>
      <c r="G12" s="175"/>
      <c r="H12" s="175"/>
      <c r="I12" s="135"/>
      <c r="J12" s="10"/>
      <c r="K12" s="10"/>
      <c r="L12" s="10"/>
    </row>
    <row r="13" spans="1:12" ht="12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">
      <c r="A14" s="132" t="s">
        <v>255</v>
      </c>
      <c r="B14" s="133"/>
      <c r="C14" s="176">
        <v>52100</v>
      </c>
      <c r="D14" s="177"/>
      <c r="E14" s="16"/>
      <c r="F14" s="149" t="s">
        <v>322</v>
      </c>
      <c r="G14" s="175"/>
      <c r="H14" s="175"/>
      <c r="I14" s="135"/>
      <c r="J14" s="10"/>
      <c r="K14" s="10"/>
      <c r="L14" s="10"/>
    </row>
    <row r="15" spans="1:12" ht="12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">
      <c r="A16" s="132" t="s">
        <v>256</v>
      </c>
      <c r="B16" s="133"/>
      <c r="C16" s="149" t="s">
        <v>323</v>
      </c>
      <c r="D16" s="175"/>
      <c r="E16" s="175"/>
      <c r="F16" s="175"/>
      <c r="G16" s="175"/>
      <c r="H16" s="175"/>
      <c r="I16" s="135"/>
      <c r="J16" s="10"/>
      <c r="K16" s="10"/>
      <c r="L16" s="10"/>
    </row>
    <row r="17" spans="1:12" ht="12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">
      <c r="A18" s="132" t="s">
        <v>257</v>
      </c>
      <c r="B18" s="133"/>
      <c r="C18" s="170" t="s">
        <v>324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">
      <c r="A20" s="132" t="s">
        <v>258</v>
      </c>
      <c r="B20" s="133"/>
      <c r="C20" s="173"/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">
      <c r="A22" s="132" t="s">
        <v>259</v>
      </c>
      <c r="B22" s="133"/>
      <c r="C22" s="118">
        <v>359</v>
      </c>
      <c r="D22" s="149" t="s">
        <v>322</v>
      </c>
      <c r="E22" s="160"/>
      <c r="F22" s="161"/>
      <c r="G22" s="132"/>
      <c r="H22" s="174"/>
      <c r="I22" s="94"/>
      <c r="J22" s="10"/>
      <c r="K22" s="10"/>
      <c r="L22" s="10"/>
    </row>
    <row r="23" spans="1:12" ht="12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">
      <c r="A24" s="132" t="s">
        <v>260</v>
      </c>
      <c r="B24" s="133"/>
      <c r="C24" s="118">
        <v>18</v>
      </c>
      <c r="D24" s="149" t="s">
        <v>325</v>
      </c>
      <c r="E24" s="160"/>
      <c r="F24" s="160"/>
      <c r="G24" s="161"/>
      <c r="H24" s="48" t="s">
        <v>261</v>
      </c>
      <c r="I24" s="119">
        <v>2</v>
      </c>
      <c r="J24" s="10"/>
      <c r="K24" s="10"/>
      <c r="L24" s="10"/>
    </row>
    <row r="25" spans="1:12" ht="12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">
      <c r="A26" s="132" t="s">
        <v>262</v>
      </c>
      <c r="B26" s="133"/>
      <c r="C26" s="120" t="s">
        <v>326</v>
      </c>
      <c r="D26" s="25"/>
      <c r="E26" s="33"/>
      <c r="F26" s="24"/>
      <c r="G26" s="162" t="s">
        <v>263</v>
      </c>
      <c r="H26" s="133"/>
      <c r="I26" s="121" t="s">
        <v>327</v>
      </c>
      <c r="J26" s="10"/>
      <c r="K26" s="10"/>
      <c r="L26" s="10"/>
    </row>
    <row r="27" spans="1:12" ht="12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ht="12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">
      <c r="A30" s="157"/>
      <c r="B30" s="150"/>
      <c r="C30" s="150"/>
      <c r="D30" s="151"/>
      <c r="E30" s="157"/>
      <c r="F30" s="150"/>
      <c r="G30" s="150"/>
      <c r="H30" s="147"/>
      <c r="I30" s="148"/>
      <c r="J30" s="10"/>
      <c r="K30" s="10"/>
      <c r="L30" s="10"/>
    </row>
    <row r="31" spans="1:12" ht="12">
      <c r="A31" s="91"/>
      <c r="B31" s="22"/>
      <c r="C31" s="21"/>
      <c r="D31" s="158"/>
      <c r="E31" s="158"/>
      <c r="F31" s="158"/>
      <c r="G31" s="159"/>
      <c r="H31" s="16"/>
      <c r="I31" s="98"/>
      <c r="J31" s="10"/>
      <c r="K31" s="10"/>
      <c r="L31" s="10"/>
    </row>
    <row r="32" spans="1:12" ht="12">
      <c r="A32" s="157"/>
      <c r="B32" s="150"/>
      <c r="C32" s="150"/>
      <c r="D32" s="151"/>
      <c r="E32" s="157"/>
      <c r="F32" s="150"/>
      <c r="G32" s="150"/>
      <c r="H32" s="147"/>
      <c r="I32" s="148"/>
      <c r="J32" s="10"/>
      <c r="K32" s="10"/>
      <c r="L32" s="10"/>
    </row>
    <row r="33" spans="1:12" ht="12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">
      <c r="A34" s="157"/>
      <c r="B34" s="150"/>
      <c r="C34" s="150"/>
      <c r="D34" s="151"/>
      <c r="E34" s="157"/>
      <c r="F34" s="150"/>
      <c r="G34" s="150"/>
      <c r="H34" s="147"/>
      <c r="I34" s="148"/>
      <c r="J34" s="10"/>
      <c r="K34" s="10"/>
      <c r="L34" s="10"/>
    </row>
    <row r="35" spans="1:12" ht="12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">
      <c r="A36" s="157"/>
      <c r="B36" s="150"/>
      <c r="C36" s="150"/>
      <c r="D36" s="151"/>
      <c r="E36" s="157"/>
      <c r="F36" s="150"/>
      <c r="G36" s="150"/>
      <c r="H36" s="147"/>
      <c r="I36" s="148"/>
      <c r="J36" s="10"/>
      <c r="K36" s="10"/>
      <c r="L36" s="10"/>
    </row>
    <row r="37" spans="1:12" ht="12">
      <c r="A37" s="100"/>
      <c r="B37" s="30"/>
      <c r="C37" s="152"/>
      <c r="D37" s="153"/>
      <c r="E37" s="16"/>
      <c r="F37" s="152"/>
      <c r="G37" s="153"/>
      <c r="H37" s="16"/>
      <c r="I37" s="92"/>
      <c r="J37" s="10"/>
      <c r="K37" s="10"/>
      <c r="L37" s="10"/>
    </row>
    <row r="38" spans="1:12" ht="12">
      <c r="A38" s="157"/>
      <c r="B38" s="150"/>
      <c r="C38" s="150"/>
      <c r="D38" s="151"/>
      <c r="E38" s="157"/>
      <c r="F38" s="150"/>
      <c r="G38" s="150"/>
      <c r="H38" s="147"/>
      <c r="I38" s="148"/>
      <c r="J38" s="10"/>
      <c r="K38" s="10"/>
      <c r="L38" s="10"/>
    </row>
    <row r="39" spans="1:12" ht="12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">
      <c r="A40" s="157"/>
      <c r="B40" s="150"/>
      <c r="C40" s="150"/>
      <c r="D40" s="151"/>
      <c r="E40" s="157"/>
      <c r="F40" s="150"/>
      <c r="G40" s="150"/>
      <c r="H40" s="147"/>
      <c r="I40" s="148"/>
      <c r="J40" s="10"/>
      <c r="K40" s="10"/>
      <c r="L40" s="10"/>
    </row>
    <row r="41" spans="1:12" ht="12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">
      <c r="A44" s="127" t="s">
        <v>267</v>
      </c>
      <c r="B44" s="128"/>
      <c r="C44" s="147" t="s">
        <v>333</v>
      </c>
      <c r="D44" s="148"/>
      <c r="E44" s="26"/>
      <c r="F44" s="149" t="s">
        <v>334</v>
      </c>
      <c r="G44" s="150"/>
      <c r="H44" s="150"/>
      <c r="I44" s="151"/>
      <c r="J44" s="10"/>
      <c r="K44" s="10"/>
      <c r="L44" s="10"/>
    </row>
    <row r="45" spans="1:12" ht="12">
      <c r="A45" s="100"/>
      <c r="B45" s="30"/>
      <c r="C45" s="152"/>
      <c r="D45" s="153"/>
      <c r="E45" s="16"/>
      <c r="F45" s="152"/>
      <c r="G45" s="154"/>
      <c r="H45" s="35"/>
      <c r="I45" s="104"/>
      <c r="J45" s="10"/>
      <c r="K45" s="10"/>
      <c r="L45" s="10"/>
    </row>
    <row r="46" spans="1:12" ht="12">
      <c r="A46" s="127" t="s">
        <v>268</v>
      </c>
      <c r="B46" s="128"/>
      <c r="C46" s="149" t="s">
        <v>335</v>
      </c>
      <c r="D46" s="155"/>
      <c r="E46" s="155"/>
      <c r="F46" s="155"/>
      <c r="G46" s="155"/>
      <c r="H46" s="155"/>
      <c r="I46" s="156"/>
      <c r="J46" s="10"/>
      <c r="K46" s="10"/>
      <c r="L46" s="10"/>
    </row>
    <row r="47" spans="1:12" ht="12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">
      <c r="A48" s="127" t="s">
        <v>270</v>
      </c>
      <c r="B48" s="128"/>
      <c r="C48" s="134" t="s">
        <v>336</v>
      </c>
      <c r="D48" s="130"/>
      <c r="E48" s="131"/>
      <c r="F48" s="16"/>
      <c r="G48" s="48" t="s">
        <v>271</v>
      </c>
      <c r="H48" s="134" t="s">
        <v>337</v>
      </c>
      <c r="I48" s="131"/>
      <c r="J48" s="10"/>
      <c r="K48" s="10"/>
      <c r="L48" s="10"/>
    </row>
    <row r="49" spans="1:12" ht="12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">
      <c r="A50" s="127" t="s">
        <v>257</v>
      </c>
      <c r="B50" s="128"/>
      <c r="C50" s="129" t="s">
        <v>338</v>
      </c>
      <c r="D50" s="130"/>
      <c r="E50" s="130"/>
      <c r="F50" s="130"/>
      <c r="G50" s="130"/>
      <c r="H50" s="130"/>
      <c r="I50" s="131"/>
      <c r="J50" s="10"/>
      <c r="K50" s="10"/>
      <c r="L50" s="10"/>
    </row>
    <row r="51" spans="1:12" ht="12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">
      <c r="A52" s="132" t="s">
        <v>272</v>
      </c>
      <c r="B52" s="133"/>
      <c r="C52" s="134" t="s">
        <v>339</v>
      </c>
      <c r="D52" s="130"/>
      <c r="E52" s="130"/>
      <c r="F52" s="130"/>
      <c r="G52" s="130"/>
      <c r="H52" s="130"/>
      <c r="I52" s="135"/>
      <c r="J52" s="10"/>
      <c r="K52" s="10"/>
      <c r="L52" s="10"/>
    </row>
    <row r="53" spans="1:12" ht="12">
      <c r="A53" s="105"/>
      <c r="B53" s="20"/>
      <c r="C53" s="143" t="s">
        <v>273</v>
      </c>
      <c r="D53" s="143"/>
      <c r="E53" s="143"/>
      <c r="F53" s="143"/>
      <c r="G53" s="143"/>
      <c r="H53" s="143"/>
      <c r="I53" s="106"/>
      <c r="J53" s="10"/>
      <c r="K53" s="10"/>
      <c r="L53" s="10"/>
    </row>
    <row r="54" spans="1:12" ht="12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36" t="s">
        <v>274</v>
      </c>
      <c r="C55" s="137"/>
      <c r="D55" s="137"/>
      <c r="E55" s="137"/>
      <c r="F55" s="46"/>
      <c r="G55" s="46"/>
      <c r="H55" s="46"/>
      <c r="I55" s="107"/>
      <c r="J55" s="10"/>
      <c r="K55" s="10"/>
      <c r="L55" s="10"/>
    </row>
    <row r="56" spans="1:12" ht="12">
      <c r="A56" s="105"/>
      <c r="B56" s="138" t="s">
        <v>305</v>
      </c>
      <c r="C56" s="139"/>
      <c r="D56" s="139"/>
      <c r="E56" s="139"/>
      <c r="F56" s="139"/>
      <c r="G56" s="139"/>
      <c r="H56" s="139"/>
      <c r="I56" s="140"/>
      <c r="J56" s="10"/>
      <c r="K56" s="10"/>
      <c r="L56" s="10"/>
    </row>
    <row r="57" spans="1:12" ht="12">
      <c r="A57" s="105"/>
      <c r="B57" s="138" t="s">
        <v>306</v>
      </c>
      <c r="C57" s="139"/>
      <c r="D57" s="139"/>
      <c r="E57" s="139"/>
      <c r="F57" s="139"/>
      <c r="G57" s="139"/>
      <c r="H57" s="139"/>
      <c r="I57" s="107"/>
      <c r="J57" s="10"/>
      <c r="K57" s="10"/>
      <c r="L57" s="10"/>
    </row>
    <row r="58" spans="1:12" ht="12">
      <c r="A58" s="105"/>
      <c r="B58" s="138" t="s">
        <v>307</v>
      </c>
      <c r="C58" s="139"/>
      <c r="D58" s="139"/>
      <c r="E58" s="139"/>
      <c r="F58" s="139"/>
      <c r="G58" s="139"/>
      <c r="H58" s="139"/>
      <c r="I58" s="140"/>
      <c r="J58" s="10"/>
      <c r="K58" s="10"/>
      <c r="L58" s="10"/>
    </row>
    <row r="59" spans="1:12" ht="12">
      <c r="A59" s="105"/>
      <c r="B59" s="138" t="s">
        <v>308</v>
      </c>
      <c r="C59" s="139"/>
      <c r="D59" s="139"/>
      <c r="E59" s="139"/>
      <c r="F59" s="139"/>
      <c r="G59" s="139"/>
      <c r="H59" s="139"/>
      <c r="I59" s="140"/>
      <c r="J59" s="10"/>
      <c r="K59" s="10"/>
      <c r="L59" s="10"/>
    </row>
    <row r="60" spans="1:12" ht="12">
      <c r="A60" s="105"/>
      <c r="B60" s="108"/>
      <c r="C60" s="109"/>
      <c r="D60" s="109"/>
      <c r="E60" s="109"/>
      <c r="F60" s="109"/>
      <c r="G60" s="109"/>
      <c r="H60"/>
      <c r="I60" s="110"/>
      <c r="J60" s="10"/>
      <c r="K60" s="10"/>
      <c r="L60" s="10"/>
    </row>
    <row r="61" spans="1:12" ht="12.75" thickBot="1">
      <c r="A61" s="111" t="s">
        <v>275</v>
      </c>
      <c r="B61" s="16"/>
      <c r="C61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">
      <c r="A62" s="87"/>
      <c r="B62" s="16"/>
      <c r="C62" s="16"/>
      <c r="D62" s="16"/>
      <c r="E62" s="20" t="s">
        <v>276</v>
      </c>
      <c r="F62" s="33"/>
      <c r="G62" s="144" t="s">
        <v>277</v>
      </c>
      <c r="H62" s="145"/>
      <c r="I62" s="146"/>
      <c r="J62" s="10"/>
      <c r="K62" s="10"/>
      <c r="L62" s="10"/>
    </row>
    <row r="63" spans="1:12" ht="12">
      <c r="A63" s="113"/>
      <c r="B63" s="114"/>
      <c r="C63" s="115"/>
      <c r="D63" s="115"/>
      <c r="E63" s="115"/>
      <c r="F63" s="115"/>
      <c r="G63" s="125"/>
      <c r="H63" s="126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65">
      <selection activeCell="K103" sqref="K103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340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328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1">
      <c r="A4" s="203" t="s">
        <v>59</v>
      </c>
      <c r="B4" s="204"/>
      <c r="C4" s="204"/>
      <c r="D4" s="204"/>
      <c r="E4" s="204"/>
      <c r="F4" s="204"/>
      <c r="G4" s="204"/>
      <c r="H4" s="205"/>
      <c r="I4" s="55" t="s">
        <v>278</v>
      </c>
      <c r="J4" s="56" t="s">
        <v>317</v>
      </c>
      <c r="K4" s="57" t="s">
        <v>318</v>
      </c>
    </row>
    <row r="5" spans="1:11" ht="12">
      <c r="A5" s="188">
        <v>1</v>
      </c>
      <c r="B5" s="188"/>
      <c r="C5" s="188"/>
      <c r="D5" s="188"/>
      <c r="E5" s="188"/>
      <c r="F5" s="188"/>
      <c r="G5" s="188"/>
      <c r="H5" s="188"/>
      <c r="I5" s="54">
        <v>2</v>
      </c>
      <c r="J5" s="53">
        <v>3</v>
      </c>
      <c r="K5" s="53">
        <v>4</v>
      </c>
    </row>
    <row r="6" spans="1:11" ht="12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">
      <c r="A7" s="192" t="s">
        <v>60</v>
      </c>
      <c r="B7" s="193"/>
      <c r="C7" s="193"/>
      <c r="D7" s="193"/>
      <c r="E7" s="193"/>
      <c r="F7" s="193"/>
      <c r="G7" s="193"/>
      <c r="H7" s="194"/>
      <c r="I7" s="3">
        <v>1</v>
      </c>
      <c r="J7" s="6"/>
      <c r="K7" s="6"/>
    </row>
    <row r="8" spans="1:11" ht="12">
      <c r="A8" s="195" t="s">
        <v>13</v>
      </c>
      <c r="B8" s="196"/>
      <c r="C8" s="196"/>
      <c r="D8" s="196"/>
      <c r="E8" s="196"/>
      <c r="F8" s="196"/>
      <c r="G8" s="196"/>
      <c r="H8" s="197"/>
      <c r="I8" s="1">
        <v>2</v>
      </c>
      <c r="J8" s="50">
        <f>J9+J16+J26+J35+J39</f>
        <v>23529965</v>
      </c>
      <c r="K8" s="50">
        <f>K9+K16+K26+K35+K39</f>
        <v>22213890</v>
      </c>
    </row>
    <row r="9" spans="1:11" ht="12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0">
        <f>SUM(J10:J15)</f>
        <v>0</v>
      </c>
      <c r="K9" s="50">
        <f>SUM(K10:K15)</f>
        <v>0</v>
      </c>
    </row>
    <row r="10" spans="1:11" ht="12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/>
      <c r="K11" s="7"/>
    </row>
    <row r="12" spans="1:11" ht="12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0">
        <f>SUM(J17:J25)</f>
        <v>16006261</v>
      </c>
      <c r="K16" s="50">
        <f>SUM(K17:K25)</f>
        <v>14824105</v>
      </c>
    </row>
    <row r="17" spans="1:11" ht="12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/>
      <c r="K17" s="7"/>
    </row>
    <row r="18" spans="1:11" ht="12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/>
      <c r="K18" s="7"/>
    </row>
    <row r="19" spans="1:11" ht="12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/>
      <c r="K19" s="7">
        <v>4719</v>
      </c>
    </row>
    <row r="20" spans="1:11" ht="12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/>
      <c r="K20" s="7"/>
    </row>
    <row r="21" spans="1:11" ht="12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/>
    </row>
    <row r="23" spans="1:11" ht="12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/>
      <c r="K23" s="7"/>
    </row>
    <row r="24" spans="1:11" ht="12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/>
      <c r="K24" s="7"/>
    </row>
    <row r="25" spans="1:11" ht="12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16006261</v>
      </c>
      <c r="K25" s="7">
        <v>14819386</v>
      </c>
    </row>
    <row r="26" spans="1:11" ht="12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0">
        <f>SUM(J27:J34)</f>
        <v>7523704</v>
      </c>
      <c r="K26" s="50">
        <f>SUM(K27:K34)</f>
        <v>7389785</v>
      </c>
    </row>
    <row r="27" spans="1:11" ht="12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6957704</v>
      </c>
      <c r="K27" s="7">
        <v>6823785</v>
      </c>
    </row>
    <row r="28" spans="1:11" ht="12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566000</v>
      </c>
      <c r="K29" s="7">
        <v>566000</v>
      </c>
    </row>
    <row r="30" spans="1:11" ht="12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/>
      <c r="K31" s="7"/>
    </row>
    <row r="32" spans="1:11" ht="12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0">
        <f>SUM(J36:J38)</f>
        <v>0</v>
      </c>
      <c r="K35" s="50">
        <f>SUM(K36:K38)</f>
        <v>0</v>
      </c>
    </row>
    <row r="36" spans="1:11" ht="12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">
      <c r="A40" s="195" t="s">
        <v>240</v>
      </c>
      <c r="B40" s="196"/>
      <c r="C40" s="196"/>
      <c r="D40" s="196"/>
      <c r="E40" s="196"/>
      <c r="F40" s="196"/>
      <c r="G40" s="196"/>
      <c r="H40" s="197"/>
      <c r="I40" s="1">
        <v>34</v>
      </c>
      <c r="J40" s="50">
        <f>J41+J49+J56+J64</f>
        <v>56954</v>
      </c>
      <c r="K40" s="50">
        <f>K41+K49+K56+K64</f>
        <v>307838</v>
      </c>
    </row>
    <row r="41" spans="1:11" ht="12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0">
        <f>SUM(J42:J48)</f>
        <v>0</v>
      </c>
      <c r="K41" s="50">
        <f>SUM(K42:K48)</f>
        <v>78422</v>
      </c>
    </row>
    <row r="42" spans="1:11" ht="12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/>
      <c r="K42" s="7"/>
    </row>
    <row r="43" spans="1:11" ht="12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>
        <v>78422</v>
      </c>
    </row>
    <row r="44" spans="1:11" ht="12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/>
      <c r="K45" s="7"/>
    </row>
    <row r="46" spans="1:11" ht="12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/>
      <c r="K46" s="7"/>
    </row>
    <row r="47" spans="1:11" ht="12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0">
        <f>SUM(J50:J55)</f>
        <v>3265</v>
      </c>
      <c r="K49" s="50">
        <f>SUM(K50:K55)</f>
        <v>13513</v>
      </c>
    </row>
    <row r="50" spans="1:11" ht="12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/>
      <c r="K50" s="7">
        <v>3750</v>
      </c>
    </row>
    <row r="51" spans="1:11" ht="12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/>
      <c r="K51" s="7"/>
    </row>
    <row r="52" spans="1:11" ht="12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/>
      <c r="K53" s="7"/>
    </row>
    <row r="54" spans="1:11" ht="12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1199</v>
      </c>
      <c r="K54" s="7">
        <v>9763</v>
      </c>
    </row>
    <row r="55" spans="1:11" ht="12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2066</v>
      </c>
      <c r="K55" s="7">
        <v>0</v>
      </c>
    </row>
    <row r="56" spans="1:11" ht="12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0">
        <f>SUM(J57:J63)</f>
        <v>0</v>
      </c>
      <c r="K56" s="50">
        <f>SUM(K57:K63)</f>
        <v>2390</v>
      </c>
    </row>
    <row r="57" spans="1:11" ht="12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/>
      <c r="K62" s="7"/>
    </row>
    <row r="63" spans="1:11" ht="12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>
        <v>2390</v>
      </c>
    </row>
    <row r="64" spans="1:11" ht="12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53689</v>
      </c>
      <c r="K64" s="7">
        <v>213513</v>
      </c>
    </row>
    <row r="65" spans="1:11" ht="12">
      <c r="A65" s="195" t="s">
        <v>56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/>
      <c r="K65" s="7"/>
    </row>
    <row r="66" spans="1:11" ht="12">
      <c r="A66" s="195" t="s">
        <v>241</v>
      </c>
      <c r="B66" s="196"/>
      <c r="C66" s="196"/>
      <c r="D66" s="196"/>
      <c r="E66" s="196"/>
      <c r="F66" s="196"/>
      <c r="G66" s="196"/>
      <c r="H66" s="197"/>
      <c r="I66" s="1">
        <v>60</v>
      </c>
      <c r="J66" s="50">
        <f>J7+J8+J40+J65</f>
        <v>23586919</v>
      </c>
      <c r="K66" s="50">
        <f>K7+K8+K40+K65</f>
        <v>22521728</v>
      </c>
    </row>
    <row r="67" spans="1:11" ht="12">
      <c r="A67" s="209" t="s">
        <v>91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/>
      <c r="K67" s="8"/>
    </row>
    <row r="68" spans="1:11" ht="12">
      <c r="A68" s="212" t="s">
        <v>58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">
      <c r="A69" s="192" t="s">
        <v>191</v>
      </c>
      <c r="B69" s="193"/>
      <c r="C69" s="193"/>
      <c r="D69" s="193"/>
      <c r="E69" s="193"/>
      <c r="F69" s="193"/>
      <c r="G69" s="193"/>
      <c r="H69" s="194"/>
      <c r="I69" s="3">
        <v>62</v>
      </c>
      <c r="J69" s="51">
        <f>J70+J71+J72+J78+J79+J82+J85</f>
        <v>21761622</v>
      </c>
      <c r="K69" s="51">
        <f>K70+K71+K72+K78+K79+K82+K85</f>
        <v>21152895</v>
      </c>
    </row>
    <row r="70" spans="1:11" ht="12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23099700</v>
      </c>
      <c r="K70" s="7">
        <v>23099700</v>
      </c>
    </row>
    <row r="71" spans="1:11" ht="12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0">
        <f>J73+J74-J75+J76+J77</f>
        <v>0</v>
      </c>
      <c r="K72" s="50">
        <f>K73+K74-K75+K76+K77</f>
        <v>0</v>
      </c>
    </row>
    <row r="73" spans="1:11" ht="12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/>
      <c r="K73" s="7"/>
    </row>
    <row r="74" spans="1:11" ht="12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/>
      <c r="K74" s="7"/>
    </row>
    <row r="75" spans="1:11" ht="12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/>
      <c r="K77" s="7"/>
    </row>
    <row r="78" spans="1:11" ht="12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3434939</v>
      </c>
      <c r="K78" s="7">
        <v>2947520</v>
      </c>
    </row>
    <row r="79" spans="1:11" ht="12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0">
        <f>J80-J81</f>
        <v>-4223030</v>
      </c>
      <c r="K79" s="50">
        <f>K80-K81</f>
        <v>-4773017</v>
      </c>
    </row>
    <row r="80" spans="1:11" ht="12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4223030</v>
      </c>
      <c r="K81" s="7">
        <v>4773017</v>
      </c>
    </row>
    <row r="82" spans="1:11" ht="12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0">
        <f>J83-J84</f>
        <v>-549987</v>
      </c>
      <c r="K82" s="50">
        <f>K83-K84</f>
        <v>-121308</v>
      </c>
    </row>
    <row r="83" spans="1:11" ht="12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/>
    </row>
    <row r="84" spans="1:11" ht="12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549987</v>
      </c>
      <c r="K84" s="7">
        <v>121308</v>
      </c>
    </row>
    <row r="85" spans="1:11" ht="12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">
      <c r="A86" s="195" t="s">
        <v>19</v>
      </c>
      <c r="B86" s="196"/>
      <c r="C86" s="196"/>
      <c r="D86" s="196"/>
      <c r="E86" s="196"/>
      <c r="F86" s="196"/>
      <c r="G86" s="196"/>
      <c r="H86" s="197"/>
      <c r="I86" s="1">
        <v>79</v>
      </c>
      <c r="J86" s="50">
        <f>SUM(J87:J89)</f>
        <v>0</v>
      </c>
      <c r="K86" s="50">
        <f>SUM(K87:K89)</f>
        <v>0</v>
      </c>
    </row>
    <row r="87" spans="1:11" ht="12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/>
      <c r="K89" s="7"/>
    </row>
    <row r="90" spans="1:11" ht="12">
      <c r="A90" s="195" t="s">
        <v>20</v>
      </c>
      <c r="B90" s="196"/>
      <c r="C90" s="196"/>
      <c r="D90" s="196"/>
      <c r="E90" s="196"/>
      <c r="F90" s="196"/>
      <c r="G90" s="196"/>
      <c r="H90" s="197"/>
      <c r="I90" s="1">
        <v>83</v>
      </c>
      <c r="J90" s="50">
        <f>SUM(J91:J99)</f>
        <v>591300</v>
      </c>
      <c r="K90" s="50">
        <f>SUM(K91:K99)</f>
        <v>591300</v>
      </c>
    </row>
    <row r="91" spans="1:11" ht="12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591300</v>
      </c>
      <c r="K92" s="7">
        <v>591300</v>
      </c>
    </row>
    <row r="93" spans="1:11" ht="12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/>
      <c r="K93" s="7"/>
    </row>
    <row r="94" spans="1:11" ht="12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">
      <c r="A100" s="195" t="s">
        <v>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0">
        <f>SUM(J101:J112)</f>
        <v>1233997</v>
      </c>
      <c r="K100" s="50">
        <f>SUM(K101:K112)</f>
        <v>777533</v>
      </c>
    </row>
    <row r="101" spans="1:11" ht="12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38976</v>
      </c>
      <c r="K101" s="7">
        <v>18000</v>
      </c>
    </row>
    <row r="102" spans="1:11" ht="12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475127</v>
      </c>
      <c r="K102" s="7">
        <v>462397</v>
      </c>
    </row>
    <row r="103" spans="1:11" ht="12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/>
      <c r="K103" s="7"/>
    </row>
    <row r="104" spans="1:11" ht="12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/>
      <c r="K104" s="7"/>
    </row>
    <row r="105" spans="1:11" ht="12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582867</v>
      </c>
      <c r="K105" s="7">
        <v>225293</v>
      </c>
    </row>
    <row r="106" spans="1:11" ht="12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61470</v>
      </c>
      <c r="K108" s="7">
        <v>16503</v>
      </c>
    </row>
    <row r="109" spans="1:11" ht="12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56807</v>
      </c>
      <c r="K109" s="7">
        <v>36590</v>
      </c>
    </row>
    <row r="110" spans="1:11" ht="12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18750</v>
      </c>
      <c r="K112" s="7">
        <v>18750</v>
      </c>
    </row>
    <row r="113" spans="1:11" ht="12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/>
      <c r="K113" s="7"/>
    </row>
    <row r="114" spans="1:11" ht="12">
      <c r="A114" s="195" t="s">
        <v>25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0">
        <f>J69+J86+J90+J100+J113</f>
        <v>23586919</v>
      </c>
      <c r="K114" s="50">
        <f>K69+K86+K90+K100+K113</f>
        <v>22521728</v>
      </c>
    </row>
    <row r="115" spans="1:11" ht="12">
      <c r="A115" s="220" t="s">
        <v>57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/>
      <c r="K115" s="8"/>
    </row>
    <row r="116" spans="1:11" ht="12">
      <c r="A116" s="212" t="s">
        <v>309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">
      <c r="A117" s="192" t="s">
        <v>186</v>
      </c>
      <c r="B117" s="193"/>
      <c r="C117" s="193"/>
      <c r="D117" s="193"/>
      <c r="E117" s="193"/>
      <c r="F117" s="193"/>
      <c r="G117" s="193"/>
      <c r="H117" s="193"/>
      <c r="I117" s="226"/>
      <c r="J117" s="226"/>
      <c r="K117" s="227"/>
    </row>
    <row r="118" spans="1:11" ht="12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">
      <c r="A120" s="231" t="s">
        <v>310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6">
      <selection activeCell="M60" sqref="M60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8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42" t="s">
        <v>341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3" t="s">
        <v>328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1.75">
      <c r="A4" s="234" t="s">
        <v>59</v>
      </c>
      <c r="B4" s="234"/>
      <c r="C4" s="234"/>
      <c r="D4" s="234"/>
      <c r="E4" s="234"/>
      <c r="F4" s="234"/>
      <c r="G4" s="234"/>
      <c r="H4" s="234"/>
      <c r="I4" s="55" t="s">
        <v>279</v>
      </c>
      <c r="J4" s="235" t="s">
        <v>317</v>
      </c>
      <c r="K4" s="235"/>
      <c r="L4" s="235" t="s">
        <v>318</v>
      </c>
      <c r="M4" s="235"/>
    </row>
    <row r="5" spans="1:13" ht="12">
      <c r="A5" s="234"/>
      <c r="B5" s="234"/>
      <c r="C5" s="234"/>
      <c r="D5" s="234"/>
      <c r="E5" s="234"/>
      <c r="F5" s="234"/>
      <c r="G5" s="234"/>
      <c r="H5" s="234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">
      <c r="A6" s="235">
        <v>1</v>
      </c>
      <c r="B6" s="235"/>
      <c r="C6" s="235"/>
      <c r="D6" s="235"/>
      <c r="E6" s="235"/>
      <c r="F6" s="235"/>
      <c r="G6" s="235"/>
      <c r="H6" s="235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">
      <c r="A7" s="192" t="s">
        <v>26</v>
      </c>
      <c r="B7" s="193"/>
      <c r="C7" s="193"/>
      <c r="D7" s="193"/>
      <c r="E7" s="193"/>
      <c r="F7" s="193"/>
      <c r="G7" s="193"/>
      <c r="H7" s="194"/>
      <c r="I7" s="3">
        <v>111</v>
      </c>
      <c r="J7" s="51">
        <f>SUM(J8:J9)</f>
        <v>1981</v>
      </c>
      <c r="K7" s="51">
        <f>SUM(K8:K9)</f>
        <v>1981</v>
      </c>
      <c r="L7" s="51">
        <v>841295</v>
      </c>
      <c r="M7" s="51">
        <f>SUM(M8:M9)</f>
        <v>0</v>
      </c>
    </row>
    <row r="8" spans="1:13" ht="12">
      <c r="A8" s="195" t="s">
        <v>152</v>
      </c>
      <c r="B8" s="196"/>
      <c r="C8" s="196"/>
      <c r="D8" s="196"/>
      <c r="E8" s="196"/>
      <c r="F8" s="196"/>
      <c r="G8" s="196"/>
      <c r="H8" s="197"/>
      <c r="I8" s="1">
        <v>112</v>
      </c>
      <c r="J8" s="7"/>
      <c r="K8" s="7"/>
      <c r="L8" s="7">
        <v>841252</v>
      </c>
      <c r="M8" s="7">
        <v>0</v>
      </c>
    </row>
    <row r="9" spans="1:13" ht="12">
      <c r="A9" s="195" t="s">
        <v>103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1981</v>
      </c>
      <c r="K9" s="7">
        <v>1981</v>
      </c>
      <c r="L9" s="7">
        <v>43</v>
      </c>
      <c r="M9" s="7">
        <v>0</v>
      </c>
    </row>
    <row r="10" spans="1:13" ht="12">
      <c r="A10" s="195" t="s">
        <v>12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0">
        <f>J11+J12+J16+J20+J21+J22+J25+J26</f>
        <v>91614</v>
      </c>
      <c r="K10" s="50">
        <f>K11+K12+K16+K20+K21+K22+K25+K26</f>
        <v>48773</v>
      </c>
      <c r="L10" s="50">
        <f>L11+L12+L16+L20+L21+L22+L25+L26</f>
        <v>931345</v>
      </c>
      <c r="M10" s="50">
        <f>M11+M12+M16+M20+M21+M22+M25+M26</f>
        <v>54913</v>
      </c>
    </row>
    <row r="11" spans="1:13" ht="12">
      <c r="A11" s="195" t="s">
        <v>104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/>
      <c r="K11" s="7"/>
      <c r="L11" s="7"/>
      <c r="M11" s="7"/>
    </row>
    <row r="12" spans="1:13" ht="12">
      <c r="A12" s="195" t="s">
        <v>22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0">
        <f>SUM(J13:J15)</f>
        <v>53974</v>
      </c>
      <c r="K12" s="50">
        <f>SUM(K13:K15)</f>
        <v>43867</v>
      </c>
      <c r="L12" s="50">
        <f>SUM(L13:L15)</f>
        <v>82768</v>
      </c>
      <c r="M12" s="50">
        <f>SUM(M13:M15)</f>
        <v>46130</v>
      </c>
    </row>
    <row r="13" spans="1:13" ht="12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/>
      <c r="K13" s="7"/>
      <c r="L13" s="7">
        <v>1061</v>
      </c>
      <c r="M13" s="7">
        <v>1061</v>
      </c>
    </row>
    <row r="14" spans="1:13" ht="12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/>
      <c r="K14" s="7"/>
      <c r="L14" s="7"/>
      <c r="M14" s="7"/>
    </row>
    <row r="15" spans="1:13" ht="12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53974</v>
      </c>
      <c r="K15" s="7">
        <v>43867</v>
      </c>
      <c r="L15" s="7">
        <v>81707</v>
      </c>
      <c r="M15" s="7">
        <v>45069</v>
      </c>
    </row>
    <row r="16" spans="1:13" ht="12">
      <c r="A16" s="195" t="s">
        <v>23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0">
        <f>SUM(J17:J19)</f>
        <v>34997</v>
      </c>
      <c r="K16" s="50">
        <f>SUM(K17:K19)</f>
        <v>4863</v>
      </c>
      <c r="L16" s="50">
        <f>SUM(L17:L19)</f>
        <v>10528</v>
      </c>
      <c r="M16" s="50">
        <f>SUM(M17:M19)</f>
        <v>5309</v>
      </c>
    </row>
    <row r="17" spans="1:13" ht="12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20428</v>
      </c>
      <c r="K17" s="7">
        <v>2899</v>
      </c>
      <c r="L17" s="7">
        <v>6222</v>
      </c>
      <c r="M17" s="7">
        <v>3111</v>
      </c>
    </row>
    <row r="18" spans="1:13" ht="12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9951</v>
      </c>
      <c r="K18" s="7">
        <v>1322</v>
      </c>
      <c r="L18" s="7">
        <v>2838</v>
      </c>
      <c r="M18" s="7">
        <v>1419</v>
      </c>
    </row>
    <row r="19" spans="1:13" ht="12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4618</v>
      </c>
      <c r="K19" s="7">
        <v>642</v>
      </c>
      <c r="L19" s="7">
        <v>1468</v>
      </c>
      <c r="M19" s="7">
        <v>779</v>
      </c>
    </row>
    <row r="20" spans="1:13" ht="12">
      <c r="A20" s="195" t="s">
        <v>105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/>
      <c r="K20" s="7"/>
      <c r="L20" s="7"/>
      <c r="M20" s="7"/>
    </row>
    <row r="21" spans="1:13" ht="12">
      <c r="A21" s="195" t="s">
        <v>106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2643</v>
      </c>
      <c r="K21" s="7">
        <v>43</v>
      </c>
      <c r="L21" s="7">
        <v>4674</v>
      </c>
      <c r="M21" s="7">
        <v>3474</v>
      </c>
    </row>
    <row r="22" spans="1:13" ht="12">
      <c r="A22" s="195" t="s">
        <v>24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/>
      <c r="M24" s="7"/>
    </row>
    <row r="25" spans="1:13" ht="12">
      <c r="A25" s="195" t="s">
        <v>107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/>
      <c r="K25" s="7"/>
      <c r="L25" s="7"/>
      <c r="M25" s="7"/>
    </row>
    <row r="26" spans="1:13" ht="12">
      <c r="A26" s="195" t="s">
        <v>50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/>
      <c r="K26" s="7"/>
      <c r="L26" s="7">
        <v>833375</v>
      </c>
      <c r="M26" s="7">
        <v>0</v>
      </c>
    </row>
    <row r="27" spans="1:13" ht="12">
      <c r="A27" s="195" t="s">
        <v>213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0">
        <f>SUM(J28:J32)</f>
        <v>7</v>
      </c>
      <c r="K27" s="50">
        <f>SUM(K28:K32)</f>
        <v>7</v>
      </c>
      <c r="L27" s="50">
        <f>SUM(L28:L32)</f>
        <v>46</v>
      </c>
      <c r="M27" s="50">
        <f>SUM(M28:M32)</f>
        <v>46</v>
      </c>
    </row>
    <row r="28" spans="1:13" ht="12">
      <c r="A28" s="195" t="s">
        <v>227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/>
      <c r="K28" s="7"/>
      <c r="L28" s="7"/>
      <c r="M28" s="7"/>
    </row>
    <row r="29" spans="1:13" ht="12">
      <c r="A29" s="195" t="s">
        <v>155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7</v>
      </c>
      <c r="K29" s="7">
        <v>7</v>
      </c>
      <c r="L29" s="7">
        <v>46</v>
      </c>
      <c r="M29" s="7">
        <v>46</v>
      </c>
    </row>
    <row r="30" spans="1:13" ht="12">
      <c r="A30" s="195" t="s">
        <v>139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/>
      <c r="K30" s="7"/>
      <c r="L30" s="7"/>
      <c r="M30" s="7"/>
    </row>
    <row r="31" spans="1:13" ht="12">
      <c r="A31" s="195" t="s">
        <v>223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/>
      <c r="K31" s="7"/>
      <c r="L31" s="7"/>
      <c r="M31" s="7"/>
    </row>
    <row r="32" spans="1:13" ht="12">
      <c r="A32" s="195" t="s">
        <v>140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/>
      <c r="K32" s="7"/>
      <c r="L32" s="7"/>
      <c r="M32" s="7"/>
    </row>
    <row r="33" spans="1:13" ht="12">
      <c r="A33" s="195" t="s">
        <v>214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0">
        <f>SUM(J34:J37)</f>
        <v>24100</v>
      </c>
      <c r="K33" s="50">
        <f>SUM(K34:K37)</f>
        <v>12771</v>
      </c>
      <c r="L33" s="50">
        <f>SUM(L34:L37)</f>
        <v>31304</v>
      </c>
      <c r="M33" s="50">
        <f>SUM(M34:M37)</f>
        <v>19960</v>
      </c>
    </row>
    <row r="34" spans="1:13" ht="12">
      <c r="A34" s="195" t="s">
        <v>66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/>
      <c r="K34" s="7"/>
      <c r="L34" s="7"/>
      <c r="M34" s="7"/>
    </row>
    <row r="35" spans="1:13" ht="12">
      <c r="A35" s="195" t="s">
        <v>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22283</v>
      </c>
      <c r="K35" s="7">
        <v>10954</v>
      </c>
      <c r="L35" s="7">
        <v>31104</v>
      </c>
      <c r="M35" s="7">
        <v>19760</v>
      </c>
    </row>
    <row r="36" spans="1:13" ht="12">
      <c r="A36" s="195" t="s">
        <v>224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/>
      <c r="K36" s="7"/>
      <c r="L36" s="7"/>
      <c r="M36" s="7"/>
    </row>
    <row r="37" spans="1:13" ht="12">
      <c r="A37" s="195" t="s">
        <v>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>
        <v>1817</v>
      </c>
      <c r="K37" s="7">
        <v>1817</v>
      </c>
      <c r="L37" s="7">
        <v>200</v>
      </c>
      <c r="M37" s="7">
        <v>200</v>
      </c>
    </row>
    <row r="38" spans="1:13" ht="12">
      <c r="A38" s="195" t="s">
        <v>195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">
      <c r="A39" s="195" t="s">
        <v>196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">
      <c r="A40" s="195" t="s">
        <v>225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">
      <c r="A41" s="195" t="s">
        <v>226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">
      <c r="A42" s="195" t="s">
        <v>215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0">
        <f>J7+J27+J38+J40</f>
        <v>1988</v>
      </c>
      <c r="K42" s="50">
        <f>K7+K27+K38+K40</f>
        <v>1988</v>
      </c>
      <c r="L42" s="50">
        <f>L7+L27+L38+L40</f>
        <v>841341</v>
      </c>
      <c r="M42" s="50">
        <f>M7+M27+M38+M40</f>
        <v>46</v>
      </c>
    </row>
    <row r="43" spans="1:13" ht="12">
      <c r="A43" s="195" t="s">
        <v>216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0">
        <f>J10+J33+J39+J41</f>
        <v>115714</v>
      </c>
      <c r="K43" s="50">
        <f>K10+K33+K39+K41</f>
        <v>61544</v>
      </c>
      <c r="L43" s="50">
        <f>L10+L33+L39+L41</f>
        <v>962649</v>
      </c>
      <c r="M43" s="50">
        <f>M10+M33+M39+M41</f>
        <v>74873</v>
      </c>
    </row>
    <row r="44" spans="1:13" ht="12">
      <c r="A44" s="195" t="s">
        <v>236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0">
        <f>J42-J43</f>
        <v>-113726</v>
      </c>
      <c r="K44" s="50">
        <f>K42-K43</f>
        <v>-59556</v>
      </c>
      <c r="L44" s="50">
        <f>L42-L43</f>
        <v>-121308</v>
      </c>
      <c r="M44" s="50">
        <f>M42-M43</f>
        <v>-74827</v>
      </c>
    </row>
    <row r="45" spans="1:13" ht="12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0">
        <f>IF(J43&gt;J42,J43-J42,0)</f>
        <v>113726</v>
      </c>
      <c r="K46" s="50">
        <f>IF(K43&gt;K42,K43-K42,0)</f>
        <v>59556</v>
      </c>
      <c r="L46" s="50">
        <f>IF(L43&gt;L42,L43-L42,0)</f>
        <v>121308</v>
      </c>
      <c r="M46" s="50">
        <f>IF(M43&gt;M42,M43-M42,0)</f>
        <v>74827</v>
      </c>
    </row>
    <row r="47" spans="1:13" ht="12">
      <c r="A47" s="195" t="s">
        <v>217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/>
      <c r="K47" s="7"/>
      <c r="L47" s="7"/>
      <c r="M47" s="7"/>
    </row>
    <row r="48" spans="1:13" ht="12">
      <c r="A48" s="195" t="s">
        <v>237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0">
        <f>J44-J47</f>
        <v>-113726</v>
      </c>
      <c r="K48" s="50">
        <f>K44-K47</f>
        <v>-59556</v>
      </c>
      <c r="L48" s="50">
        <f>L44-L47</f>
        <v>-121308</v>
      </c>
      <c r="M48" s="50">
        <f>M44-M47</f>
        <v>-74827</v>
      </c>
    </row>
    <row r="49" spans="1:13" ht="12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58">
        <f>IF(J48&lt;0,-J48,0)</f>
        <v>113726</v>
      </c>
      <c r="K50" s="58">
        <f>IF(K48&lt;0,-K48,0)</f>
        <v>59556</v>
      </c>
      <c r="L50" s="58">
        <f>IF(L48&lt;0,-L48,0)</f>
        <v>121308</v>
      </c>
      <c r="M50" s="58">
        <f>IF(M48&lt;0,-M48,0)</f>
        <v>74827</v>
      </c>
    </row>
    <row r="51" spans="1:13" ht="12.75" customHeight="1">
      <c r="A51" s="212" t="s">
        <v>311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2" t="s">
        <v>187</v>
      </c>
      <c r="B52" s="193"/>
      <c r="C52" s="193"/>
      <c r="D52" s="193"/>
      <c r="E52" s="193"/>
      <c r="F52" s="193"/>
      <c r="G52" s="193"/>
      <c r="H52" s="193"/>
      <c r="I52" s="52"/>
      <c r="J52" s="52"/>
      <c r="K52" s="52"/>
      <c r="L52" s="52"/>
      <c r="M52" s="59"/>
    </row>
    <row r="53" spans="1:13" ht="12">
      <c r="A53" s="236" t="s">
        <v>234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">
      <c r="A54" s="236" t="s">
        <v>235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212" t="s">
        <v>189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">
      <c r="A56" s="192" t="s">
        <v>204</v>
      </c>
      <c r="B56" s="193"/>
      <c r="C56" s="193"/>
      <c r="D56" s="193"/>
      <c r="E56" s="193"/>
      <c r="F56" s="193"/>
      <c r="G56" s="193"/>
      <c r="H56" s="194"/>
      <c r="I56" s="9">
        <v>157</v>
      </c>
      <c r="J56" s="6">
        <v>-113726</v>
      </c>
      <c r="K56" s="6">
        <v>-59556</v>
      </c>
      <c r="L56" s="6">
        <v>-121308</v>
      </c>
      <c r="M56" s="6">
        <v>-74827</v>
      </c>
    </row>
    <row r="57" spans="1:13" ht="12">
      <c r="A57" s="195" t="s">
        <v>221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-487419</v>
      </c>
      <c r="M57" s="50">
        <f>SUM(M58:M64)</f>
        <v>-487419</v>
      </c>
    </row>
    <row r="58" spans="1:13" ht="12">
      <c r="A58" s="195" t="s">
        <v>228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/>
      <c r="K58" s="7"/>
      <c r="L58" s="7"/>
      <c r="M58" s="7"/>
    </row>
    <row r="59" spans="1:13" ht="12">
      <c r="A59" s="195" t="s">
        <v>229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>
        <v>-487419</v>
      </c>
      <c r="M59" s="7">
        <v>-487419</v>
      </c>
    </row>
    <row r="60" spans="1:13" ht="12">
      <c r="A60" s="195" t="s">
        <v>45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">
      <c r="A61" s="195" t="s">
        <v>230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">
      <c r="A62" s="195" t="s">
        <v>231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">
      <c r="A63" s="195" t="s">
        <v>232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">
      <c r="A64" s="195" t="s">
        <v>233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">
      <c r="A65" s="195" t="s">
        <v>222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/>
      <c r="K65" s="7"/>
      <c r="L65" s="7">
        <v>-74417</v>
      </c>
      <c r="M65" s="7">
        <v>-74417</v>
      </c>
    </row>
    <row r="66" spans="1:13" ht="12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0">
        <f>J57-J65</f>
        <v>0</v>
      </c>
      <c r="K66" s="50">
        <f>K57-K65</f>
        <v>0</v>
      </c>
      <c r="L66" s="50">
        <f>L57-L65</f>
        <v>-413002</v>
      </c>
      <c r="M66" s="50">
        <f>M57-M65</f>
        <v>-413002</v>
      </c>
    </row>
    <row r="67" spans="1:13" ht="12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58">
        <f>J56+J66</f>
        <v>-113726</v>
      </c>
      <c r="K67" s="58">
        <f>K56+K66</f>
        <v>-59556</v>
      </c>
      <c r="L67" s="58">
        <f>L56+L66</f>
        <v>-534310</v>
      </c>
      <c r="M67" s="58">
        <f>M56+M66</f>
        <v>-487829</v>
      </c>
    </row>
    <row r="68" spans="1:13" ht="12.75" customHeight="1">
      <c r="A68" s="246" t="s">
        <v>312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">
      <c r="A70" s="236" t="s">
        <v>234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">
      <c r="A71" s="243" t="s">
        <v>235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K16" sqref="K16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3" t="s">
        <v>164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342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">
      <c r="A3" s="250" t="s">
        <v>329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1.75">
      <c r="A4" s="255" t="s">
        <v>59</v>
      </c>
      <c r="B4" s="255"/>
      <c r="C4" s="255"/>
      <c r="D4" s="255"/>
      <c r="E4" s="255"/>
      <c r="F4" s="255"/>
      <c r="G4" s="255"/>
      <c r="H4" s="255"/>
      <c r="I4" s="63" t="s">
        <v>279</v>
      </c>
      <c r="J4" s="64" t="s">
        <v>317</v>
      </c>
      <c r="K4" s="64" t="s">
        <v>318</v>
      </c>
    </row>
    <row r="5" spans="1:11" ht="12">
      <c r="A5" s="256">
        <v>1</v>
      </c>
      <c r="B5" s="256"/>
      <c r="C5" s="256"/>
      <c r="D5" s="256"/>
      <c r="E5" s="256"/>
      <c r="F5" s="256"/>
      <c r="G5" s="256"/>
      <c r="H5" s="256"/>
      <c r="I5" s="65">
        <v>2</v>
      </c>
      <c r="J5" s="66" t="s">
        <v>282</v>
      </c>
      <c r="K5" s="66" t="s">
        <v>283</v>
      </c>
    </row>
    <row r="6" spans="1:11" ht="12">
      <c r="A6" s="212" t="s">
        <v>156</v>
      </c>
      <c r="B6" s="223"/>
      <c r="C6" s="223"/>
      <c r="D6" s="223"/>
      <c r="E6" s="223"/>
      <c r="F6" s="223"/>
      <c r="G6" s="223"/>
      <c r="H6" s="223"/>
      <c r="I6" s="257"/>
      <c r="J6" s="257"/>
      <c r="K6" s="258"/>
    </row>
    <row r="7" spans="1:11" ht="12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-113726</v>
      </c>
      <c r="K7" s="7">
        <v>-121308</v>
      </c>
    </row>
    <row r="8" spans="1:11" ht="12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88284</v>
      </c>
      <c r="K9" s="7"/>
    </row>
    <row r="10" spans="1:11" ht="12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>
        <v>27072</v>
      </c>
      <c r="K10" s="7"/>
    </row>
    <row r="11" spans="1:11" ht="12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898</v>
      </c>
      <c r="K12" s="7"/>
    </row>
    <row r="13" spans="1:11" ht="12">
      <c r="A13" s="195" t="s">
        <v>157</v>
      </c>
      <c r="B13" s="196"/>
      <c r="C13" s="196"/>
      <c r="D13" s="196"/>
      <c r="E13" s="196"/>
      <c r="F13" s="196"/>
      <c r="G13" s="196"/>
      <c r="H13" s="196"/>
      <c r="I13" s="1">
        <v>7</v>
      </c>
      <c r="J13" s="61">
        <v>2528</v>
      </c>
      <c r="K13" s="50">
        <f>SUM(K7:K12)</f>
        <v>-121308</v>
      </c>
    </row>
    <row r="14" spans="1:11" ht="12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>
        <v>456464</v>
      </c>
    </row>
    <row r="15" spans="1:11" ht="12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>
        <v>10248</v>
      </c>
    </row>
    <row r="16" spans="1:11" ht="12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>
        <v>78422</v>
      </c>
    </row>
    <row r="17" spans="1:11" ht="12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1982</v>
      </c>
      <c r="K17" s="7">
        <v>7877</v>
      </c>
    </row>
    <row r="18" spans="1:11" ht="12">
      <c r="A18" s="195" t="s">
        <v>158</v>
      </c>
      <c r="B18" s="196"/>
      <c r="C18" s="196"/>
      <c r="D18" s="196"/>
      <c r="E18" s="196"/>
      <c r="F18" s="196"/>
      <c r="G18" s="196"/>
      <c r="H18" s="196"/>
      <c r="I18" s="1">
        <v>12</v>
      </c>
      <c r="J18" s="61">
        <v>1982</v>
      </c>
      <c r="K18" s="50">
        <f>SUM(K14:K17)</f>
        <v>553011</v>
      </c>
    </row>
    <row r="19" spans="1:11" ht="12">
      <c r="A19" s="195" t="s">
        <v>36</v>
      </c>
      <c r="B19" s="196"/>
      <c r="C19" s="196"/>
      <c r="D19" s="196"/>
      <c r="E19" s="196"/>
      <c r="F19" s="196"/>
      <c r="G19" s="196"/>
      <c r="H19" s="196"/>
      <c r="I19" s="1">
        <v>13</v>
      </c>
      <c r="J19" s="61">
        <v>546</v>
      </c>
      <c r="K19" s="50">
        <f>IF(K13&gt;K18,K13-K18,0)</f>
        <v>0</v>
      </c>
    </row>
    <row r="20" spans="1:11" ht="12">
      <c r="A20" s="195" t="s">
        <v>37</v>
      </c>
      <c r="B20" s="196"/>
      <c r="C20" s="196"/>
      <c r="D20" s="196"/>
      <c r="E20" s="196"/>
      <c r="F20" s="196"/>
      <c r="G20" s="196"/>
      <c r="H20" s="196"/>
      <c r="I20" s="1">
        <v>14</v>
      </c>
      <c r="J20" s="61">
        <f>IF(J18&gt;J13,J18-J13,0)</f>
        <v>0</v>
      </c>
      <c r="K20" s="50">
        <f>IF(K18&gt;K13,K18-K13,0)</f>
        <v>674319</v>
      </c>
    </row>
    <row r="21" spans="1:11" ht="12">
      <c r="A21" s="212" t="s">
        <v>159</v>
      </c>
      <c r="B21" s="223"/>
      <c r="C21" s="223"/>
      <c r="D21" s="223"/>
      <c r="E21" s="223"/>
      <c r="F21" s="223"/>
      <c r="G21" s="223"/>
      <c r="H21" s="223"/>
      <c r="I21" s="257"/>
      <c r="J21" s="257"/>
      <c r="K21" s="258"/>
    </row>
    <row r="22" spans="1:11" ht="12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/>
      <c r="K22" s="7">
        <v>841252</v>
      </c>
    </row>
    <row r="23" spans="1:11" ht="12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">
      <c r="A27" s="195" t="s">
        <v>168</v>
      </c>
      <c r="B27" s="196"/>
      <c r="C27" s="196"/>
      <c r="D27" s="196"/>
      <c r="E27" s="196"/>
      <c r="F27" s="196"/>
      <c r="G27" s="196"/>
      <c r="H27" s="196"/>
      <c r="I27" s="1">
        <v>20</v>
      </c>
      <c r="J27" s="61">
        <f>SUM(J22:J26)</f>
        <v>0</v>
      </c>
      <c r="K27" s="50">
        <f>SUM(K22:K26)</f>
        <v>841252</v>
      </c>
    </row>
    <row r="28" spans="1:11" ht="12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/>
      <c r="K28" s="7">
        <v>4719</v>
      </c>
    </row>
    <row r="29" spans="1:11" ht="12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">
      <c r="A31" s="195" t="s">
        <v>5</v>
      </c>
      <c r="B31" s="196"/>
      <c r="C31" s="196"/>
      <c r="D31" s="196"/>
      <c r="E31" s="196"/>
      <c r="F31" s="196"/>
      <c r="G31" s="196"/>
      <c r="H31" s="196"/>
      <c r="I31" s="1">
        <v>24</v>
      </c>
      <c r="J31" s="61">
        <f>SUM(J28:J30)</f>
        <v>0</v>
      </c>
      <c r="K31" s="50">
        <f>SUM(K28:K30)</f>
        <v>4719</v>
      </c>
    </row>
    <row r="32" spans="1:11" ht="12">
      <c r="A32" s="195" t="s">
        <v>38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1">
        <f>IF(J27&gt;J31,J27-J31,0)</f>
        <v>0</v>
      </c>
      <c r="K32" s="50">
        <f>IF(K27&gt;K31,K27-K31,0)</f>
        <v>836533</v>
      </c>
    </row>
    <row r="33" spans="1:11" ht="12">
      <c r="A33" s="195" t="s">
        <v>39</v>
      </c>
      <c r="B33" s="196"/>
      <c r="C33" s="196"/>
      <c r="D33" s="196"/>
      <c r="E33" s="196"/>
      <c r="F33" s="196"/>
      <c r="G33" s="196"/>
      <c r="H33" s="196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">
      <c r="A34" s="212" t="s">
        <v>160</v>
      </c>
      <c r="B34" s="223"/>
      <c r="C34" s="223"/>
      <c r="D34" s="223"/>
      <c r="E34" s="223"/>
      <c r="F34" s="223"/>
      <c r="G34" s="223"/>
      <c r="H34" s="223"/>
      <c r="I34" s="257"/>
      <c r="J34" s="257"/>
      <c r="K34" s="258"/>
    </row>
    <row r="35" spans="1:11" ht="12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">
      <c r="A38" s="195" t="s">
        <v>68</v>
      </c>
      <c r="B38" s="196"/>
      <c r="C38" s="196"/>
      <c r="D38" s="196"/>
      <c r="E38" s="196"/>
      <c r="F38" s="196"/>
      <c r="G38" s="196"/>
      <c r="H38" s="196"/>
      <c r="I38" s="1">
        <v>30</v>
      </c>
      <c r="J38" s="61">
        <f>SUM(J35:J37)</f>
        <v>0</v>
      </c>
      <c r="K38" s="50">
        <f>SUM(K35:K37)</f>
        <v>0</v>
      </c>
    </row>
    <row r="39" spans="1:11" ht="12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/>
      <c r="K39" s="7"/>
    </row>
    <row r="40" spans="1:11" ht="12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>
        <v>2390</v>
      </c>
    </row>
    <row r="44" spans="1:11" ht="12">
      <c r="A44" s="195" t="s">
        <v>69</v>
      </c>
      <c r="B44" s="196"/>
      <c r="C44" s="196"/>
      <c r="D44" s="196"/>
      <c r="E44" s="196"/>
      <c r="F44" s="196"/>
      <c r="G44" s="196"/>
      <c r="H44" s="196"/>
      <c r="I44" s="1">
        <v>36</v>
      </c>
      <c r="J44" s="61">
        <f>SUM(J39:J43)</f>
        <v>0</v>
      </c>
      <c r="K44" s="50">
        <f>SUM(K39:K43)</f>
        <v>2390</v>
      </c>
    </row>
    <row r="45" spans="1:11" ht="12">
      <c r="A45" s="195" t="s">
        <v>17</v>
      </c>
      <c r="B45" s="196"/>
      <c r="C45" s="196"/>
      <c r="D45" s="196"/>
      <c r="E45" s="196"/>
      <c r="F45" s="196"/>
      <c r="G45" s="196"/>
      <c r="H45" s="196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">
      <c r="A46" s="195" t="s">
        <v>18</v>
      </c>
      <c r="B46" s="196"/>
      <c r="C46" s="196"/>
      <c r="D46" s="196"/>
      <c r="E46" s="196"/>
      <c r="F46" s="196"/>
      <c r="G46" s="196"/>
      <c r="H46" s="196"/>
      <c r="I46" s="1">
        <v>38</v>
      </c>
      <c r="J46" s="61">
        <f>IF(J44&gt;J38,J44-J38,0)</f>
        <v>0</v>
      </c>
      <c r="K46" s="50">
        <f>IF(K44&gt;K38,K44-K38,0)</f>
        <v>2390</v>
      </c>
    </row>
    <row r="47" spans="1:11" ht="12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1">
        <f>IF(J19-J20+J32-J33+J45-J46&gt;0,J19-J20+J32-J33+J45-J46,0)</f>
        <v>546</v>
      </c>
      <c r="K47" s="50">
        <f>IF(K19-K20+K32-K33+K45-K46&gt;0,K19-K20+K32-K33+K45-K46,0)</f>
        <v>159824</v>
      </c>
    </row>
    <row r="48" spans="1:11" ht="12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28</v>
      </c>
      <c r="K49" s="7">
        <v>53689</v>
      </c>
    </row>
    <row r="50" spans="1:11" ht="12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546</v>
      </c>
      <c r="K50" s="7">
        <v>159824</v>
      </c>
    </row>
    <row r="51" spans="1:11" ht="12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62">
        <v>574</v>
      </c>
      <c r="K52" s="58">
        <f>K49+K50-K51</f>
        <v>213513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P17" sqref="P17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3" t="s">
        <v>197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60" t="s">
        <v>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">
      <c r="A3" s="259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21.75">
      <c r="A4" s="255" t="s">
        <v>59</v>
      </c>
      <c r="B4" s="255"/>
      <c r="C4" s="255"/>
      <c r="D4" s="255"/>
      <c r="E4" s="255"/>
      <c r="F4" s="255"/>
      <c r="G4" s="255"/>
      <c r="H4" s="255"/>
      <c r="I4" s="63" t="s">
        <v>279</v>
      </c>
      <c r="J4" s="64" t="s">
        <v>317</v>
      </c>
      <c r="K4" s="64" t="s">
        <v>318</v>
      </c>
    </row>
    <row r="5" spans="1:11" ht="12">
      <c r="A5" s="261">
        <v>1</v>
      </c>
      <c r="B5" s="261"/>
      <c r="C5" s="261"/>
      <c r="D5" s="261"/>
      <c r="E5" s="261"/>
      <c r="F5" s="261"/>
      <c r="G5" s="261"/>
      <c r="H5" s="261"/>
      <c r="I5" s="69">
        <v>2</v>
      </c>
      <c r="J5" s="70" t="s">
        <v>282</v>
      </c>
      <c r="K5" s="70" t="s">
        <v>283</v>
      </c>
    </row>
    <row r="6" spans="1:11" ht="12">
      <c r="A6" s="212" t="s">
        <v>156</v>
      </c>
      <c r="B6" s="223"/>
      <c r="C6" s="223"/>
      <c r="D6" s="223"/>
      <c r="E6" s="223"/>
      <c r="F6" s="223"/>
      <c r="G6" s="223"/>
      <c r="H6" s="223"/>
      <c r="I6" s="257"/>
      <c r="J6" s="257"/>
      <c r="K6" s="258"/>
    </row>
    <row r="7" spans="1:11" ht="12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">
      <c r="A12" s="195" t="s">
        <v>198</v>
      </c>
      <c r="B12" s="196"/>
      <c r="C12" s="196"/>
      <c r="D12" s="196"/>
      <c r="E12" s="196"/>
      <c r="F12" s="196"/>
      <c r="G12" s="196"/>
      <c r="H12" s="196"/>
      <c r="I12" s="1">
        <v>6</v>
      </c>
      <c r="J12" s="61">
        <f>SUM(J7:J11)</f>
        <v>0</v>
      </c>
      <c r="K12" s="50">
        <f>SUM(K7:K11)</f>
        <v>0</v>
      </c>
    </row>
    <row r="13" spans="1:11" ht="12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">
      <c r="A19" s="195" t="s">
        <v>47</v>
      </c>
      <c r="B19" s="196"/>
      <c r="C19" s="196"/>
      <c r="D19" s="196"/>
      <c r="E19" s="196"/>
      <c r="F19" s="196"/>
      <c r="G19" s="196"/>
      <c r="H19" s="196"/>
      <c r="I19" s="1">
        <v>13</v>
      </c>
      <c r="J19" s="61">
        <f>SUM(J13:J18)</f>
        <v>0</v>
      </c>
      <c r="K19" s="50">
        <f>SUM(K13:K18)</f>
        <v>0</v>
      </c>
    </row>
    <row r="20" spans="1:11" ht="12">
      <c r="A20" s="19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">
      <c r="A21" s="209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">
      <c r="A22" s="212" t="s">
        <v>159</v>
      </c>
      <c r="B22" s="223"/>
      <c r="C22" s="223"/>
      <c r="D22" s="223"/>
      <c r="E22" s="223"/>
      <c r="F22" s="223"/>
      <c r="G22" s="223"/>
      <c r="H22" s="223"/>
      <c r="I22" s="257"/>
      <c r="J22" s="257"/>
      <c r="K22" s="258"/>
    </row>
    <row r="23" spans="1:11" ht="12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">
      <c r="A25" s="206" t="s">
        <v>319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">
      <c r="A26" s="206" t="s">
        <v>320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">
      <c r="A28" s="195" t="s">
        <v>114</v>
      </c>
      <c r="B28" s="196"/>
      <c r="C28" s="196"/>
      <c r="D28" s="196"/>
      <c r="E28" s="196"/>
      <c r="F28" s="196"/>
      <c r="G28" s="196"/>
      <c r="H28" s="196"/>
      <c r="I28" s="1">
        <v>21</v>
      </c>
      <c r="J28" s="61">
        <f>SUM(J23:J27)</f>
        <v>0</v>
      </c>
      <c r="K28" s="50">
        <f>SUM(K23:K27)</f>
        <v>0</v>
      </c>
    </row>
    <row r="29" spans="1:11" ht="12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">
      <c r="A32" s="195" t="s">
        <v>48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1">
        <f>SUM(J29:J31)</f>
        <v>0</v>
      </c>
      <c r="K32" s="50">
        <f>SUM(K29:K31)</f>
        <v>0</v>
      </c>
    </row>
    <row r="33" spans="1:11" ht="12">
      <c r="A33" s="195" t="s">
        <v>110</v>
      </c>
      <c r="B33" s="196"/>
      <c r="C33" s="196"/>
      <c r="D33" s="196"/>
      <c r="E33" s="196"/>
      <c r="F33" s="196"/>
      <c r="G33" s="196"/>
      <c r="H33" s="196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">
      <c r="A34" s="195" t="s">
        <v>111</v>
      </c>
      <c r="B34" s="196"/>
      <c r="C34" s="196"/>
      <c r="D34" s="196"/>
      <c r="E34" s="196"/>
      <c r="F34" s="196"/>
      <c r="G34" s="196"/>
      <c r="H34" s="196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">
      <c r="A35" s="212" t="s">
        <v>160</v>
      </c>
      <c r="B35" s="223"/>
      <c r="C35" s="223"/>
      <c r="D35" s="223"/>
      <c r="E35" s="223"/>
      <c r="F35" s="223"/>
      <c r="G35" s="223"/>
      <c r="H35" s="223"/>
      <c r="I35" s="257">
        <v>0</v>
      </c>
      <c r="J35" s="257"/>
      <c r="K35" s="258"/>
    </row>
    <row r="36" spans="1:11" ht="12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">
      <c r="A39" s="195" t="s">
        <v>49</v>
      </c>
      <c r="B39" s="196"/>
      <c r="C39" s="196"/>
      <c r="D39" s="196"/>
      <c r="E39" s="196"/>
      <c r="F39" s="196"/>
      <c r="G39" s="196"/>
      <c r="H39" s="196"/>
      <c r="I39" s="1">
        <v>31</v>
      </c>
      <c r="J39" s="61">
        <f>SUM(J36:J38)</f>
        <v>0</v>
      </c>
      <c r="K39" s="50">
        <f>SUM(K36:K38)</f>
        <v>0</v>
      </c>
    </row>
    <row r="40" spans="1:11" ht="12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">
      <c r="A45" s="195" t="s">
        <v>148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61">
        <f>SUM(J40:J44)</f>
        <v>0</v>
      </c>
      <c r="K45" s="50">
        <f>SUM(K40:K44)</f>
        <v>0</v>
      </c>
    </row>
    <row r="46" spans="1:11" ht="12">
      <c r="A46" s="195" t="s">
        <v>162</v>
      </c>
      <c r="B46" s="196"/>
      <c r="C46" s="196"/>
      <c r="D46" s="196"/>
      <c r="E46" s="196"/>
      <c r="F46" s="196"/>
      <c r="G46" s="196"/>
      <c r="H46" s="196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">
      <c r="A47" s="195" t="s">
        <v>163</v>
      </c>
      <c r="B47" s="196"/>
      <c r="C47" s="196"/>
      <c r="D47" s="196"/>
      <c r="E47" s="196"/>
      <c r="F47" s="196"/>
      <c r="G47" s="196"/>
      <c r="H47" s="196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">
      <c r="A48" s="195" t="s">
        <v>149</v>
      </c>
      <c r="B48" s="196"/>
      <c r="C48" s="196"/>
      <c r="D48" s="196"/>
      <c r="E48" s="196"/>
      <c r="F48" s="196"/>
      <c r="G48" s="196"/>
      <c r="H48" s="196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">
      <c r="A49" s="195" t="s">
        <v>15</v>
      </c>
      <c r="B49" s="196"/>
      <c r="C49" s="196"/>
      <c r="D49" s="196"/>
      <c r="E49" s="196"/>
      <c r="F49" s="196"/>
      <c r="G49" s="196"/>
      <c r="H49" s="196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">
      <c r="A50" s="195" t="s">
        <v>161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/>
      <c r="K50" s="7"/>
    </row>
    <row r="51" spans="1:11" ht="12">
      <c r="A51" s="195" t="s">
        <v>175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 ht="12">
      <c r="A52" s="195" t="s">
        <v>176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 ht="12">
      <c r="A53" s="209" t="s">
        <v>177</v>
      </c>
      <c r="B53" s="210"/>
      <c r="C53" s="210"/>
      <c r="D53" s="210"/>
      <c r="E53" s="210"/>
      <c r="F53" s="210"/>
      <c r="G53" s="210"/>
      <c r="H53" s="210"/>
      <c r="I53" s="4">
        <v>45</v>
      </c>
      <c r="J53" s="62">
        <f>J50+J51-J52</f>
        <v>0</v>
      </c>
      <c r="K53" s="58">
        <f>K50+K51-K52</f>
        <v>0</v>
      </c>
    </row>
    <row r="54" spans="1:11" ht="12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I31" sqref="I31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">
      <c r="A1" s="272" t="s">
        <v>280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72"/>
    </row>
    <row r="2" spans="1:12" ht="15">
      <c r="A2" s="39"/>
      <c r="B2" s="71"/>
      <c r="C2" s="282" t="s">
        <v>281</v>
      </c>
      <c r="D2" s="282"/>
      <c r="E2" s="74">
        <v>41640</v>
      </c>
      <c r="F2" s="40" t="s">
        <v>250</v>
      </c>
      <c r="G2" s="283">
        <v>41820</v>
      </c>
      <c r="H2" s="284"/>
      <c r="I2" s="71"/>
      <c r="J2" s="71"/>
      <c r="K2" s="71"/>
      <c r="L2" s="75"/>
    </row>
    <row r="3" spans="1:11" ht="21.75">
      <c r="A3" s="285" t="s">
        <v>59</v>
      </c>
      <c r="B3" s="285"/>
      <c r="C3" s="285"/>
      <c r="D3" s="285"/>
      <c r="E3" s="285"/>
      <c r="F3" s="285"/>
      <c r="G3" s="285"/>
      <c r="H3" s="285"/>
      <c r="I3" s="78" t="s">
        <v>304</v>
      </c>
      <c r="J3" s="79" t="s">
        <v>150</v>
      </c>
      <c r="K3" s="79" t="s">
        <v>151</v>
      </c>
    </row>
    <row r="4" spans="1:11" ht="12">
      <c r="A4" s="286">
        <v>1</v>
      </c>
      <c r="B4" s="286"/>
      <c r="C4" s="286"/>
      <c r="D4" s="286"/>
      <c r="E4" s="286"/>
      <c r="F4" s="286"/>
      <c r="G4" s="286"/>
      <c r="H4" s="286"/>
      <c r="I4" s="81">
        <v>2</v>
      </c>
      <c r="J4" s="80" t="s">
        <v>282</v>
      </c>
      <c r="K4" s="80" t="s">
        <v>283</v>
      </c>
    </row>
    <row r="5" spans="1:11" ht="12">
      <c r="A5" s="274" t="s">
        <v>284</v>
      </c>
      <c r="B5" s="275"/>
      <c r="C5" s="275"/>
      <c r="D5" s="275"/>
      <c r="E5" s="275"/>
      <c r="F5" s="275"/>
      <c r="G5" s="275"/>
      <c r="H5" s="275"/>
      <c r="I5" s="41">
        <v>1</v>
      </c>
      <c r="J5" s="42">
        <v>23099700</v>
      </c>
      <c r="K5" s="42">
        <v>23099700</v>
      </c>
    </row>
    <row r="6" spans="1:11" ht="12">
      <c r="A6" s="274" t="s">
        <v>285</v>
      </c>
      <c r="B6" s="275"/>
      <c r="C6" s="275"/>
      <c r="D6" s="275"/>
      <c r="E6" s="275"/>
      <c r="F6" s="275"/>
      <c r="G6" s="275"/>
      <c r="H6" s="275"/>
      <c r="I6" s="41">
        <v>2</v>
      </c>
      <c r="J6" s="43"/>
      <c r="K6" s="43"/>
    </row>
    <row r="7" spans="1:11" ht="12">
      <c r="A7" s="274" t="s">
        <v>286</v>
      </c>
      <c r="B7" s="275"/>
      <c r="C7" s="275"/>
      <c r="D7" s="275"/>
      <c r="E7" s="275"/>
      <c r="F7" s="275"/>
      <c r="G7" s="275"/>
      <c r="H7" s="275"/>
      <c r="I7" s="41">
        <v>3</v>
      </c>
      <c r="J7" s="43"/>
      <c r="K7" s="43"/>
    </row>
    <row r="8" spans="1:11" ht="12">
      <c r="A8" s="274" t="s">
        <v>287</v>
      </c>
      <c r="B8" s="275"/>
      <c r="C8" s="275"/>
      <c r="D8" s="275"/>
      <c r="E8" s="275"/>
      <c r="F8" s="275"/>
      <c r="G8" s="275"/>
      <c r="H8" s="275"/>
      <c r="I8" s="41">
        <v>4</v>
      </c>
      <c r="J8" s="43">
        <v>-4223030</v>
      </c>
      <c r="K8" s="43">
        <v>-4773017</v>
      </c>
    </row>
    <row r="9" spans="1:11" ht="12">
      <c r="A9" s="274" t="s">
        <v>288</v>
      </c>
      <c r="B9" s="275"/>
      <c r="C9" s="275"/>
      <c r="D9" s="275"/>
      <c r="E9" s="275"/>
      <c r="F9" s="275"/>
      <c r="G9" s="275"/>
      <c r="H9" s="275"/>
      <c r="I9" s="41">
        <v>5</v>
      </c>
      <c r="J9" s="43">
        <v>-549987</v>
      </c>
      <c r="K9" s="43">
        <v>-121308</v>
      </c>
    </row>
    <row r="10" spans="1:11" ht="12">
      <c r="A10" s="274" t="s">
        <v>289</v>
      </c>
      <c r="B10" s="275"/>
      <c r="C10" s="275"/>
      <c r="D10" s="275"/>
      <c r="E10" s="275"/>
      <c r="F10" s="275"/>
      <c r="G10" s="275"/>
      <c r="H10" s="275"/>
      <c r="I10" s="41">
        <v>6</v>
      </c>
      <c r="J10" s="43">
        <v>4127152</v>
      </c>
      <c r="K10" s="43">
        <v>3773662</v>
      </c>
    </row>
    <row r="11" spans="1:11" ht="12">
      <c r="A11" s="274" t="s">
        <v>290</v>
      </c>
      <c r="B11" s="275"/>
      <c r="C11" s="275"/>
      <c r="D11" s="275"/>
      <c r="E11" s="275"/>
      <c r="F11" s="275"/>
      <c r="G11" s="275"/>
      <c r="H11" s="275"/>
      <c r="I11" s="41">
        <v>7</v>
      </c>
      <c r="J11" s="43"/>
      <c r="K11" s="43"/>
    </row>
    <row r="12" spans="1:11" ht="12">
      <c r="A12" s="274" t="s">
        <v>291</v>
      </c>
      <c r="B12" s="275"/>
      <c r="C12" s="275"/>
      <c r="D12" s="275"/>
      <c r="E12" s="275"/>
      <c r="F12" s="275"/>
      <c r="G12" s="275"/>
      <c r="H12" s="275"/>
      <c r="I12" s="41">
        <v>8</v>
      </c>
      <c r="J12" s="43">
        <v>-692223</v>
      </c>
      <c r="K12" s="43">
        <v>-826142</v>
      </c>
    </row>
    <row r="13" spans="1:11" ht="12">
      <c r="A13" s="274" t="s">
        <v>292</v>
      </c>
      <c r="B13" s="275"/>
      <c r="C13" s="275"/>
      <c r="D13" s="275"/>
      <c r="E13" s="275"/>
      <c r="F13" s="275"/>
      <c r="G13" s="275"/>
      <c r="H13" s="275"/>
      <c r="I13" s="41">
        <v>9</v>
      </c>
      <c r="J13" s="43"/>
      <c r="K13" s="43"/>
    </row>
    <row r="14" spans="1:11" ht="12">
      <c r="A14" s="276" t="s">
        <v>293</v>
      </c>
      <c r="B14" s="277"/>
      <c r="C14" s="277"/>
      <c r="D14" s="277"/>
      <c r="E14" s="277"/>
      <c r="F14" s="277"/>
      <c r="G14" s="277"/>
      <c r="H14" s="277"/>
      <c r="I14" s="41">
        <v>10</v>
      </c>
      <c r="J14" s="76">
        <f>SUM(J5:J13)</f>
        <v>21761612</v>
      </c>
      <c r="K14" s="76">
        <f>SUM(K5:K13)</f>
        <v>21152895</v>
      </c>
    </row>
    <row r="15" spans="1:11" ht="12">
      <c r="A15" s="274" t="s">
        <v>294</v>
      </c>
      <c r="B15" s="275"/>
      <c r="C15" s="275"/>
      <c r="D15" s="275"/>
      <c r="E15" s="275"/>
      <c r="F15" s="275"/>
      <c r="G15" s="275"/>
      <c r="H15" s="275"/>
      <c r="I15" s="41">
        <v>11</v>
      </c>
      <c r="J15" s="43"/>
      <c r="K15" s="43"/>
    </row>
    <row r="16" spans="1:11" ht="12">
      <c r="A16" s="274" t="s">
        <v>295</v>
      </c>
      <c r="B16" s="275"/>
      <c r="C16" s="275"/>
      <c r="D16" s="275"/>
      <c r="E16" s="275"/>
      <c r="F16" s="275"/>
      <c r="G16" s="275"/>
      <c r="H16" s="275"/>
      <c r="I16" s="41">
        <v>12</v>
      </c>
      <c r="J16" s="43"/>
      <c r="K16" s="43"/>
    </row>
    <row r="17" spans="1:11" ht="12">
      <c r="A17" s="274" t="s">
        <v>296</v>
      </c>
      <c r="B17" s="275"/>
      <c r="C17" s="275"/>
      <c r="D17" s="275"/>
      <c r="E17" s="275"/>
      <c r="F17" s="275"/>
      <c r="G17" s="275"/>
      <c r="H17" s="275"/>
      <c r="I17" s="41">
        <v>13</v>
      </c>
      <c r="J17" s="43"/>
      <c r="K17" s="43"/>
    </row>
    <row r="18" spans="1:11" ht="12">
      <c r="A18" s="274" t="s">
        <v>297</v>
      </c>
      <c r="B18" s="275"/>
      <c r="C18" s="275"/>
      <c r="D18" s="275"/>
      <c r="E18" s="275"/>
      <c r="F18" s="275"/>
      <c r="G18" s="275"/>
      <c r="H18" s="275"/>
      <c r="I18" s="41">
        <v>14</v>
      </c>
      <c r="J18" s="43"/>
      <c r="K18" s="43"/>
    </row>
    <row r="19" spans="1:11" ht="12">
      <c r="A19" s="274" t="s">
        <v>298</v>
      </c>
      <c r="B19" s="275"/>
      <c r="C19" s="275"/>
      <c r="D19" s="275"/>
      <c r="E19" s="275"/>
      <c r="F19" s="275"/>
      <c r="G19" s="275"/>
      <c r="H19" s="275"/>
      <c r="I19" s="41">
        <v>15</v>
      </c>
      <c r="J19" s="43"/>
      <c r="K19" s="43"/>
    </row>
    <row r="20" spans="1:11" ht="12">
      <c r="A20" s="274" t="s">
        <v>299</v>
      </c>
      <c r="B20" s="275"/>
      <c r="C20" s="275"/>
      <c r="D20" s="275"/>
      <c r="E20" s="275"/>
      <c r="F20" s="275"/>
      <c r="G20" s="275"/>
      <c r="H20" s="275"/>
      <c r="I20" s="41">
        <v>16</v>
      </c>
      <c r="J20" s="43"/>
      <c r="K20" s="43"/>
    </row>
    <row r="21" spans="1:11" ht="12">
      <c r="A21" s="276" t="s">
        <v>300</v>
      </c>
      <c r="B21" s="277"/>
      <c r="C21" s="277"/>
      <c r="D21" s="277"/>
      <c r="E21" s="277"/>
      <c r="F21" s="277"/>
      <c r="G21" s="277"/>
      <c r="H21" s="277"/>
      <c r="I21" s="41">
        <v>17</v>
      </c>
      <c r="J21" s="77">
        <f>SUM(J15:J20)</f>
        <v>0</v>
      </c>
      <c r="K21" s="77">
        <f>SUM(K15:K20)</f>
        <v>0</v>
      </c>
    </row>
    <row r="22" spans="1:11" ht="12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">
      <c r="A23" s="266" t="s">
        <v>301</v>
      </c>
      <c r="B23" s="267"/>
      <c r="C23" s="267"/>
      <c r="D23" s="267"/>
      <c r="E23" s="267"/>
      <c r="F23" s="267"/>
      <c r="G23" s="267"/>
      <c r="H23" s="267"/>
      <c r="I23" s="44">
        <v>18</v>
      </c>
      <c r="J23" s="42"/>
      <c r="K23" s="42"/>
    </row>
    <row r="24" spans="1:11" ht="17.25" customHeight="1">
      <c r="A24" s="268" t="s">
        <v>302</v>
      </c>
      <c r="B24" s="269"/>
      <c r="C24" s="269"/>
      <c r="D24" s="269"/>
      <c r="E24" s="269"/>
      <c r="F24" s="269"/>
      <c r="G24" s="269"/>
      <c r="H24" s="269"/>
      <c r="I24" s="45">
        <v>19</v>
      </c>
      <c r="J24" s="77"/>
      <c r="K24" s="77"/>
    </row>
    <row r="25" spans="1:11" ht="30" customHeight="1">
      <c r="A25" s="270" t="s">
        <v>303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2014-07-24T13:44:49Z</cp:lastPrinted>
  <dcterms:created xsi:type="dcterms:W3CDTF">2008-10-17T11:51:54Z</dcterms:created>
  <dcterms:modified xsi:type="dcterms:W3CDTF">2014-07-24T14:06:59Z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