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<sst xmlns="http://schemas.openxmlformats.org/spreadsheetml/2006/main" count="343" uniqueCount="312">
  <si>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</si>
  <si>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</si>
  <si>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</si>
  <si>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</si>
  <si>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</si>
  <si>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</si>
  <si>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</si>
  <si>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</si>
  <si>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</si>
  <si>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</si>
  <si>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</si>
  <si>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</si>
  <si>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</si>
  <si>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</si>
  <si>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</si>
  <si>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</si>
  <si>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</si>
  <si>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</si>
  <si>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</si>
  <si>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</si>
  <si>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</si>
  <si>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</si>
  <si>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</si>
  <si>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</si>
  <si>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</si>
  <si>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</si>
  <si>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</si>
  <si>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</si>
  <si>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</si>
  <si>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</si>
  <si>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</si>
  <si>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</si>
  <si>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</si>
  <si>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</si>
  <si>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</si>
  <si>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</si>
  <si>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</si>
  <si>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</si>
  <si>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</si>
  <si>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</si>
  <si>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</si>
  <si>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</si>
  <si>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</si>
  <si>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</si>
  <si>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</si>
  <si>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</si>
  <si>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</si>
  <si>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</si>
  <si>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</si>
  <si>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</si>
  <si>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</si>
  <si>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</si>
  <si>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</si>
  <si>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</si>
  <si>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</si>
  <si>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</si>
  <si>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</si>
  <si>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</si>
  <si>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</si>
  <si>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</si>
  <si>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</si>
  <si>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</si>
  <si>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</si>
  <si>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</si>
  <si>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</si>
  <si>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</si>
  <si>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</si>
  <si>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</si>
  <si>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</si>
  <si>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</si>
  <si>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</si>
  <si>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</si>
  <si>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</si>
  <si>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</si>
  <si>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</si>
  <si>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</si>
  <si>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</si>
  <si>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</si>
  <si>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</si>
  <si>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</si>
  <si>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</si>
  <si>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</si>
  <si>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</si>
  <si>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</si>
  <si>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</si>
  <si>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</si>
  <si>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</si>
  <si>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</si>
  <si>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</si>
  <si>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</si>
  <si>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</si>
  <si>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</si>
  <si>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</si>
  <si>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</si>
  <si>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</si>
  <si>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</si>
  <si>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</si>
  <si>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</si>
  <si>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</si>
  <si>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</si>
  <si>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</si>
  <si>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</si>
  <si>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</si>
  <si>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</si>
  <si>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</si>
  <si>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</si>
  <si>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</si>
  <si>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</si>
  <si>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</si>
  <si>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</si>
  <si>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</si>
  <si>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</si>
  <si>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</si>
  <si>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</si>
  <si>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</si>
  <si>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</si>
  <si>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</si>
  <si>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</si>
  <si>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</si>
  <si>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</si>
  <si>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</si>
  <si>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</si>
  <si>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</si>
  <si>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</si>
  <si>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</si>
  <si>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</si>
  <si>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</si>
  <si>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</si>
  <si>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</si>
  <si>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</si>
  <si>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</si>
  <si>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</si>
  <si>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</si>
  <si>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</si>
  <si>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</si>
  <si>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</si>
  <si>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</si>
  <si>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</si>
  <si>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</si>
  <si>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</si>
  <si>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</si>
  <si>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</si>
  <si>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</si>
  <si>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</si>
  <si>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</si>
  <si>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</si>
  <si>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</si>
  <si>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</si>
  <si>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</si>
  <si>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</si>
  <si>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</si>
  <si>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</si>
  <si>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</si>
  <si>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</si>
  <si>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</si>
  <si>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</si>
  <si>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</si>
  <si>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</si>
  <si>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</si>
  <si>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</si>
  <si>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</si>
  <si>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</si>
  <si>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</si>
  <si>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</si>
  <si>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</si>
  <si>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</si>
  <si>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</si>
  <si>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</si>
  <si>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</si>
  <si>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</si>
  <si>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</si>
  <si>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</si>
  <si>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</si>
  <si>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</si>
  <si>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</si>
  <si>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</si>
  <si>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</si>
  <si>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</si>
  <si>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</si>
  <si>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</si>
  <si>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</si>
  <si>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</si>
  <si>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</si>
  <si>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</si>
  <si>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</si>
  <si>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</si>
  <si>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</si>
  <si>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</si>
  <si>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</si>
  <si>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</si>
  <si>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</si>
  <si>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</si>
  <si>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</si>
  <si>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</si>
  <si>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</si>
  <si>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</si>
  <si>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</si>
  <si>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</si>
  <si>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</si>
  <si>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</si>
  <si>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</si>
  <si>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</si>
  <si>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</si>
  <si>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</si>
  <si>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</si>
  <si>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</si>
  <si>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</si>
  <si>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</si>
  <si>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</si>
  <si>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</si>
  <si>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</si>
  <si>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</si>
  <si>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</si>
  <si>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</si>
  <si>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</si>
  <si>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</si>
  <si>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</si>
  <si>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</si>
  <si>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</si>
  <si>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</si>
  <si>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</si>
  <si>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</si>
  <si>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</si>
  <si>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</si>
  <si>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</si>
  <si>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</si>
  <si>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</si>
  <si>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</si>
  <si>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</si>
  <si>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</si>
  <si>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</si>
  <si>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</si>
  <si>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</si>
  <si>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</si>
  <si>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</si>
  <si>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</si>
  <si>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</si>
  <si>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</si>
  <si>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</si>
  <si>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</si>
  <si>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</si>
  <si>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</si>
  <si>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</si>
  <si>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</si>
  <si>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</si>
  <si>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</si>
  <si>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</si>
  <si>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</si>
  <si>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</si>
  <si>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</si>
  <si>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</si>
  <si>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</si>
  <si>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</si>
  <si>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</si>
  <si>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</si>
  <si>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</si>
  <si>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</si>
  <si>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</si>
  <si>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</si>
  <si>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</si>
  <si>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</si>
  <si>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</si>
  <si>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</si>
  <si>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</si>
  <si>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</si>
  <si>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</si>
  <si>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</si>
  <si>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</si>
  <si>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</si>
  <si>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</si>
  <si>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</si>
  <si>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</si>
  <si>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</si>
  <si>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</si>
  <si>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</si>
  <si>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</si>
  <si>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</si>
  <si>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</si>
  <si>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</si>
  <si>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</si>
  <si>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</si>
  <si>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</si>
  <si>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</si>
  <si>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</si>
  <si>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</si>
  <si>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PULA</t>
  </si>
  <si>
    <t>MLETAČKA 12</t>
  </si>
  <si>
    <t>info@terragrupa.hr</t>
  </si>
  <si>
    <t>ISTARSKA</t>
  </si>
  <si>
    <t>6810</t>
  </si>
  <si>
    <t>stanje na dan 31.03.2014.</t>
  </si>
  <si>
    <t>u razdoblju 01.01.2014. do 31.03.2014.</t>
  </si>
  <si>
    <t xml:space="preserve">u razdoblju 01.01.2014. do 31.03.2014. </t>
  </si>
  <si>
    <t>02058146</t>
  </si>
  <si>
    <t>130003769</t>
  </si>
  <si>
    <t>98014881436</t>
  </si>
  <si>
    <t>87441942138</t>
  </si>
  <si>
    <t>RAČUNOVODSTVO M.S. j.d.o.o.,Mletačka 12</t>
  </si>
  <si>
    <t>Mladen Stojanović</t>
  </si>
  <si>
    <t>052-542236</t>
  </si>
  <si>
    <t>052-213186</t>
  </si>
  <si>
    <t>remiko@optinet.hr</t>
  </si>
  <si>
    <t>ŽAGAR MATIJA</t>
  </si>
  <si>
    <t xml:space="preserve">GRUPA TERRA MEDITERRANEA </t>
  </si>
  <si>
    <t>DA</t>
  </si>
  <si>
    <t xml:space="preserve">Obveznik: GRUPA TERRA MEDITERRANEA </t>
  </si>
  <si>
    <t xml:space="preserve">Obveznik:  GRUPA  TERRA MEDITERRANEA </t>
  </si>
  <si>
    <t>LOBORIKA d.o.o.</t>
  </si>
  <si>
    <t>PULA,Mletačka 12</t>
  </si>
  <si>
    <t>02221675</t>
  </si>
  <si>
    <t>T.M.1.ŠKICINI d.o.o.</t>
  </si>
  <si>
    <t>02590352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</si>
</sst>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5</xdr:col>
      <xdr:colOff>104775</xdr:colOff>
      <xdr:row>60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2297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60</xdr:row>
      <xdr:rowOff>0</xdr:rowOff>
    </xdr:from>
    <xdr:to>
      <xdr:col>7</xdr:col>
      <xdr:colOff>1276350</xdr:colOff>
      <xdr:row>61</xdr:row>
      <xdr:rowOff>19050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72050" y="922972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40">
      <selection activeCell="H61" sqref="H6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6" t="s">
        <v>214</v>
      </c>
      <c r="B1" s="137"/>
      <c r="C1" s="137"/>
      <c r="D1" s="77"/>
      <c r="E1" s="77"/>
      <c r="F1" s="77"/>
      <c r="G1" s="77"/>
      <c r="H1" s="77"/>
      <c r="I1" s="78"/>
      <c r="J1" s="10"/>
      <c r="K1" s="10"/>
      <c r="L1" s="10"/>
    </row>
    <row r="2" spans="1:12" ht="12">
      <c r="A2" s="175" t="s">
        <v>215</v>
      </c>
      <c r="B2" s="176"/>
      <c r="C2" s="176"/>
      <c r="D2" s="177"/>
      <c r="E2" s="112">
        <v>41640</v>
      </c>
      <c r="F2" s="12"/>
      <c r="G2" s="13" t="s">
        <v>216</v>
      </c>
      <c r="H2" s="112">
        <v>41729</v>
      </c>
      <c r="I2" s="79"/>
      <c r="J2" s="10"/>
      <c r="K2" s="10"/>
      <c r="L2" s="10"/>
    </row>
    <row r="3" spans="1:12" ht="12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">
      <c r="A6" s="127" t="s">
        <v>217</v>
      </c>
      <c r="B6" s="128"/>
      <c r="C6" s="142" t="s">
        <v>293</v>
      </c>
      <c r="D6" s="143"/>
      <c r="E6" s="29"/>
      <c r="F6" s="29"/>
      <c r="G6" s="29"/>
      <c r="H6" s="29"/>
      <c r="I6" s="85"/>
      <c r="J6" s="10"/>
      <c r="K6" s="10"/>
      <c r="L6" s="10"/>
    </row>
    <row r="7" spans="1:12" ht="12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">
      <c r="A8" s="181" t="s">
        <v>218</v>
      </c>
      <c r="B8" s="182"/>
      <c r="C8" s="142" t="s">
        <v>294</v>
      </c>
      <c r="D8" s="143"/>
      <c r="E8" s="29"/>
      <c r="F8" s="29"/>
      <c r="G8" s="29"/>
      <c r="H8" s="29"/>
      <c r="I8" s="87"/>
      <c r="J8" s="10"/>
      <c r="K8" s="10"/>
      <c r="L8" s="10"/>
    </row>
    <row r="9" spans="1:12" ht="12">
      <c r="A9" s="88"/>
      <c r="B9" s="46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">
      <c r="A10" s="122" t="s">
        <v>219</v>
      </c>
      <c r="B10" s="173"/>
      <c r="C10" s="142" t="s">
        <v>295</v>
      </c>
      <c r="D10" s="143"/>
      <c r="E10" s="16"/>
      <c r="F10" s="16"/>
      <c r="G10" s="16"/>
      <c r="H10" s="16"/>
      <c r="I10" s="87"/>
      <c r="J10" s="10"/>
      <c r="K10" s="10"/>
      <c r="L10" s="10"/>
    </row>
    <row r="11" spans="1:12" ht="12">
      <c r="A11" s="174"/>
      <c r="B11" s="173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">
      <c r="A12" s="127" t="s">
        <v>220</v>
      </c>
      <c r="B12" s="128"/>
      <c r="C12" s="144" t="s">
        <v>303</v>
      </c>
      <c r="D12" s="170"/>
      <c r="E12" s="170"/>
      <c r="F12" s="170"/>
      <c r="G12" s="170"/>
      <c r="H12" s="170"/>
      <c r="I12" s="130"/>
      <c r="J12" s="10"/>
      <c r="K12" s="10"/>
      <c r="L12" s="10"/>
    </row>
    <row r="13" spans="1:12" ht="12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">
      <c r="A14" s="127" t="s">
        <v>221</v>
      </c>
      <c r="B14" s="128"/>
      <c r="C14" s="171">
        <v>52100</v>
      </c>
      <c r="D14" s="172"/>
      <c r="E14" s="16"/>
      <c r="F14" s="144" t="s">
        <v>285</v>
      </c>
      <c r="G14" s="170"/>
      <c r="H14" s="170"/>
      <c r="I14" s="130"/>
      <c r="J14" s="10"/>
      <c r="K14" s="10"/>
      <c r="L14" s="10"/>
    </row>
    <row r="15" spans="1:12" ht="12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">
      <c r="A16" s="127" t="s">
        <v>222</v>
      </c>
      <c r="B16" s="128"/>
      <c r="C16" s="144" t="s">
        <v>286</v>
      </c>
      <c r="D16" s="170"/>
      <c r="E16" s="170"/>
      <c r="F16" s="170"/>
      <c r="G16" s="170"/>
      <c r="H16" s="170"/>
      <c r="I16" s="130"/>
      <c r="J16" s="10"/>
      <c r="K16" s="10"/>
      <c r="L16" s="10"/>
    </row>
    <row r="17" spans="1:12" ht="12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">
      <c r="A18" s="127" t="s">
        <v>223</v>
      </c>
      <c r="B18" s="128"/>
      <c r="C18" s="165" t="s">
        <v>287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">
      <c r="A20" s="127" t="s">
        <v>224</v>
      </c>
      <c r="B20" s="128"/>
      <c r="C20" s="168"/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">
      <c r="A22" s="127" t="s">
        <v>225</v>
      </c>
      <c r="B22" s="128"/>
      <c r="C22" s="113">
        <v>359</v>
      </c>
      <c r="D22" s="144" t="s">
        <v>285</v>
      </c>
      <c r="E22" s="155"/>
      <c r="F22" s="156"/>
      <c r="G22" s="127"/>
      <c r="H22" s="169"/>
      <c r="I22" s="89"/>
      <c r="J22" s="10"/>
      <c r="K22" s="10"/>
      <c r="L22" s="10"/>
    </row>
    <row r="23" spans="1:12" ht="12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">
      <c r="A24" s="127" t="s">
        <v>226</v>
      </c>
      <c r="B24" s="128"/>
      <c r="C24" s="113">
        <v>18</v>
      </c>
      <c r="D24" s="144" t="s">
        <v>288</v>
      </c>
      <c r="E24" s="155"/>
      <c r="F24" s="155"/>
      <c r="G24" s="156"/>
      <c r="H24" s="47" t="s">
        <v>227</v>
      </c>
      <c r="I24" s="114">
        <v>2</v>
      </c>
      <c r="J24" s="10"/>
      <c r="K24" s="10"/>
      <c r="L24" s="10"/>
    </row>
    <row r="25" spans="1:12" ht="12">
      <c r="A25" s="86"/>
      <c r="B25" s="22"/>
      <c r="C25" s="16"/>
      <c r="D25" s="24"/>
      <c r="E25" s="24"/>
      <c r="F25" s="24"/>
      <c r="G25" s="22"/>
      <c r="H25" s="22" t="s">
        <v>282</v>
      </c>
      <c r="I25" s="90"/>
      <c r="J25" s="10"/>
      <c r="K25" s="10"/>
      <c r="L25" s="10"/>
    </row>
    <row r="26" spans="1:12" ht="12">
      <c r="A26" s="127" t="s">
        <v>228</v>
      </c>
      <c r="B26" s="128"/>
      <c r="C26" s="115" t="s">
        <v>304</v>
      </c>
      <c r="D26" s="25"/>
      <c r="E26" s="33"/>
      <c r="F26" s="24"/>
      <c r="G26" s="157" t="s">
        <v>229</v>
      </c>
      <c r="H26" s="128"/>
      <c r="I26" s="116" t="s">
        <v>289</v>
      </c>
      <c r="J26" s="10"/>
      <c r="K26" s="10"/>
      <c r="L26" s="10"/>
    </row>
    <row r="27" spans="1:12" ht="12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">
      <c r="A28" s="158" t="s">
        <v>230</v>
      </c>
      <c r="B28" s="159"/>
      <c r="C28" s="160"/>
      <c r="D28" s="160"/>
      <c r="E28" s="161" t="s">
        <v>231</v>
      </c>
      <c r="F28" s="162"/>
      <c r="G28" s="162"/>
      <c r="H28" s="163" t="s">
        <v>232</v>
      </c>
      <c r="I28" s="164"/>
      <c r="J28" s="10"/>
      <c r="K28" s="10"/>
      <c r="L28" s="10"/>
    </row>
    <row r="29" spans="1:12" ht="12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">
      <c r="A30" s="152"/>
      <c r="B30" s="145"/>
      <c r="C30" s="145"/>
      <c r="D30" s="146"/>
      <c r="E30" s="152"/>
      <c r="F30" s="145"/>
      <c r="G30" s="145"/>
      <c r="H30" s="142"/>
      <c r="I30" s="143"/>
      <c r="J30" s="10"/>
      <c r="K30" s="10"/>
      <c r="L30" s="10"/>
    </row>
    <row r="31" spans="1:12" ht="12">
      <c r="A31" s="86"/>
      <c r="B31" s="22"/>
      <c r="C31" s="21"/>
      <c r="D31" s="153"/>
      <c r="E31" s="153"/>
      <c r="F31" s="153"/>
      <c r="G31" s="154"/>
      <c r="H31" s="16"/>
      <c r="I31" s="93"/>
      <c r="J31" s="10"/>
      <c r="K31" s="10"/>
      <c r="L31" s="10"/>
    </row>
    <row r="32" spans="1:12" ht="12">
      <c r="A32" s="152" t="s">
        <v>307</v>
      </c>
      <c r="B32" s="145"/>
      <c r="C32" s="145"/>
      <c r="D32" s="146"/>
      <c r="E32" s="152" t="s">
        <v>308</v>
      </c>
      <c r="F32" s="145"/>
      <c r="G32" s="145"/>
      <c r="H32" s="142" t="s">
        <v>309</v>
      </c>
      <c r="I32" s="143"/>
      <c r="J32" s="10"/>
      <c r="K32" s="10"/>
      <c r="L32" s="10"/>
    </row>
    <row r="33" spans="1:12" ht="12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">
      <c r="A34" s="152" t="s">
        <v>310</v>
      </c>
      <c r="B34" s="145"/>
      <c r="C34" s="145"/>
      <c r="D34" s="146"/>
      <c r="E34" s="152" t="s">
        <v>308</v>
      </c>
      <c r="F34" s="145"/>
      <c r="G34" s="145"/>
      <c r="H34" s="142" t="s">
        <v>311</v>
      </c>
      <c r="I34" s="143"/>
      <c r="J34" s="10"/>
      <c r="K34" s="10"/>
      <c r="L34" s="10"/>
    </row>
    <row r="35" spans="1:12" ht="12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">
      <c r="A36" s="152"/>
      <c r="B36" s="145"/>
      <c r="C36" s="145"/>
      <c r="D36" s="146"/>
      <c r="E36" s="152"/>
      <c r="F36" s="145"/>
      <c r="G36" s="145"/>
      <c r="H36" s="142"/>
      <c r="I36" s="143"/>
      <c r="J36" s="10"/>
      <c r="K36" s="10"/>
      <c r="L36" s="10"/>
    </row>
    <row r="37" spans="1:12" ht="12">
      <c r="A37" s="95"/>
      <c r="B37" s="30"/>
      <c r="C37" s="147"/>
      <c r="D37" s="148"/>
      <c r="E37" s="16"/>
      <c r="F37" s="147"/>
      <c r="G37" s="148"/>
      <c r="H37" s="16"/>
      <c r="I37" s="87"/>
      <c r="J37" s="10"/>
      <c r="K37" s="10"/>
      <c r="L37" s="10"/>
    </row>
    <row r="38" spans="1:12" ht="12">
      <c r="A38" s="152"/>
      <c r="B38" s="145"/>
      <c r="C38" s="145"/>
      <c r="D38" s="146"/>
      <c r="E38" s="152"/>
      <c r="F38" s="145"/>
      <c r="G38" s="145"/>
      <c r="H38" s="142"/>
      <c r="I38" s="143"/>
      <c r="J38" s="10"/>
      <c r="K38" s="10"/>
      <c r="L38" s="10"/>
    </row>
    <row r="39" spans="1:12" ht="12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">
      <c r="A40" s="152"/>
      <c r="B40" s="145"/>
      <c r="C40" s="145"/>
      <c r="D40" s="146"/>
      <c r="E40" s="152"/>
      <c r="F40" s="145"/>
      <c r="G40" s="145"/>
      <c r="H40" s="142"/>
      <c r="I40" s="143"/>
      <c r="J40" s="10"/>
      <c r="K40" s="10"/>
      <c r="L40" s="10"/>
    </row>
    <row r="41" spans="1:12" ht="12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">
      <c r="A44" s="122" t="s">
        <v>233</v>
      </c>
      <c r="B44" s="123"/>
      <c r="C44" s="142" t="s">
        <v>296</v>
      </c>
      <c r="D44" s="143"/>
      <c r="E44" s="26"/>
      <c r="F44" s="144" t="s">
        <v>297</v>
      </c>
      <c r="G44" s="145"/>
      <c r="H44" s="145"/>
      <c r="I44" s="146"/>
      <c r="J44" s="10"/>
      <c r="K44" s="10"/>
      <c r="L44" s="10"/>
    </row>
    <row r="45" spans="1:12" ht="12">
      <c r="A45" s="95"/>
      <c r="B45" s="30"/>
      <c r="C45" s="147"/>
      <c r="D45" s="148"/>
      <c r="E45" s="16"/>
      <c r="F45" s="147"/>
      <c r="G45" s="149"/>
      <c r="H45" s="35"/>
      <c r="I45" s="99"/>
      <c r="J45" s="10"/>
      <c r="K45" s="10"/>
      <c r="L45" s="10"/>
    </row>
    <row r="46" spans="1:12" ht="12">
      <c r="A46" s="122" t="s">
        <v>234</v>
      </c>
      <c r="B46" s="123"/>
      <c r="C46" s="144" t="s">
        <v>298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">
      <c r="A48" s="122" t="s">
        <v>236</v>
      </c>
      <c r="B48" s="123"/>
      <c r="C48" s="129" t="s">
        <v>299</v>
      </c>
      <c r="D48" s="125"/>
      <c r="E48" s="126"/>
      <c r="F48" s="16"/>
      <c r="G48" s="47" t="s">
        <v>237</v>
      </c>
      <c r="H48" s="129" t="s">
        <v>300</v>
      </c>
      <c r="I48" s="126"/>
      <c r="J48" s="10"/>
      <c r="K48" s="10"/>
      <c r="L48" s="10"/>
    </row>
    <row r="49" spans="1:12" ht="12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">
      <c r="A50" s="122" t="s">
        <v>223</v>
      </c>
      <c r="B50" s="123"/>
      <c r="C50" s="124" t="s">
        <v>301</v>
      </c>
      <c r="D50" s="125"/>
      <c r="E50" s="125"/>
      <c r="F50" s="125"/>
      <c r="G50" s="125"/>
      <c r="H50" s="125"/>
      <c r="I50" s="126"/>
      <c r="J50" s="10"/>
      <c r="K50" s="10"/>
      <c r="L50" s="10"/>
    </row>
    <row r="51" spans="1:12" ht="12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">
      <c r="A52" s="127" t="s">
        <v>238</v>
      </c>
      <c r="B52" s="128"/>
      <c r="C52" s="129" t="s">
        <v>302</v>
      </c>
      <c r="D52" s="125"/>
      <c r="E52" s="125"/>
      <c r="F52" s="125"/>
      <c r="G52" s="125"/>
      <c r="H52" s="125"/>
      <c r="I52" s="130"/>
      <c r="J52" s="10"/>
      <c r="K52" s="10"/>
      <c r="L52" s="10"/>
    </row>
    <row r="53" spans="1:12" ht="12">
      <c r="A53" s="100"/>
      <c r="B53" s="20"/>
      <c r="C53" s="138" t="s">
        <v>239</v>
      </c>
      <c r="D53" s="138"/>
      <c r="E53" s="138"/>
      <c r="F53" s="138"/>
      <c r="G53" s="138"/>
      <c r="H53" s="138"/>
      <c r="I53" s="101"/>
      <c r="J53" s="10"/>
      <c r="K53" s="10"/>
      <c r="L53" s="10"/>
    </row>
    <row r="54" spans="1:12" ht="12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31" t="s">
        <v>240</v>
      </c>
      <c r="C55" s="132"/>
      <c r="D55" s="132"/>
      <c r="E55" s="132"/>
      <c r="F55" s="45"/>
      <c r="G55" s="45"/>
      <c r="H55" s="45"/>
      <c r="I55" s="102"/>
      <c r="J55" s="10"/>
      <c r="K55" s="10"/>
      <c r="L55" s="10"/>
    </row>
    <row r="56" spans="1:12" ht="12">
      <c r="A56" s="100"/>
      <c r="B56" s="133" t="s">
        <v>271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">
      <c r="A57" s="100"/>
      <c r="B57" s="133" t="s">
        <v>272</v>
      </c>
      <c r="C57" s="134"/>
      <c r="D57" s="134"/>
      <c r="E57" s="134"/>
      <c r="F57" s="134"/>
      <c r="G57" s="134"/>
      <c r="H57" s="134"/>
      <c r="I57" s="102"/>
      <c r="J57" s="10"/>
      <c r="K57" s="10"/>
      <c r="L57" s="10"/>
    </row>
    <row r="58" spans="1:12" ht="12">
      <c r="A58" s="100"/>
      <c r="B58" s="133" t="s">
        <v>273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">
      <c r="A59" s="100"/>
      <c r="B59" s="133" t="s">
        <v>274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58.5" customHeight="1" thickBot="1">
      <c r="A61" s="106" t="s">
        <v>241</v>
      </c>
      <c r="B61" s="16"/>
      <c r="C61" s="16"/>
      <c r="D61"/>
      <c r="E61" s="16"/>
      <c r="F61" s="16"/>
      <c r="G61" s="37"/>
      <c r="H61"/>
      <c r="I61" s="107"/>
      <c r="J61" s="10"/>
      <c r="K61" s="10"/>
      <c r="L61" s="10"/>
    </row>
    <row r="62" spans="1:12" ht="12">
      <c r="A62" s="82"/>
      <c r="B62" s="16"/>
      <c r="C62" s="16"/>
      <c r="D62" s="16"/>
      <c r="E62" s="20" t="s">
        <v>242</v>
      </c>
      <c r="F62" s="33"/>
      <c r="G62" s="139" t="s">
        <v>243</v>
      </c>
      <c r="H62" s="140"/>
      <c r="I62" s="141"/>
      <c r="J62" s="10"/>
      <c r="K62" s="10"/>
      <c r="L62" s="10"/>
    </row>
    <row r="63" spans="1:12" ht="12">
      <c r="A63" s="108"/>
      <c r="B63" s="109"/>
      <c r="C63" s="110"/>
      <c r="D63" s="110"/>
      <c r="E63" s="110"/>
      <c r="F63" s="110"/>
      <c r="G63" s="120"/>
      <c r="H63" s="121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3">
      <selection activeCell="A121" sqref="A121:K12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290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305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1">
      <c r="A4" s="198" t="s">
        <v>50</v>
      </c>
      <c r="B4" s="199"/>
      <c r="C4" s="199"/>
      <c r="D4" s="199"/>
      <c r="E4" s="199"/>
      <c r="F4" s="199"/>
      <c r="G4" s="199"/>
      <c r="H4" s="200"/>
      <c r="I4" s="54" t="s">
        <v>244</v>
      </c>
      <c r="J4" s="55" t="s">
        <v>283</v>
      </c>
      <c r="K4" s="56" t="s">
        <v>284</v>
      </c>
    </row>
    <row r="5" spans="1:11" ht="12">
      <c r="A5" s="183">
        <v>1</v>
      </c>
      <c r="B5" s="183"/>
      <c r="C5" s="183"/>
      <c r="D5" s="183"/>
      <c r="E5" s="183"/>
      <c r="F5" s="183"/>
      <c r="G5" s="183"/>
      <c r="H5" s="183"/>
      <c r="I5" s="53">
        <v>2</v>
      </c>
      <c r="J5" s="52">
        <v>3</v>
      </c>
      <c r="K5" s="52">
        <v>4</v>
      </c>
    </row>
    <row r="6" spans="1:11" ht="1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">
      <c r="A7" s="187" t="s">
        <v>51</v>
      </c>
      <c r="B7" s="188"/>
      <c r="C7" s="188"/>
      <c r="D7" s="188"/>
      <c r="E7" s="188"/>
      <c r="F7" s="188"/>
      <c r="G7" s="188"/>
      <c r="H7" s="189"/>
      <c r="I7" s="3">
        <v>1</v>
      </c>
      <c r="J7" s="6"/>
      <c r="K7" s="6"/>
    </row>
    <row r="8" spans="1:11" ht="12">
      <c r="A8" s="190" t="s">
        <v>8</v>
      </c>
      <c r="B8" s="191"/>
      <c r="C8" s="191"/>
      <c r="D8" s="191"/>
      <c r="E8" s="191"/>
      <c r="F8" s="191"/>
      <c r="G8" s="191"/>
      <c r="H8" s="192"/>
      <c r="I8" s="1">
        <v>2</v>
      </c>
      <c r="J8" s="49">
        <f>J9+J16+J26+J35+J39</f>
        <v>24818244</v>
      </c>
      <c r="K8" s="49">
        <f>K9+K16+K26+K35+K39</f>
        <v>23631368</v>
      </c>
    </row>
    <row r="9" spans="1:11" ht="12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49">
        <f>SUM(J10:J15)</f>
        <v>95327</v>
      </c>
      <c r="K9" s="49">
        <f>SUM(K10:K15)</f>
        <v>95327</v>
      </c>
    </row>
    <row r="10" spans="1:11" ht="12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>
        <v>95327</v>
      </c>
      <c r="K12" s="7">
        <v>95327</v>
      </c>
    </row>
    <row r="13" spans="1:11" ht="12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49">
        <f>SUM(J17:J25)</f>
        <v>24156917</v>
      </c>
      <c r="K16" s="49">
        <f>SUM(K17:K25)</f>
        <v>22970041</v>
      </c>
    </row>
    <row r="17" spans="1:11" ht="12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/>
      <c r="K17" s="7"/>
    </row>
    <row r="18" spans="1:11" ht="12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/>
      <c r="K18" s="7"/>
    </row>
    <row r="19" spans="1:11" ht="12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/>
      <c r="K19" s="7"/>
    </row>
    <row r="20" spans="1:11" ht="12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/>
      <c r="K20" s="7"/>
    </row>
    <row r="21" spans="1:11" ht="12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 ht="12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24156917</v>
      </c>
      <c r="K25" s="7">
        <v>22970041</v>
      </c>
    </row>
    <row r="26" spans="1:11" ht="12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49">
        <f>SUM(J27:J34)</f>
        <v>566000</v>
      </c>
      <c r="K26" s="49">
        <f>SUM(K27:K34)</f>
        <v>566000</v>
      </c>
    </row>
    <row r="27" spans="1:11" ht="12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/>
      <c r="K27" s="7"/>
    </row>
    <row r="28" spans="1:11" ht="12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566000</v>
      </c>
      <c r="K29" s="7">
        <v>566000</v>
      </c>
    </row>
    <row r="30" spans="1:11" ht="12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49">
        <f>SUM(J36:J38)</f>
        <v>0</v>
      </c>
      <c r="K35" s="49">
        <f>SUM(K36:K38)</f>
        <v>0</v>
      </c>
    </row>
    <row r="36" spans="1:11" ht="12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">
      <c r="A40" s="190" t="s">
        <v>206</v>
      </c>
      <c r="B40" s="191"/>
      <c r="C40" s="191"/>
      <c r="D40" s="191"/>
      <c r="E40" s="191"/>
      <c r="F40" s="191"/>
      <c r="G40" s="191"/>
      <c r="H40" s="192"/>
      <c r="I40" s="1">
        <v>34</v>
      </c>
      <c r="J40" s="49">
        <f>J41+J49+J56+J64</f>
        <v>74527</v>
      </c>
      <c r="K40" s="49">
        <f>K41+K49+K56+K64</f>
        <v>957866</v>
      </c>
    </row>
    <row r="41" spans="1:11" ht="12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9">
        <f>SUM(J42:J48)</f>
        <v>5500</v>
      </c>
      <c r="K41" s="49">
        <f>SUM(K42:K48)</f>
        <v>104922</v>
      </c>
    </row>
    <row r="42" spans="1:11" ht="12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>
        <v>5500</v>
      </c>
      <c r="K43" s="7">
        <v>104922</v>
      </c>
    </row>
    <row r="44" spans="1:11" ht="12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49">
        <f>SUM(J50:J55)</f>
        <v>10306</v>
      </c>
      <c r="K49" s="49">
        <f>SUM(K50:K55)</f>
        <v>17681</v>
      </c>
    </row>
    <row r="50" spans="1:11" ht="12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/>
      <c r="K50" s="7"/>
    </row>
    <row r="51" spans="1:11" ht="12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6047</v>
      </c>
      <c r="K51" s="7">
        <v>6084</v>
      </c>
    </row>
    <row r="52" spans="1:11" ht="12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 ht="12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2095</v>
      </c>
      <c r="K54" s="7">
        <v>10531</v>
      </c>
    </row>
    <row r="55" spans="1:11" ht="12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2164</v>
      </c>
      <c r="K55" s="7">
        <v>1066</v>
      </c>
    </row>
    <row r="56" spans="1:11" ht="12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49">
        <f>SUM(J57:J63)</f>
        <v>3770</v>
      </c>
      <c r="K56" s="49">
        <f>SUM(K57:K63)</f>
        <v>3870</v>
      </c>
    </row>
    <row r="57" spans="1:11" ht="12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 ht="12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3770</v>
      </c>
      <c r="K62" s="7">
        <v>3770</v>
      </c>
    </row>
    <row r="63" spans="1:11" ht="12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>
        <v>100</v>
      </c>
    </row>
    <row r="64" spans="1:11" ht="12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54951</v>
      </c>
      <c r="K64" s="7">
        <v>831393</v>
      </c>
    </row>
    <row r="65" spans="1:11" ht="12">
      <c r="A65" s="190" t="s">
        <v>47</v>
      </c>
      <c r="B65" s="191"/>
      <c r="C65" s="191"/>
      <c r="D65" s="191"/>
      <c r="E65" s="191"/>
      <c r="F65" s="191"/>
      <c r="G65" s="191"/>
      <c r="H65" s="192"/>
      <c r="I65" s="1">
        <v>59</v>
      </c>
      <c r="J65" s="7"/>
      <c r="K65" s="7"/>
    </row>
    <row r="66" spans="1:11" ht="12">
      <c r="A66" s="190" t="s">
        <v>207</v>
      </c>
      <c r="B66" s="191"/>
      <c r="C66" s="191"/>
      <c r="D66" s="191"/>
      <c r="E66" s="191"/>
      <c r="F66" s="191"/>
      <c r="G66" s="191"/>
      <c r="H66" s="192"/>
      <c r="I66" s="1">
        <v>60</v>
      </c>
      <c r="J66" s="49">
        <f>J7+J8+J40+J65</f>
        <v>24892771</v>
      </c>
      <c r="K66" s="49">
        <f>K7+K8+K40+K65</f>
        <v>24589234</v>
      </c>
    </row>
    <row r="67" spans="1:11" ht="12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">
      <c r="A69" s="187" t="s">
        <v>160</v>
      </c>
      <c r="B69" s="188"/>
      <c r="C69" s="188"/>
      <c r="D69" s="188"/>
      <c r="E69" s="188"/>
      <c r="F69" s="188"/>
      <c r="G69" s="188"/>
      <c r="H69" s="189"/>
      <c r="I69" s="3">
        <v>62</v>
      </c>
      <c r="J69" s="50">
        <f>J70+J71+J72+J78+J79+J82+J85</f>
        <v>21862504</v>
      </c>
      <c r="K69" s="50">
        <f>K70+K71+K72+K78+K79+K82+K85</f>
        <v>21438462</v>
      </c>
    </row>
    <row r="70" spans="1:11" ht="12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23099700</v>
      </c>
      <c r="K70" s="7">
        <v>23099700</v>
      </c>
    </row>
    <row r="71" spans="1:11" ht="12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49">
        <f>J73+J74-J75+J76+J77</f>
        <v>0</v>
      </c>
      <c r="K72" s="49">
        <f>K73+K74-K75+K76+K77</f>
        <v>0</v>
      </c>
    </row>
    <row r="73" spans="1:11" ht="12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/>
      <c r="K73" s="7"/>
    </row>
    <row r="74" spans="1:11" ht="12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4222562</v>
      </c>
      <c r="K78" s="7">
        <v>3869062</v>
      </c>
    </row>
    <row r="79" spans="1:11" ht="12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49">
        <f>J80-J81</f>
        <v>-4739861</v>
      </c>
      <c r="K79" s="49">
        <f>K80-K81</f>
        <v>-5459758</v>
      </c>
    </row>
    <row r="80" spans="1:11" ht="12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4739861</v>
      </c>
      <c r="K81" s="7">
        <v>5459758</v>
      </c>
    </row>
    <row r="82" spans="1:11" ht="12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49">
        <f>J83-J84</f>
        <v>-719897</v>
      </c>
      <c r="K82" s="49">
        <f>K83-K84</f>
        <v>-70542</v>
      </c>
    </row>
    <row r="83" spans="1:11" ht="12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 ht="12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719897</v>
      </c>
      <c r="K84" s="7">
        <v>70542</v>
      </c>
    </row>
    <row r="85" spans="1:11" ht="12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">
      <c r="A86" s="190" t="s">
        <v>13</v>
      </c>
      <c r="B86" s="191"/>
      <c r="C86" s="191"/>
      <c r="D86" s="191"/>
      <c r="E86" s="191"/>
      <c r="F86" s="191"/>
      <c r="G86" s="191"/>
      <c r="H86" s="192"/>
      <c r="I86" s="1">
        <v>79</v>
      </c>
      <c r="J86" s="49">
        <f>SUM(J87:J89)</f>
        <v>0</v>
      </c>
      <c r="K86" s="49">
        <f>SUM(K87:K89)</f>
        <v>0</v>
      </c>
    </row>
    <row r="87" spans="1:11" ht="12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">
      <c r="A90" s="190" t="s">
        <v>14</v>
      </c>
      <c r="B90" s="191"/>
      <c r="C90" s="191"/>
      <c r="D90" s="191"/>
      <c r="E90" s="191"/>
      <c r="F90" s="191"/>
      <c r="G90" s="191"/>
      <c r="H90" s="192"/>
      <c r="I90" s="1">
        <v>83</v>
      </c>
      <c r="J90" s="49">
        <f>SUM(J91:J99)</f>
        <v>1094926</v>
      </c>
      <c r="K90" s="49">
        <v>1094926</v>
      </c>
    </row>
    <row r="91" spans="1:11" ht="12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1094926</v>
      </c>
      <c r="K92" s="7">
        <v>1094926</v>
      </c>
    </row>
    <row r="93" spans="1:11" ht="12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">
      <c r="A100" s="190" t="s">
        <v>15</v>
      </c>
      <c r="B100" s="191"/>
      <c r="C100" s="191"/>
      <c r="D100" s="191"/>
      <c r="E100" s="191"/>
      <c r="F100" s="191"/>
      <c r="G100" s="191"/>
      <c r="H100" s="192"/>
      <c r="I100" s="1">
        <v>93</v>
      </c>
      <c r="J100" s="49">
        <f>SUM(J101:J112)</f>
        <v>1935341</v>
      </c>
      <c r="K100" s="49">
        <f>SUM(K101:K112)</f>
        <v>2055846</v>
      </c>
    </row>
    <row r="101" spans="1:11" ht="12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/>
      <c r="K101" s="7"/>
    </row>
    <row r="102" spans="1:11" ht="12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765287</v>
      </c>
      <c r="K102" s="7">
        <v>775287</v>
      </c>
    </row>
    <row r="103" spans="1:11" ht="12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611882</v>
      </c>
      <c r="K105" s="7">
        <v>707554</v>
      </c>
    </row>
    <row r="106" spans="1:11" ht="12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117190</v>
      </c>
      <c r="K108" s="7">
        <v>64581</v>
      </c>
    </row>
    <row r="109" spans="1:11" ht="12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1800</v>
      </c>
      <c r="K109" s="7">
        <v>46283</v>
      </c>
    </row>
    <row r="110" spans="1:11" ht="12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439182</v>
      </c>
      <c r="K112" s="7">
        <v>462141</v>
      </c>
    </row>
    <row r="113" spans="1:11" ht="12">
      <c r="A113" s="190" t="s">
        <v>1</v>
      </c>
      <c r="B113" s="191"/>
      <c r="C113" s="191"/>
      <c r="D113" s="191"/>
      <c r="E113" s="191"/>
      <c r="F113" s="191"/>
      <c r="G113" s="191"/>
      <c r="H113" s="192"/>
      <c r="I113" s="1">
        <v>106</v>
      </c>
      <c r="J113" s="7"/>
      <c r="K113" s="7"/>
    </row>
    <row r="114" spans="1:11" ht="12">
      <c r="A114" s="190" t="s">
        <v>19</v>
      </c>
      <c r="B114" s="191"/>
      <c r="C114" s="191"/>
      <c r="D114" s="191"/>
      <c r="E114" s="191"/>
      <c r="F114" s="191"/>
      <c r="G114" s="191"/>
      <c r="H114" s="192"/>
      <c r="I114" s="1">
        <v>107</v>
      </c>
      <c r="J114" s="49">
        <f>J69+J86+J90+J100+J113</f>
        <v>24892771</v>
      </c>
      <c r="K114" s="49">
        <f>K69+K86+K90+K100+K113</f>
        <v>24589234</v>
      </c>
    </row>
    <row r="115" spans="1:11" ht="12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</row>
    <row r="116" spans="1:11" ht="12">
      <c r="A116" s="207" t="s">
        <v>275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">
      <c r="A117" s="187" t="s">
        <v>155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">
      <c r="A119" s="223" t="s">
        <v>4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">
      <c r="A120" s="226" t="s">
        <v>276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9">
      <selection activeCell="L50" sqref="L50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7" t="s">
        <v>292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28" t="s">
        <v>305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21.75">
      <c r="A4" s="229" t="s">
        <v>50</v>
      </c>
      <c r="B4" s="229"/>
      <c r="C4" s="229"/>
      <c r="D4" s="229"/>
      <c r="E4" s="229"/>
      <c r="F4" s="229"/>
      <c r="G4" s="229"/>
      <c r="H4" s="229"/>
      <c r="I4" s="54" t="s">
        <v>245</v>
      </c>
      <c r="J4" s="230" t="s">
        <v>283</v>
      </c>
      <c r="K4" s="230"/>
      <c r="L4" s="230" t="s">
        <v>284</v>
      </c>
      <c r="M4" s="230"/>
    </row>
    <row r="5" spans="1:13" ht="12">
      <c r="A5" s="229"/>
      <c r="B5" s="229"/>
      <c r="C5" s="229"/>
      <c r="D5" s="229"/>
      <c r="E5" s="229"/>
      <c r="F5" s="229"/>
      <c r="G5" s="229"/>
      <c r="H5" s="229"/>
      <c r="I5" s="54"/>
      <c r="J5" s="56" t="s">
        <v>279</v>
      </c>
      <c r="K5" s="56" t="s">
        <v>280</v>
      </c>
      <c r="L5" s="56" t="s">
        <v>279</v>
      </c>
      <c r="M5" s="56" t="s">
        <v>280</v>
      </c>
    </row>
    <row r="6" spans="1:13" ht="12">
      <c r="A6" s="230">
        <v>1</v>
      </c>
      <c r="B6" s="230"/>
      <c r="C6" s="230"/>
      <c r="D6" s="230"/>
      <c r="E6" s="230"/>
      <c r="F6" s="230"/>
      <c r="G6" s="230"/>
      <c r="H6" s="23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">
      <c r="A7" s="187" t="s">
        <v>20</v>
      </c>
      <c r="B7" s="188"/>
      <c r="C7" s="188"/>
      <c r="D7" s="188"/>
      <c r="E7" s="188"/>
      <c r="F7" s="188"/>
      <c r="G7" s="188"/>
      <c r="H7" s="189"/>
      <c r="I7" s="3">
        <v>111</v>
      </c>
      <c r="J7" s="50">
        <f>SUM(J8:J9)</f>
        <v>0</v>
      </c>
      <c r="K7" s="50">
        <f>SUM(K8:K9)</f>
        <v>0</v>
      </c>
      <c r="L7" s="50">
        <f>SUM(L8:L9)</f>
        <v>841340</v>
      </c>
      <c r="M7" s="50">
        <f>SUM(M8:M9)</f>
        <v>841340</v>
      </c>
    </row>
    <row r="8" spans="1:13" ht="12">
      <c r="A8" s="190" t="s">
        <v>126</v>
      </c>
      <c r="B8" s="191"/>
      <c r="C8" s="191"/>
      <c r="D8" s="191"/>
      <c r="E8" s="191"/>
      <c r="F8" s="191"/>
      <c r="G8" s="191"/>
      <c r="H8" s="192"/>
      <c r="I8" s="1">
        <v>112</v>
      </c>
      <c r="J8" s="7"/>
      <c r="K8" s="7"/>
      <c r="L8" s="7">
        <v>841297</v>
      </c>
      <c r="M8" s="7">
        <v>841297</v>
      </c>
    </row>
    <row r="9" spans="1:13" ht="12">
      <c r="A9" s="190" t="s">
        <v>94</v>
      </c>
      <c r="B9" s="191"/>
      <c r="C9" s="191"/>
      <c r="D9" s="191"/>
      <c r="E9" s="191"/>
      <c r="F9" s="191"/>
      <c r="G9" s="191"/>
      <c r="H9" s="192"/>
      <c r="I9" s="1">
        <v>113</v>
      </c>
      <c r="J9" s="7"/>
      <c r="K9" s="7"/>
      <c r="L9" s="7">
        <v>43</v>
      </c>
      <c r="M9" s="7">
        <v>43</v>
      </c>
    </row>
    <row r="10" spans="1:13" ht="12">
      <c r="A10" s="190" t="s">
        <v>7</v>
      </c>
      <c r="B10" s="191"/>
      <c r="C10" s="191"/>
      <c r="D10" s="191"/>
      <c r="E10" s="191"/>
      <c r="F10" s="191"/>
      <c r="G10" s="191"/>
      <c r="H10" s="192"/>
      <c r="I10" s="1">
        <v>114</v>
      </c>
      <c r="J10" s="49">
        <f>J11+J12+J16+J20+J21+J22+J25+J26</f>
        <v>48114</v>
      </c>
      <c r="K10" s="49">
        <f>K11+K12+K16+K20+K21+K22+K25+K26</f>
        <v>48114</v>
      </c>
      <c r="L10" s="49">
        <f>L11+L12+L16+L20+L21+L22+L25+L26</f>
        <v>881871</v>
      </c>
      <c r="M10" s="49">
        <f>M11+M12+M16+M20+M21+M22+M25+M26</f>
        <v>881871</v>
      </c>
    </row>
    <row r="11" spans="1:13" ht="12">
      <c r="A11" s="190" t="s">
        <v>95</v>
      </c>
      <c r="B11" s="191"/>
      <c r="C11" s="191"/>
      <c r="D11" s="191"/>
      <c r="E11" s="191"/>
      <c r="F11" s="191"/>
      <c r="G11" s="191"/>
      <c r="H11" s="192"/>
      <c r="I11" s="1">
        <v>115</v>
      </c>
      <c r="J11" s="7"/>
      <c r="K11" s="7"/>
      <c r="L11" s="7"/>
      <c r="M11" s="7"/>
    </row>
    <row r="12" spans="1:13" ht="12">
      <c r="A12" s="190" t="s">
        <v>16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9">
        <f>SUM(J13:J15)</f>
        <v>12980</v>
      </c>
      <c r="K12" s="49">
        <f>SUM(K13:K15)</f>
        <v>12980</v>
      </c>
      <c r="L12" s="49">
        <f>SUM(L13:L15)</f>
        <v>39657</v>
      </c>
      <c r="M12" s="49">
        <f>SUM(M13:M15)</f>
        <v>39657</v>
      </c>
    </row>
    <row r="13" spans="1:13" ht="12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84</v>
      </c>
      <c r="K13" s="7">
        <v>84</v>
      </c>
      <c r="L13" s="7">
        <v>76</v>
      </c>
      <c r="M13" s="7">
        <v>76</v>
      </c>
    </row>
    <row r="14" spans="1:13" ht="12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12896</v>
      </c>
      <c r="K15" s="7">
        <v>12896</v>
      </c>
      <c r="L15" s="7">
        <v>39581</v>
      </c>
      <c r="M15" s="7">
        <v>39581</v>
      </c>
    </row>
    <row r="16" spans="1:13" ht="12">
      <c r="A16" s="190" t="s">
        <v>17</v>
      </c>
      <c r="B16" s="191"/>
      <c r="C16" s="191"/>
      <c r="D16" s="191"/>
      <c r="E16" s="191"/>
      <c r="F16" s="191"/>
      <c r="G16" s="191"/>
      <c r="H16" s="192"/>
      <c r="I16" s="1">
        <v>120</v>
      </c>
      <c r="J16" s="49">
        <f>SUM(J17:J19)</f>
        <v>30134</v>
      </c>
      <c r="K16" s="49">
        <f>SUM(K17:K19)</f>
        <v>30134</v>
      </c>
      <c r="L16" s="49">
        <f>SUM(L17:L19)</f>
        <v>5219</v>
      </c>
      <c r="M16" s="49">
        <f>SUM(M17:M19)</f>
        <v>5219</v>
      </c>
    </row>
    <row r="17" spans="1:13" ht="12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17529</v>
      </c>
      <c r="K17" s="7">
        <v>17529</v>
      </c>
      <c r="L17" s="7">
        <v>3111</v>
      </c>
      <c r="M17" s="7">
        <v>3111</v>
      </c>
    </row>
    <row r="18" spans="1:13" ht="12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8629</v>
      </c>
      <c r="K18" s="7">
        <v>8629</v>
      </c>
      <c r="L18" s="7">
        <v>1419</v>
      </c>
      <c r="M18" s="7">
        <v>1419</v>
      </c>
    </row>
    <row r="19" spans="1:13" ht="12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3976</v>
      </c>
      <c r="K19" s="7">
        <v>3976</v>
      </c>
      <c r="L19" s="7">
        <v>689</v>
      </c>
      <c r="M19" s="7">
        <v>689</v>
      </c>
    </row>
    <row r="20" spans="1:13" ht="12">
      <c r="A20" s="190" t="s">
        <v>96</v>
      </c>
      <c r="B20" s="191"/>
      <c r="C20" s="191"/>
      <c r="D20" s="191"/>
      <c r="E20" s="191"/>
      <c r="F20" s="191"/>
      <c r="G20" s="191"/>
      <c r="H20" s="192"/>
      <c r="I20" s="1">
        <v>124</v>
      </c>
      <c r="J20" s="7"/>
      <c r="K20" s="7"/>
      <c r="L20" s="7"/>
      <c r="M20" s="7"/>
    </row>
    <row r="21" spans="1:13" ht="12">
      <c r="A21" s="190" t="s">
        <v>97</v>
      </c>
      <c r="B21" s="191"/>
      <c r="C21" s="191"/>
      <c r="D21" s="191"/>
      <c r="E21" s="191"/>
      <c r="F21" s="191"/>
      <c r="G21" s="191"/>
      <c r="H21" s="192"/>
      <c r="I21" s="1">
        <v>125</v>
      </c>
      <c r="J21" s="7">
        <v>5000</v>
      </c>
      <c r="K21" s="7">
        <v>5000</v>
      </c>
      <c r="L21" s="7">
        <v>3600</v>
      </c>
      <c r="M21" s="7">
        <v>3600</v>
      </c>
    </row>
    <row r="22" spans="1:13" ht="12">
      <c r="A22" s="190" t="s">
        <v>18</v>
      </c>
      <c r="B22" s="191"/>
      <c r="C22" s="191"/>
      <c r="D22" s="191"/>
      <c r="E22" s="191"/>
      <c r="F22" s="191"/>
      <c r="G22" s="191"/>
      <c r="H22" s="19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">
      <c r="A25" s="190" t="s">
        <v>98</v>
      </c>
      <c r="B25" s="191"/>
      <c r="C25" s="191"/>
      <c r="D25" s="191"/>
      <c r="E25" s="191"/>
      <c r="F25" s="191"/>
      <c r="G25" s="191"/>
      <c r="H25" s="192"/>
      <c r="I25" s="1">
        <v>129</v>
      </c>
      <c r="J25" s="7"/>
      <c r="K25" s="7"/>
      <c r="L25" s="7"/>
      <c r="M25" s="7"/>
    </row>
    <row r="26" spans="1:13" ht="12">
      <c r="A26" s="190" t="s">
        <v>41</v>
      </c>
      <c r="B26" s="191"/>
      <c r="C26" s="191"/>
      <c r="D26" s="191"/>
      <c r="E26" s="191"/>
      <c r="F26" s="191"/>
      <c r="G26" s="191"/>
      <c r="H26" s="192"/>
      <c r="I26" s="1">
        <v>130</v>
      </c>
      <c r="J26" s="7"/>
      <c r="K26" s="7"/>
      <c r="L26" s="7">
        <v>833395</v>
      </c>
      <c r="M26" s="7">
        <v>833395</v>
      </c>
    </row>
    <row r="27" spans="1:13" ht="12">
      <c r="A27" s="190" t="s">
        <v>179</v>
      </c>
      <c r="B27" s="191"/>
      <c r="C27" s="191"/>
      <c r="D27" s="191"/>
      <c r="E27" s="191"/>
      <c r="F27" s="191"/>
      <c r="G27" s="191"/>
      <c r="H27" s="192"/>
      <c r="I27" s="1">
        <v>131</v>
      </c>
      <c r="J27" s="49">
        <f>SUM(J28:J32)</f>
        <v>744</v>
      </c>
      <c r="K27" s="49">
        <f>SUM(K28:K32)</f>
        <v>744</v>
      </c>
      <c r="L27" s="49">
        <f>SUM(L28:L32)</f>
        <v>320</v>
      </c>
      <c r="M27" s="49">
        <f>SUM(M28:M32)</f>
        <v>320</v>
      </c>
    </row>
    <row r="28" spans="1:13" ht="12">
      <c r="A28" s="190" t="s">
        <v>193</v>
      </c>
      <c r="B28" s="191"/>
      <c r="C28" s="191"/>
      <c r="D28" s="191"/>
      <c r="E28" s="191"/>
      <c r="F28" s="191"/>
      <c r="G28" s="191"/>
      <c r="H28" s="192"/>
      <c r="I28" s="1">
        <v>132</v>
      </c>
      <c r="J28" s="7"/>
      <c r="K28" s="7"/>
      <c r="L28" s="7"/>
      <c r="M28" s="7"/>
    </row>
    <row r="29" spans="1:13" ht="12">
      <c r="A29" s="190" t="s">
        <v>129</v>
      </c>
      <c r="B29" s="191"/>
      <c r="C29" s="191"/>
      <c r="D29" s="191"/>
      <c r="E29" s="191"/>
      <c r="F29" s="191"/>
      <c r="G29" s="191"/>
      <c r="H29" s="192"/>
      <c r="I29" s="1">
        <v>133</v>
      </c>
      <c r="J29" s="7">
        <v>744</v>
      </c>
      <c r="K29" s="7">
        <v>744</v>
      </c>
      <c r="L29" s="7">
        <v>320</v>
      </c>
      <c r="M29" s="7">
        <v>320</v>
      </c>
    </row>
    <row r="30" spans="1:13" ht="12">
      <c r="A30" s="190" t="s">
        <v>115</v>
      </c>
      <c r="B30" s="191"/>
      <c r="C30" s="191"/>
      <c r="D30" s="191"/>
      <c r="E30" s="191"/>
      <c r="F30" s="191"/>
      <c r="G30" s="191"/>
      <c r="H30" s="192"/>
      <c r="I30" s="1">
        <v>134</v>
      </c>
      <c r="J30" s="7"/>
      <c r="K30" s="7"/>
      <c r="L30" s="7"/>
      <c r="M30" s="7"/>
    </row>
    <row r="31" spans="1:13" ht="12">
      <c r="A31" s="190" t="s">
        <v>189</v>
      </c>
      <c r="B31" s="191"/>
      <c r="C31" s="191"/>
      <c r="D31" s="191"/>
      <c r="E31" s="191"/>
      <c r="F31" s="191"/>
      <c r="G31" s="191"/>
      <c r="H31" s="192"/>
      <c r="I31" s="1">
        <v>135</v>
      </c>
      <c r="J31" s="7"/>
      <c r="K31" s="7"/>
      <c r="L31" s="7"/>
      <c r="M31" s="7"/>
    </row>
    <row r="32" spans="1:13" ht="12">
      <c r="A32" s="190" t="s">
        <v>116</v>
      </c>
      <c r="B32" s="191"/>
      <c r="C32" s="191"/>
      <c r="D32" s="191"/>
      <c r="E32" s="191"/>
      <c r="F32" s="191"/>
      <c r="G32" s="191"/>
      <c r="H32" s="192"/>
      <c r="I32" s="1">
        <v>136</v>
      </c>
      <c r="J32" s="7"/>
      <c r="K32" s="7"/>
      <c r="L32" s="7"/>
      <c r="M32" s="7"/>
    </row>
    <row r="33" spans="1:13" ht="12">
      <c r="A33" s="190" t="s">
        <v>180</v>
      </c>
      <c r="B33" s="191"/>
      <c r="C33" s="191"/>
      <c r="D33" s="191"/>
      <c r="E33" s="191"/>
      <c r="F33" s="191"/>
      <c r="G33" s="191"/>
      <c r="H33" s="192"/>
      <c r="I33" s="1">
        <v>137</v>
      </c>
      <c r="J33" s="49">
        <f>SUM(J34:J37)</f>
        <v>11384</v>
      </c>
      <c r="K33" s="49">
        <f>SUM(K34:K37)</f>
        <v>11384</v>
      </c>
      <c r="L33" s="49">
        <f>SUM(L34:L37)</f>
        <v>30331</v>
      </c>
      <c r="M33" s="49">
        <f>SUM(M34:M37)</f>
        <v>30331</v>
      </c>
    </row>
    <row r="34" spans="1:13" ht="12">
      <c r="A34" s="190" t="s">
        <v>57</v>
      </c>
      <c r="B34" s="191"/>
      <c r="C34" s="191"/>
      <c r="D34" s="191"/>
      <c r="E34" s="191"/>
      <c r="F34" s="191"/>
      <c r="G34" s="191"/>
      <c r="H34" s="192"/>
      <c r="I34" s="1">
        <v>138</v>
      </c>
      <c r="J34" s="7"/>
      <c r="K34" s="7"/>
      <c r="L34" s="7"/>
      <c r="M34" s="7"/>
    </row>
    <row r="35" spans="1:13" ht="12">
      <c r="A35" s="190" t="s">
        <v>56</v>
      </c>
      <c r="B35" s="191"/>
      <c r="C35" s="191"/>
      <c r="D35" s="191"/>
      <c r="E35" s="191"/>
      <c r="F35" s="191"/>
      <c r="G35" s="191"/>
      <c r="H35" s="192"/>
      <c r="I35" s="1">
        <v>139</v>
      </c>
      <c r="J35" s="7">
        <v>11384</v>
      </c>
      <c r="K35" s="7">
        <v>11384</v>
      </c>
      <c r="L35" s="7">
        <v>30331</v>
      </c>
      <c r="M35" s="7">
        <v>30331</v>
      </c>
    </row>
    <row r="36" spans="1:13" ht="12">
      <c r="A36" s="190" t="s">
        <v>190</v>
      </c>
      <c r="B36" s="191"/>
      <c r="C36" s="191"/>
      <c r="D36" s="191"/>
      <c r="E36" s="191"/>
      <c r="F36" s="191"/>
      <c r="G36" s="191"/>
      <c r="H36" s="192"/>
      <c r="I36" s="1">
        <v>140</v>
      </c>
      <c r="J36" s="7"/>
      <c r="K36" s="7"/>
      <c r="L36" s="7"/>
      <c r="M36" s="7"/>
    </row>
    <row r="37" spans="1:13" ht="12">
      <c r="A37" s="190" t="s">
        <v>58</v>
      </c>
      <c r="B37" s="191"/>
      <c r="C37" s="191"/>
      <c r="D37" s="191"/>
      <c r="E37" s="191"/>
      <c r="F37" s="191"/>
      <c r="G37" s="191"/>
      <c r="H37" s="192"/>
      <c r="I37" s="1">
        <v>141</v>
      </c>
      <c r="J37" s="7"/>
      <c r="K37" s="7"/>
      <c r="L37" s="7"/>
      <c r="M37" s="7"/>
    </row>
    <row r="38" spans="1:13" ht="12">
      <c r="A38" s="190" t="s">
        <v>164</v>
      </c>
      <c r="B38" s="191"/>
      <c r="C38" s="191"/>
      <c r="D38" s="191"/>
      <c r="E38" s="191"/>
      <c r="F38" s="191"/>
      <c r="G38" s="191"/>
      <c r="H38" s="192"/>
      <c r="I38" s="1">
        <v>142</v>
      </c>
      <c r="J38" s="7"/>
      <c r="K38" s="7"/>
      <c r="L38" s="7"/>
      <c r="M38" s="7"/>
    </row>
    <row r="39" spans="1:13" ht="12">
      <c r="A39" s="190" t="s">
        <v>165</v>
      </c>
      <c r="B39" s="191"/>
      <c r="C39" s="191"/>
      <c r="D39" s="191"/>
      <c r="E39" s="191"/>
      <c r="F39" s="191"/>
      <c r="G39" s="191"/>
      <c r="H39" s="192"/>
      <c r="I39" s="1">
        <v>143</v>
      </c>
      <c r="J39" s="7"/>
      <c r="K39" s="7"/>
      <c r="L39" s="7"/>
      <c r="M39" s="7"/>
    </row>
    <row r="40" spans="1:13" ht="12">
      <c r="A40" s="190" t="s">
        <v>191</v>
      </c>
      <c r="B40" s="191"/>
      <c r="C40" s="191"/>
      <c r="D40" s="191"/>
      <c r="E40" s="191"/>
      <c r="F40" s="191"/>
      <c r="G40" s="191"/>
      <c r="H40" s="192"/>
      <c r="I40" s="1">
        <v>144</v>
      </c>
      <c r="J40" s="7"/>
      <c r="K40" s="7"/>
      <c r="L40" s="7"/>
      <c r="M40" s="7"/>
    </row>
    <row r="41" spans="1:13" ht="12">
      <c r="A41" s="190" t="s">
        <v>192</v>
      </c>
      <c r="B41" s="191"/>
      <c r="C41" s="191"/>
      <c r="D41" s="191"/>
      <c r="E41" s="191"/>
      <c r="F41" s="191"/>
      <c r="G41" s="191"/>
      <c r="H41" s="192"/>
      <c r="I41" s="1">
        <v>145</v>
      </c>
      <c r="J41" s="7"/>
      <c r="K41" s="7"/>
      <c r="L41" s="7"/>
      <c r="M41" s="7"/>
    </row>
    <row r="42" spans="1:13" ht="12">
      <c r="A42" s="190" t="s">
        <v>181</v>
      </c>
      <c r="B42" s="191"/>
      <c r="C42" s="191"/>
      <c r="D42" s="191"/>
      <c r="E42" s="191"/>
      <c r="F42" s="191"/>
      <c r="G42" s="191"/>
      <c r="H42" s="192"/>
      <c r="I42" s="1">
        <v>146</v>
      </c>
      <c r="J42" s="49">
        <f>J7+J27+J38+J40</f>
        <v>744</v>
      </c>
      <c r="K42" s="49">
        <f>K7+K27+K38+K40</f>
        <v>744</v>
      </c>
      <c r="L42" s="49">
        <f>L7+L27+L38+L40</f>
        <v>841660</v>
      </c>
      <c r="M42" s="49">
        <f>M7+M27+M38+M40</f>
        <v>841660</v>
      </c>
    </row>
    <row r="43" spans="1:13" ht="12">
      <c r="A43" s="190" t="s">
        <v>182</v>
      </c>
      <c r="B43" s="191"/>
      <c r="C43" s="191"/>
      <c r="D43" s="191"/>
      <c r="E43" s="191"/>
      <c r="F43" s="191"/>
      <c r="G43" s="191"/>
      <c r="H43" s="192"/>
      <c r="I43" s="1">
        <v>147</v>
      </c>
      <c r="J43" s="49">
        <f>J10+J33+J39+J41</f>
        <v>59498</v>
      </c>
      <c r="K43" s="49">
        <f>K10+K33+K39+K41</f>
        <v>59498</v>
      </c>
      <c r="L43" s="49">
        <f>L10+L33+L39+L41</f>
        <v>912202</v>
      </c>
      <c r="M43" s="49">
        <f>M10+M33+M39+M41</f>
        <v>912202</v>
      </c>
    </row>
    <row r="44" spans="1:13" ht="12">
      <c r="A44" s="190" t="s">
        <v>202</v>
      </c>
      <c r="B44" s="191"/>
      <c r="C44" s="191"/>
      <c r="D44" s="191"/>
      <c r="E44" s="191"/>
      <c r="F44" s="191"/>
      <c r="G44" s="191"/>
      <c r="H44" s="192"/>
      <c r="I44" s="1">
        <v>148</v>
      </c>
      <c r="J44" s="49">
        <f>J42-J43</f>
        <v>-58754</v>
      </c>
      <c r="K44" s="49">
        <f>K42-K43</f>
        <v>-58754</v>
      </c>
      <c r="L44" s="49">
        <f>L42-L43</f>
        <v>-70542</v>
      </c>
      <c r="M44" s="49">
        <f>M42-M43</f>
        <v>-70542</v>
      </c>
    </row>
    <row r="45" spans="1:13" ht="12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58754</v>
      </c>
      <c r="K46" s="49">
        <f>IF(K43&gt;K42,K43-K42,0)</f>
        <v>58754</v>
      </c>
      <c r="L46" s="49">
        <f>IF(L43&gt;L42,L43-L42,0)</f>
        <v>70542</v>
      </c>
      <c r="M46" s="49">
        <f>IF(M43&gt;M42,M43-M42,0)</f>
        <v>70542</v>
      </c>
    </row>
    <row r="47" spans="1:13" ht="12">
      <c r="A47" s="190" t="s">
        <v>183</v>
      </c>
      <c r="B47" s="191"/>
      <c r="C47" s="191"/>
      <c r="D47" s="191"/>
      <c r="E47" s="191"/>
      <c r="F47" s="191"/>
      <c r="G47" s="191"/>
      <c r="H47" s="192"/>
      <c r="I47" s="1">
        <v>151</v>
      </c>
      <c r="J47" s="7"/>
      <c r="K47" s="7"/>
      <c r="L47" s="7"/>
      <c r="M47" s="7"/>
    </row>
    <row r="48" spans="1:13" ht="12">
      <c r="A48" s="190" t="s">
        <v>203</v>
      </c>
      <c r="B48" s="191"/>
      <c r="C48" s="191"/>
      <c r="D48" s="191"/>
      <c r="E48" s="191"/>
      <c r="F48" s="191"/>
      <c r="G48" s="191"/>
      <c r="H48" s="192"/>
      <c r="I48" s="1">
        <v>152</v>
      </c>
      <c r="J48" s="49">
        <f>J44-J47</f>
        <v>-58754</v>
      </c>
      <c r="K48" s="49">
        <f>K44-K47</f>
        <v>-58754</v>
      </c>
      <c r="L48" s="49">
        <f>L44-L47</f>
        <v>-70542</v>
      </c>
      <c r="M48" s="49">
        <f>M44-M47</f>
        <v>-70542</v>
      </c>
    </row>
    <row r="49" spans="1:13" ht="12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">
      <c r="A50" s="234" t="s">
        <v>186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7">
        <f>IF(J48&lt;0,-J48,0)</f>
        <v>58754</v>
      </c>
      <c r="K50" s="57">
        <f>IF(K48&lt;0,-K48,0)</f>
        <v>58754</v>
      </c>
      <c r="L50" s="57">
        <f>IF(L48&lt;0,-L48,0)</f>
        <v>70542</v>
      </c>
      <c r="M50" s="57">
        <f>IF(M48&lt;0,-M48,0)</f>
        <v>70542</v>
      </c>
    </row>
    <row r="51" spans="1:13" ht="12.75" customHeight="1">
      <c r="A51" s="207" t="s">
        <v>277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87" t="s">
        <v>156</v>
      </c>
      <c r="B52" s="188"/>
      <c r="C52" s="188"/>
      <c r="D52" s="188"/>
      <c r="E52" s="188"/>
      <c r="F52" s="188"/>
      <c r="G52" s="188"/>
      <c r="H52" s="188"/>
      <c r="I52" s="51"/>
      <c r="J52" s="51"/>
      <c r="K52" s="51"/>
      <c r="L52" s="51"/>
      <c r="M52" s="58"/>
    </row>
    <row r="53" spans="1:13" ht="12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7"/>
      <c r="K53" s="7"/>
      <c r="L53" s="7"/>
      <c r="M53" s="7"/>
    </row>
    <row r="54" spans="1:13" ht="12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">
      <c r="A56" s="187" t="s">
        <v>170</v>
      </c>
      <c r="B56" s="188"/>
      <c r="C56" s="188"/>
      <c r="D56" s="188"/>
      <c r="E56" s="188"/>
      <c r="F56" s="188"/>
      <c r="G56" s="188"/>
      <c r="H56" s="189"/>
      <c r="I56" s="9">
        <v>157</v>
      </c>
      <c r="J56" s="6">
        <v>-58754</v>
      </c>
      <c r="K56" s="6">
        <v>-58754</v>
      </c>
      <c r="L56" s="6">
        <v>-7542</v>
      </c>
      <c r="M56" s="6">
        <v>-70542</v>
      </c>
    </row>
    <row r="57" spans="1:13" ht="12">
      <c r="A57" s="190" t="s">
        <v>187</v>
      </c>
      <c r="B57" s="191"/>
      <c r="C57" s="191"/>
      <c r="D57" s="191"/>
      <c r="E57" s="191"/>
      <c r="F57" s="191"/>
      <c r="G57" s="191"/>
      <c r="H57" s="19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-353500</v>
      </c>
      <c r="M57" s="49">
        <f>SUM(M58:M64)</f>
        <v>-353500</v>
      </c>
    </row>
    <row r="58" spans="1:13" ht="12">
      <c r="A58" s="190" t="s">
        <v>194</v>
      </c>
      <c r="B58" s="191"/>
      <c r="C58" s="191"/>
      <c r="D58" s="191"/>
      <c r="E58" s="191"/>
      <c r="F58" s="191"/>
      <c r="G58" s="191"/>
      <c r="H58" s="192"/>
      <c r="I58" s="1">
        <v>159</v>
      </c>
      <c r="J58" s="7"/>
      <c r="K58" s="7"/>
      <c r="L58" s="7"/>
      <c r="M58" s="7"/>
    </row>
    <row r="59" spans="1:13" ht="12">
      <c r="A59" s="190" t="s">
        <v>195</v>
      </c>
      <c r="B59" s="191"/>
      <c r="C59" s="191"/>
      <c r="D59" s="191"/>
      <c r="E59" s="191"/>
      <c r="F59" s="191"/>
      <c r="G59" s="191"/>
      <c r="H59" s="192"/>
      <c r="I59" s="1">
        <v>160</v>
      </c>
      <c r="J59" s="7"/>
      <c r="K59" s="7"/>
      <c r="L59" s="7">
        <v>-353500</v>
      </c>
      <c r="M59" s="7">
        <v>-353500</v>
      </c>
    </row>
    <row r="60" spans="1:13" ht="12">
      <c r="A60" s="190" t="s">
        <v>39</v>
      </c>
      <c r="B60" s="191"/>
      <c r="C60" s="191"/>
      <c r="D60" s="191"/>
      <c r="E60" s="191"/>
      <c r="F60" s="191"/>
      <c r="G60" s="191"/>
      <c r="H60" s="192"/>
      <c r="I60" s="1">
        <v>161</v>
      </c>
      <c r="J60" s="7"/>
      <c r="K60" s="7"/>
      <c r="L60" s="7"/>
      <c r="M60" s="7"/>
    </row>
    <row r="61" spans="1:13" ht="12">
      <c r="A61" s="190" t="s">
        <v>196</v>
      </c>
      <c r="B61" s="191"/>
      <c r="C61" s="191"/>
      <c r="D61" s="191"/>
      <c r="E61" s="191"/>
      <c r="F61" s="191"/>
      <c r="G61" s="191"/>
      <c r="H61" s="192"/>
      <c r="I61" s="1">
        <v>162</v>
      </c>
      <c r="J61" s="7"/>
      <c r="K61" s="7"/>
      <c r="L61" s="7"/>
      <c r="M61" s="7"/>
    </row>
    <row r="62" spans="1:13" ht="12">
      <c r="A62" s="190" t="s">
        <v>197</v>
      </c>
      <c r="B62" s="191"/>
      <c r="C62" s="191"/>
      <c r="D62" s="191"/>
      <c r="E62" s="191"/>
      <c r="F62" s="191"/>
      <c r="G62" s="191"/>
      <c r="H62" s="192"/>
      <c r="I62" s="1">
        <v>163</v>
      </c>
      <c r="J62" s="7"/>
      <c r="K62" s="7"/>
      <c r="L62" s="7"/>
      <c r="M62" s="7"/>
    </row>
    <row r="63" spans="1:13" ht="12">
      <c r="A63" s="190" t="s">
        <v>198</v>
      </c>
      <c r="B63" s="191"/>
      <c r="C63" s="191"/>
      <c r="D63" s="191"/>
      <c r="E63" s="191"/>
      <c r="F63" s="191"/>
      <c r="G63" s="191"/>
      <c r="H63" s="192"/>
      <c r="I63" s="1">
        <v>164</v>
      </c>
      <c r="J63" s="7"/>
      <c r="K63" s="7"/>
      <c r="L63" s="7"/>
      <c r="M63" s="7"/>
    </row>
    <row r="64" spans="1:13" ht="12">
      <c r="A64" s="190" t="s">
        <v>199</v>
      </c>
      <c r="B64" s="191"/>
      <c r="C64" s="191"/>
      <c r="D64" s="191"/>
      <c r="E64" s="191"/>
      <c r="F64" s="191"/>
      <c r="G64" s="191"/>
      <c r="H64" s="192"/>
      <c r="I64" s="1">
        <v>165</v>
      </c>
      <c r="J64" s="7"/>
      <c r="K64" s="7"/>
      <c r="L64" s="7"/>
      <c r="M64" s="7"/>
    </row>
    <row r="65" spans="1:13" ht="12">
      <c r="A65" s="190" t="s">
        <v>188</v>
      </c>
      <c r="B65" s="191"/>
      <c r="C65" s="191"/>
      <c r="D65" s="191"/>
      <c r="E65" s="191"/>
      <c r="F65" s="191"/>
      <c r="G65" s="191"/>
      <c r="H65" s="192"/>
      <c r="I65" s="1">
        <v>166</v>
      </c>
      <c r="J65" s="7"/>
      <c r="K65" s="7"/>
      <c r="L65" s="7"/>
      <c r="M65" s="7"/>
    </row>
    <row r="66" spans="1:13" ht="12">
      <c r="A66" s="190" t="s">
        <v>162</v>
      </c>
      <c r="B66" s="191"/>
      <c r="C66" s="191"/>
      <c r="D66" s="191"/>
      <c r="E66" s="191"/>
      <c r="F66" s="191"/>
      <c r="G66" s="191"/>
      <c r="H66" s="192"/>
      <c r="I66" s="1">
        <v>167</v>
      </c>
      <c r="J66" s="49">
        <f>J57-J65</f>
        <v>0</v>
      </c>
      <c r="K66" s="49">
        <f>K57-K65</f>
        <v>0</v>
      </c>
      <c r="L66" s="49">
        <f>L57-L65</f>
        <v>-353500</v>
      </c>
      <c r="M66" s="49">
        <f>M57-M65</f>
        <v>-353500</v>
      </c>
    </row>
    <row r="67" spans="1:13" ht="12">
      <c r="A67" s="190" t="s">
        <v>163</v>
      </c>
      <c r="B67" s="191"/>
      <c r="C67" s="191"/>
      <c r="D67" s="191"/>
      <c r="E67" s="191"/>
      <c r="F67" s="191"/>
      <c r="G67" s="191"/>
      <c r="H67" s="192"/>
      <c r="I67" s="1">
        <v>168</v>
      </c>
      <c r="J67" s="57">
        <f>J56+J66</f>
        <v>-58754</v>
      </c>
      <c r="K67" s="57">
        <f>K56+K66</f>
        <v>-58754</v>
      </c>
      <c r="L67" s="57">
        <f>L56+L66</f>
        <v>-361042</v>
      </c>
      <c r="M67" s="57">
        <f>M56+M66</f>
        <v>-424042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7"/>
      <c r="K70" s="7"/>
      <c r="L70" s="7"/>
      <c r="M70" s="7"/>
    </row>
    <row r="71" spans="1:13" ht="12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0">
      <selection activeCell="J52" sqref="J52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291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">
      <c r="A3" s="245" t="s">
        <v>306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1.75">
      <c r="A4" s="250" t="s">
        <v>50</v>
      </c>
      <c r="B4" s="250"/>
      <c r="C4" s="250"/>
      <c r="D4" s="250"/>
      <c r="E4" s="250"/>
      <c r="F4" s="250"/>
      <c r="G4" s="250"/>
      <c r="H4" s="250"/>
      <c r="I4" s="62" t="s">
        <v>245</v>
      </c>
      <c r="J4" s="63" t="s">
        <v>283</v>
      </c>
      <c r="K4" s="63" t="s">
        <v>284</v>
      </c>
    </row>
    <row r="5" spans="1:11" ht="12">
      <c r="A5" s="251">
        <v>1</v>
      </c>
      <c r="B5" s="251"/>
      <c r="C5" s="251"/>
      <c r="D5" s="251"/>
      <c r="E5" s="251"/>
      <c r="F5" s="251"/>
      <c r="G5" s="251"/>
      <c r="H5" s="251"/>
      <c r="I5" s="64">
        <v>2</v>
      </c>
      <c r="J5" s="65" t="s">
        <v>248</v>
      </c>
      <c r="K5" s="65" t="s">
        <v>249</v>
      </c>
    </row>
    <row r="6" spans="1:11" ht="12">
      <c r="A6" s="207" t="s">
        <v>130</v>
      </c>
      <c r="B6" s="218"/>
      <c r="C6" s="218"/>
      <c r="D6" s="218"/>
      <c r="E6" s="218"/>
      <c r="F6" s="218"/>
      <c r="G6" s="218"/>
      <c r="H6" s="218"/>
      <c r="I6" s="252"/>
      <c r="J6" s="252"/>
      <c r="K6" s="253"/>
    </row>
    <row r="7" spans="1:11" ht="12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-58754</v>
      </c>
      <c r="K7" s="7">
        <v>-70542</v>
      </c>
    </row>
    <row r="8" spans="1:11" ht="12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55216</v>
      </c>
      <c r="K9" s="7">
        <v>120505</v>
      </c>
    </row>
    <row r="10" spans="1:11" ht="12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5111</v>
      </c>
      <c r="K12" s="7"/>
    </row>
    <row r="13" spans="1:11" ht="12">
      <c r="A13" s="190" t="s">
        <v>131</v>
      </c>
      <c r="B13" s="191"/>
      <c r="C13" s="191"/>
      <c r="D13" s="191"/>
      <c r="E13" s="191"/>
      <c r="F13" s="191"/>
      <c r="G13" s="191"/>
      <c r="H13" s="191"/>
      <c r="I13" s="1">
        <v>7</v>
      </c>
      <c r="J13" s="60">
        <v>1573</v>
      </c>
      <c r="K13" s="49">
        <f>SUM(K7:K12)</f>
        <v>49963</v>
      </c>
    </row>
    <row r="14" spans="1:11" ht="12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312</v>
      </c>
      <c r="K15" s="7">
        <v>7375</v>
      </c>
    </row>
    <row r="16" spans="1:11" ht="12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>
        <v>99422</v>
      </c>
    </row>
    <row r="17" spans="1:11" ht="12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>
        <v>8021</v>
      </c>
    </row>
    <row r="18" spans="1:11" ht="12">
      <c r="A18" s="190" t="s">
        <v>132</v>
      </c>
      <c r="B18" s="191"/>
      <c r="C18" s="191"/>
      <c r="D18" s="191"/>
      <c r="E18" s="191"/>
      <c r="F18" s="191"/>
      <c r="G18" s="191"/>
      <c r="H18" s="191"/>
      <c r="I18" s="1">
        <v>12</v>
      </c>
      <c r="J18" s="60">
        <v>312</v>
      </c>
      <c r="K18" s="49">
        <f>SUM(K14:K17)</f>
        <v>114818</v>
      </c>
    </row>
    <row r="19" spans="1:11" ht="12">
      <c r="A19" s="190" t="s">
        <v>30</v>
      </c>
      <c r="B19" s="191"/>
      <c r="C19" s="191"/>
      <c r="D19" s="191"/>
      <c r="E19" s="191"/>
      <c r="F19" s="191"/>
      <c r="G19" s="191"/>
      <c r="H19" s="191"/>
      <c r="I19" s="1">
        <v>13</v>
      </c>
      <c r="J19" s="60">
        <v>1261</v>
      </c>
      <c r="K19" s="49">
        <f>IF(K13&gt;K18,K13-K18,0)</f>
        <v>0</v>
      </c>
    </row>
    <row r="20" spans="1:11" ht="12">
      <c r="A20" s="190" t="s">
        <v>31</v>
      </c>
      <c r="B20" s="191"/>
      <c r="C20" s="191"/>
      <c r="D20" s="191"/>
      <c r="E20" s="191"/>
      <c r="F20" s="191"/>
      <c r="G20" s="191"/>
      <c r="H20" s="191"/>
      <c r="I20" s="1">
        <v>14</v>
      </c>
      <c r="J20" s="60">
        <f>IF(J18&gt;J13,J18-J13,0)</f>
        <v>0</v>
      </c>
      <c r="K20" s="49">
        <f>IF(K18&gt;K13,K18-K13,0)</f>
        <v>64855</v>
      </c>
    </row>
    <row r="21" spans="1:11" ht="12">
      <c r="A21" s="207" t="s">
        <v>133</v>
      </c>
      <c r="B21" s="218"/>
      <c r="C21" s="218"/>
      <c r="D21" s="218"/>
      <c r="E21" s="218"/>
      <c r="F21" s="218"/>
      <c r="G21" s="218"/>
      <c r="H21" s="218"/>
      <c r="I21" s="252"/>
      <c r="J21" s="252"/>
      <c r="K21" s="253"/>
    </row>
    <row r="22" spans="1:11" ht="12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>
        <v>841297</v>
      </c>
    </row>
    <row r="23" spans="1:11" ht="12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">
      <c r="A27" s="190" t="s">
        <v>137</v>
      </c>
      <c r="B27" s="191"/>
      <c r="C27" s="191"/>
      <c r="D27" s="191"/>
      <c r="E27" s="191"/>
      <c r="F27" s="191"/>
      <c r="G27" s="191"/>
      <c r="H27" s="191"/>
      <c r="I27" s="1">
        <v>20</v>
      </c>
      <c r="J27" s="60">
        <f>SUM(J22:J26)</f>
        <v>0</v>
      </c>
      <c r="K27" s="49">
        <f>SUM(K22:K26)</f>
        <v>841297</v>
      </c>
    </row>
    <row r="28" spans="1:11" ht="12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7"/>
    </row>
    <row r="29" spans="1:11" ht="12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">
      <c r="A31" s="190" t="s">
        <v>2</v>
      </c>
      <c r="B31" s="191"/>
      <c r="C31" s="191"/>
      <c r="D31" s="191"/>
      <c r="E31" s="191"/>
      <c r="F31" s="191"/>
      <c r="G31" s="191"/>
      <c r="H31" s="191"/>
      <c r="I31" s="1">
        <v>24</v>
      </c>
      <c r="J31" s="60">
        <f>SUM(J28:J30)</f>
        <v>0</v>
      </c>
      <c r="K31" s="49">
        <f>SUM(K28:K30)</f>
        <v>0</v>
      </c>
    </row>
    <row r="32" spans="1:11" ht="12">
      <c r="A32" s="190" t="s">
        <v>32</v>
      </c>
      <c r="B32" s="191"/>
      <c r="C32" s="191"/>
      <c r="D32" s="191"/>
      <c r="E32" s="191"/>
      <c r="F32" s="191"/>
      <c r="G32" s="191"/>
      <c r="H32" s="191"/>
      <c r="I32" s="1">
        <v>25</v>
      </c>
      <c r="J32" s="60">
        <f>IF(J27&gt;J31,J27-J31,0)</f>
        <v>0</v>
      </c>
      <c r="K32" s="49">
        <f>IF(K27&gt;K31,K27-K31,0)</f>
        <v>841297</v>
      </c>
    </row>
    <row r="33" spans="1:11" ht="12">
      <c r="A33" s="190" t="s">
        <v>33</v>
      </c>
      <c r="B33" s="191"/>
      <c r="C33" s="191"/>
      <c r="D33" s="191"/>
      <c r="E33" s="191"/>
      <c r="F33" s="191"/>
      <c r="G33" s="191"/>
      <c r="H33" s="191"/>
      <c r="I33" s="1">
        <v>26</v>
      </c>
      <c r="J33" s="60">
        <f>IF(J31&gt;J27,J31-J27,0)</f>
        <v>0</v>
      </c>
      <c r="K33" s="49">
        <f>IF(K31&gt;K27,K31-K27,0)</f>
        <v>0</v>
      </c>
    </row>
    <row r="34" spans="1:11" ht="12">
      <c r="A34" s="207" t="s">
        <v>134</v>
      </c>
      <c r="B34" s="218"/>
      <c r="C34" s="218"/>
      <c r="D34" s="218"/>
      <c r="E34" s="218"/>
      <c r="F34" s="218"/>
      <c r="G34" s="218"/>
      <c r="H34" s="218"/>
      <c r="I34" s="252"/>
      <c r="J34" s="252"/>
      <c r="K34" s="253"/>
    </row>
    <row r="35" spans="1:11" ht="12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">
      <c r="A38" s="190" t="s">
        <v>59</v>
      </c>
      <c r="B38" s="191"/>
      <c r="C38" s="191"/>
      <c r="D38" s="191"/>
      <c r="E38" s="191"/>
      <c r="F38" s="191"/>
      <c r="G38" s="191"/>
      <c r="H38" s="191"/>
      <c r="I38" s="1">
        <v>30</v>
      </c>
      <c r="J38" s="60">
        <f>SUM(J35:J37)</f>
        <v>0</v>
      </c>
      <c r="K38" s="49">
        <f>SUM(K35:K37)</f>
        <v>0</v>
      </c>
    </row>
    <row r="39" spans="1:11" ht="12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">
      <c r="A44" s="190" t="s">
        <v>60</v>
      </c>
      <c r="B44" s="191"/>
      <c r="C44" s="191"/>
      <c r="D44" s="191"/>
      <c r="E44" s="191"/>
      <c r="F44" s="191"/>
      <c r="G44" s="191"/>
      <c r="H44" s="191"/>
      <c r="I44" s="1">
        <v>36</v>
      </c>
      <c r="J44" s="60">
        <f>SUM(J39:J43)</f>
        <v>0</v>
      </c>
      <c r="K44" s="49">
        <f>SUM(K39:K43)</f>
        <v>0</v>
      </c>
    </row>
    <row r="45" spans="1:11" ht="12">
      <c r="A45" s="190" t="s">
        <v>11</v>
      </c>
      <c r="B45" s="191"/>
      <c r="C45" s="191"/>
      <c r="D45" s="191"/>
      <c r="E45" s="191"/>
      <c r="F45" s="191"/>
      <c r="G45" s="191"/>
      <c r="H45" s="191"/>
      <c r="I45" s="1">
        <v>37</v>
      </c>
      <c r="J45" s="60">
        <f>IF(J38&gt;J44,J38-J44,0)</f>
        <v>0</v>
      </c>
      <c r="K45" s="49">
        <f>IF(K38&gt;K44,K38-K44,0)</f>
        <v>0</v>
      </c>
    </row>
    <row r="46" spans="1:11" ht="12">
      <c r="A46" s="190" t="s">
        <v>12</v>
      </c>
      <c r="B46" s="191"/>
      <c r="C46" s="191"/>
      <c r="D46" s="191"/>
      <c r="E46" s="191"/>
      <c r="F46" s="191"/>
      <c r="G46" s="191"/>
      <c r="H46" s="191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0">
        <f>IF(J19-J20+J32-J33+J45-J46&gt;0,J19-J20+J32-J33+J45-J46,0)</f>
        <v>1261</v>
      </c>
      <c r="K47" s="49">
        <f>IF(K19-K20+K32-K33+K45-K46&gt;0,K19-K20+K32-K33+K45-K46,0)</f>
        <v>776442</v>
      </c>
    </row>
    <row r="48" spans="1:11" ht="12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28</v>
      </c>
      <c r="K49" s="7">
        <v>54951</v>
      </c>
    </row>
    <row r="50" spans="1:11" ht="12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1261</v>
      </c>
      <c r="K50" s="7">
        <v>776442</v>
      </c>
    </row>
    <row r="51" spans="1:11" ht="12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">
      <c r="A52" s="223" t="s">
        <v>146</v>
      </c>
      <c r="B52" s="224"/>
      <c r="C52" s="224"/>
      <c r="D52" s="224"/>
      <c r="E52" s="224"/>
      <c r="F52" s="224"/>
      <c r="G52" s="224"/>
      <c r="H52" s="224"/>
      <c r="I52" s="4">
        <v>44</v>
      </c>
      <c r="J52" s="61">
        <f>J49+J50-J51</f>
        <v>1289</v>
      </c>
      <c r="K52" s="57">
        <f>K49+K50-K51</f>
        <v>831393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G33" sqref="G3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16384" width="9.140625" style="68" customWidth="1"/>
  </cols>
  <sheetData>
    <row r="1" spans="1:12" ht="12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7"/>
    </row>
    <row r="2" spans="1:12" ht="15">
      <c r="A2" s="38"/>
      <c r="B2" s="66"/>
      <c r="C2" s="270" t="s">
        <v>247</v>
      </c>
      <c r="D2" s="270"/>
      <c r="E2" s="69">
        <v>41640</v>
      </c>
      <c r="F2" s="39" t="s">
        <v>216</v>
      </c>
      <c r="G2" s="271">
        <v>41729</v>
      </c>
      <c r="H2" s="272"/>
      <c r="I2" s="66"/>
      <c r="J2" s="66"/>
      <c r="K2" s="66"/>
      <c r="L2" s="70"/>
    </row>
    <row r="3" spans="1:11" ht="21.75">
      <c r="A3" s="273" t="s">
        <v>50</v>
      </c>
      <c r="B3" s="273"/>
      <c r="C3" s="273"/>
      <c r="D3" s="273"/>
      <c r="E3" s="273"/>
      <c r="F3" s="273"/>
      <c r="G3" s="273"/>
      <c r="H3" s="273"/>
      <c r="I3" s="73" t="s">
        <v>270</v>
      </c>
      <c r="J3" s="74" t="s">
        <v>124</v>
      </c>
      <c r="K3" s="74" t="s">
        <v>125</v>
      </c>
    </row>
    <row r="4" spans="1:11" ht="12">
      <c r="A4" s="274">
        <v>1</v>
      </c>
      <c r="B4" s="274"/>
      <c r="C4" s="274"/>
      <c r="D4" s="274"/>
      <c r="E4" s="274"/>
      <c r="F4" s="274"/>
      <c r="G4" s="274"/>
      <c r="H4" s="274"/>
      <c r="I4" s="76">
        <v>2</v>
      </c>
      <c r="J4" s="75" t="s">
        <v>248</v>
      </c>
      <c r="K4" s="75" t="s">
        <v>249</v>
      </c>
    </row>
    <row r="5" spans="1:11" ht="12">
      <c r="A5" s="262" t="s">
        <v>250</v>
      </c>
      <c r="B5" s="263"/>
      <c r="C5" s="263"/>
      <c r="D5" s="263"/>
      <c r="E5" s="263"/>
      <c r="F5" s="263"/>
      <c r="G5" s="263"/>
      <c r="H5" s="263"/>
      <c r="I5" s="40">
        <v>1</v>
      </c>
      <c r="J5" s="41">
        <v>23099700</v>
      </c>
      <c r="K5" s="41">
        <v>23099700</v>
      </c>
    </row>
    <row r="6" spans="1:11" ht="12">
      <c r="A6" s="262" t="s">
        <v>251</v>
      </c>
      <c r="B6" s="263"/>
      <c r="C6" s="263"/>
      <c r="D6" s="263"/>
      <c r="E6" s="263"/>
      <c r="F6" s="263"/>
      <c r="G6" s="263"/>
      <c r="H6" s="263"/>
      <c r="I6" s="40">
        <v>2</v>
      </c>
      <c r="J6" s="42"/>
      <c r="K6" s="42"/>
    </row>
    <row r="7" spans="1:11" ht="12">
      <c r="A7" s="262" t="s">
        <v>252</v>
      </c>
      <c r="B7" s="263"/>
      <c r="C7" s="263"/>
      <c r="D7" s="263"/>
      <c r="E7" s="263"/>
      <c r="F7" s="263"/>
      <c r="G7" s="263"/>
      <c r="H7" s="263"/>
      <c r="I7" s="40">
        <v>3</v>
      </c>
      <c r="J7" s="42"/>
      <c r="K7" s="42"/>
    </row>
    <row r="8" spans="1:11" ht="12">
      <c r="A8" s="262" t="s">
        <v>253</v>
      </c>
      <c r="B8" s="263"/>
      <c r="C8" s="263"/>
      <c r="D8" s="263"/>
      <c r="E8" s="263"/>
      <c r="F8" s="263"/>
      <c r="G8" s="263"/>
      <c r="H8" s="263"/>
      <c r="I8" s="40">
        <v>4</v>
      </c>
      <c r="J8" s="42">
        <v>-4739861</v>
      </c>
      <c r="K8" s="42">
        <v>-5459758</v>
      </c>
    </row>
    <row r="9" spans="1:11" ht="12">
      <c r="A9" s="262" t="s">
        <v>254</v>
      </c>
      <c r="B9" s="263"/>
      <c r="C9" s="263"/>
      <c r="D9" s="263"/>
      <c r="E9" s="263"/>
      <c r="F9" s="263"/>
      <c r="G9" s="263"/>
      <c r="H9" s="263"/>
      <c r="I9" s="40">
        <v>5</v>
      </c>
      <c r="J9" s="42">
        <v>-719897</v>
      </c>
      <c r="K9" s="42">
        <v>-70542</v>
      </c>
    </row>
    <row r="10" spans="1:11" ht="12">
      <c r="A10" s="262" t="s">
        <v>255</v>
      </c>
      <c r="B10" s="263"/>
      <c r="C10" s="263"/>
      <c r="D10" s="263"/>
      <c r="E10" s="263"/>
      <c r="F10" s="263"/>
      <c r="G10" s="263"/>
      <c r="H10" s="263"/>
      <c r="I10" s="40">
        <v>6</v>
      </c>
      <c r="J10" s="42">
        <v>4222562</v>
      </c>
      <c r="K10" s="42">
        <v>3869062</v>
      </c>
    </row>
    <row r="11" spans="1:11" ht="12">
      <c r="A11" s="262" t="s">
        <v>256</v>
      </c>
      <c r="B11" s="263"/>
      <c r="C11" s="263"/>
      <c r="D11" s="263"/>
      <c r="E11" s="263"/>
      <c r="F11" s="263"/>
      <c r="G11" s="263"/>
      <c r="H11" s="263"/>
      <c r="I11" s="40">
        <v>7</v>
      </c>
      <c r="J11" s="42"/>
      <c r="K11" s="42"/>
    </row>
    <row r="12" spans="1:11" ht="12">
      <c r="A12" s="262" t="s">
        <v>257</v>
      </c>
      <c r="B12" s="263"/>
      <c r="C12" s="263"/>
      <c r="D12" s="263"/>
      <c r="E12" s="263"/>
      <c r="F12" s="263"/>
      <c r="G12" s="263"/>
      <c r="H12" s="263"/>
      <c r="I12" s="40">
        <v>8</v>
      </c>
      <c r="J12" s="42"/>
      <c r="K12" s="42"/>
    </row>
    <row r="13" spans="1:11" ht="12">
      <c r="A13" s="262" t="s">
        <v>258</v>
      </c>
      <c r="B13" s="263"/>
      <c r="C13" s="263"/>
      <c r="D13" s="263"/>
      <c r="E13" s="263"/>
      <c r="F13" s="263"/>
      <c r="G13" s="263"/>
      <c r="H13" s="263"/>
      <c r="I13" s="40">
        <v>9</v>
      </c>
      <c r="J13" s="42"/>
      <c r="K13" s="42"/>
    </row>
    <row r="14" spans="1:11" ht="12">
      <c r="A14" s="264" t="s">
        <v>259</v>
      </c>
      <c r="B14" s="265"/>
      <c r="C14" s="265"/>
      <c r="D14" s="265"/>
      <c r="E14" s="265"/>
      <c r="F14" s="265"/>
      <c r="G14" s="265"/>
      <c r="H14" s="265"/>
      <c r="I14" s="40">
        <v>10</v>
      </c>
      <c r="J14" s="71">
        <f>SUM(J5:J13)</f>
        <v>21862504</v>
      </c>
      <c r="K14" s="71">
        <f>SUM(K5:K13)</f>
        <v>21438462</v>
      </c>
    </row>
    <row r="15" spans="1:11" ht="12">
      <c r="A15" s="262" t="s">
        <v>260</v>
      </c>
      <c r="B15" s="263"/>
      <c r="C15" s="263"/>
      <c r="D15" s="263"/>
      <c r="E15" s="263"/>
      <c r="F15" s="263"/>
      <c r="G15" s="263"/>
      <c r="H15" s="263"/>
      <c r="I15" s="40">
        <v>11</v>
      </c>
      <c r="J15" s="42"/>
      <c r="K15" s="42"/>
    </row>
    <row r="16" spans="1:11" ht="12">
      <c r="A16" s="262" t="s">
        <v>261</v>
      </c>
      <c r="B16" s="263"/>
      <c r="C16" s="263"/>
      <c r="D16" s="263"/>
      <c r="E16" s="263"/>
      <c r="F16" s="263"/>
      <c r="G16" s="263"/>
      <c r="H16" s="263"/>
      <c r="I16" s="40">
        <v>12</v>
      </c>
      <c r="J16" s="42"/>
      <c r="K16" s="42"/>
    </row>
    <row r="17" spans="1:11" ht="12">
      <c r="A17" s="262" t="s">
        <v>262</v>
      </c>
      <c r="B17" s="263"/>
      <c r="C17" s="263"/>
      <c r="D17" s="263"/>
      <c r="E17" s="263"/>
      <c r="F17" s="263"/>
      <c r="G17" s="263"/>
      <c r="H17" s="263"/>
      <c r="I17" s="40">
        <v>13</v>
      </c>
      <c r="J17" s="42"/>
      <c r="K17" s="42"/>
    </row>
    <row r="18" spans="1:11" ht="12">
      <c r="A18" s="262" t="s">
        <v>263</v>
      </c>
      <c r="B18" s="263"/>
      <c r="C18" s="263"/>
      <c r="D18" s="263"/>
      <c r="E18" s="263"/>
      <c r="F18" s="263"/>
      <c r="G18" s="263"/>
      <c r="H18" s="263"/>
      <c r="I18" s="40">
        <v>14</v>
      </c>
      <c r="J18" s="42"/>
      <c r="K18" s="42"/>
    </row>
    <row r="19" spans="1:11" ht="12">
      <c r="A19" s="262" t="s">
        <v>264</v>
      </c>
      <c r="B19" s="263"/>
      <c r="C19" s="263"/>
      <c r="D19" s="263"/>
      <c r="E19" s="263"/>
      <c r="F19" s="263"/>
      <c r="G19" s="263"/>
      <c r="H19" s="263"/>
      <c r="I19" s="40">
        <v>15</v>
      </c>
      <c r="J19" s="42"/>
      <c r="K19" s="42"/>
    </row>
    <row r="20" spans="1:11" ht="12">
      <c r="A20" s="262" t="s">
        <v>265</v>
      </c>
      <c r="B20" s="263"/>
      <c r="C20" s="263"/>
      <c r="D20" s="263"/>
      <c r="E20" s="263"/>
      <c r="F20" s="263"/>
      <c r="G20" s="263"/>
      <c r="H20" s="263"/>
      <c r="I20" s="40">
        <v>16</v>
      </c>
      <c r="J20" s="42"/>
      <c r="K20" s="42"/>
    </row>
    <row r="21" spans="1:11" ht="12">
      <c r="A21" s="264" t="s">
        <v>266</v>
      </c>
      <c r="B21" s="265"/>
      <c r="C21" s="265"/>
      <c r="D21" s="265"/>
      <c r="E21" s="265"/>
      <c r="F21" s="265"/>
      <c r="G21" s="265"/>
      <c r="H21" s="265"/>
      <c r="I21" s="40">
        <v>17</v>
      </c>
      <c r="J21" s="72">
        <f>SUM(J15:J20)</f>
        <v>0</v>
      </c>
      <c r="K21" s="72">
        <f>SUM(K15:K20)</f>
        <v>0</v>
      </c>
    </row>
    <row r="22" spans="1:11" ht="12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">
      <c r="A23" s="254" t="s">
        <v>267</v>
      </c>
      <c r="B23" s="255"/>
      <c r="C23" s="255"/>
      <c r="D23" s="255"/>
      <c r="E23" s="255"/>
      <c r="F23" s="255"/>
      <c r="G23" s="255"/>
      <c r="H23" s="255"/>
      <c r="I23" s="43">
        <v>18</v>
      </c>
      <c r="J23" s="41"/>
      <c r="K23" s="41"/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4">
        <v>19</v>
      </c>
      <c r="J24" s="72"/>
      <c r="K24" s="72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2014-04-30T12:02:59Z</cp:lastPrinted>
  <dcterms:created xsi:type="dcterms:W3CDTF">2008-10-17T11:51:54Z</dcterms:created>
  <dcterms:modified xsi:type="dcterms:W3CDTF">2014-04-30T12:03:03Z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