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3" windowWidth="12171" windowHeight="8177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PK!$A$1:$K$25</definedName>
  </definedNames>
  <calcPr calcId="145621"/>
</workbook>
</file>

<file path=xl/calcChain.xml><?xml version="1.0" encoding="utf-8"?>
<calcChain xmlns="http://schemas.openxmlformats.org/spreadsheetml/2006/main">
  <c r="K57" i="18" l="1"/>
  <c r="K66" i="18"/>
  <c r="K67" i="18"/>
  <c r="L57" i="18"/>
  <c r="L66" i="18"/>
  <c r="L67" i="18"/>
  <c r="M57" i="18"/>
  <c r="M66" i="18"/>
  <c r="M67" i="18"/>
  <c r="K7" i="18"/>
  <c r="K27" i="18"/>
  <c r="K42" i="18"/>
  <c r="K12" i="18"/>
  <c r="K10" i="18"/>
  <c r="K16" i="18"/>
  <c r="K22" i="18"/>
  <c r="K33" i="18"/>
  <c r="L7" i="18"/>
  <c r="L27" i="18"/>
  <c r="L42" i="18"/>
  <c r="L12" i="18"/>
  <c r="L16" i="18"/>
  <c r="L22" i="18"/>
  <c r="L10" i="18"/>
  <c r="L33" i="18"/>
  <c r="L43" i="18"/>
  <c r="M7" i="18"/>
  <c r="M27" i="18"/>
  <c r="M42" i="18"/>
  <c r="M12" i="18"/>
  <c r="M16" i="18"/>
  <c r="M22" i="18"/>
  <c r="M33" i="18"/>
  <c r="K52" i="20"/>
  <c r="J52" i="20"/>
  <c r="K18" i="20"/>
  <c r="K13" i="20"/>
  <c r="K31" i="20"/>
  <c r="K32" i="20"/>
  <c r="K27" i="20"/>
  <c r="K33" i="20"/>
  <c r="K44" i="20"/>
  <c r="K45" i="20"/>
  <c r="K38" i="20"/>
  <c r="K46" i="20"/>
  <c r="J18" i="20"/>
  <c r="J13" i="20"/>
  <c r="J20" i="20"/>
  <c r="J31" i="20"/>
  <c r="J27" i="20"/>
  <c r="J33" i="20"/>
  <c r="J32" i="20"/>
  <c r="J44" i="20"/>
  <c r="J38" i="20"/>
  <c r="J46" i="20"/>
  <c r="J45" i="20"/>
  <c r="K72" i="19"/>
  <c r="K79" i="19"/>
  <c r="K69" i="19"/>
  <c r="K82" i="19"/>
  <c r="K86" i="19"/>
  <c r="K90" i="19"/>
  <c r="K100" i="19"/>
  <c r="K114" i="19"/>
  <c r="J72" i="19"/>
  <c r="J79" i="19"/>
  <c r="J82" i="19"/>
  <c r="J86" i="19"/>
  <c r="J90" i="19"/>
  <c r="J100" i="19"/>
  <c r="K9" i="19"/>
  <c r="K16" i="19"/>
  <c r="K26" i="19"/>
  <c r="K35" i="19"/>
  <c r="K41" i="19"/>
  <c r="K49" i="19"/>
  <c r="K56" i="19"/>
  <c r="K40" i="19"/>
  <c r="J9" i="19"/>
  <c r="J16" i="19"/>
  <c r="J26" i="19"/>
  <c r="J8" i="19"/>
  <c r="J35" i="19"/>
  <c r="J41" i="19"/>
  <c r="J49" i="19"/>
  <c r="J56" i="19"/>
  <c r="J12" i="18"/>
  <c r="J10" i="18"/>
  <c r="J43" i="18"/>
  <c r="J57" i="18"/>
  <c r="J66" i="18"/>
  <c r="J67" i="18"/>
  <c r="J7" i="18"/>
  <c r="J27" i="18"/>
  <c r="J42" i="18"/>
  <c r="J16" i="18"/>
  <c r="J22" i="18"/>
  <c r="J33" i="18"/>
  <c r="J14" i="17"/>
  <c r="K14" i="17"/>
  <c r="J21" i="17"/>
  <c r="K21" i="17"/>
  <c r="J69" i="19"/>
  <c r="J114" i="19"/>
  <c r="J40" i="19"/>
  <c r="J66" i="19"/>
  <c r="K8" i="19"/>
  <c r="K66" i="19"/>
  <c r="J45" i="18"/>
  <c r="J44" i="18"/>
  <c r="J48" i="18"/>
  <c r="J46" i="18"/>
  <c r="J49" i="18"/>
  <c r="J50" i="18"/>
  <c r="K43" i="18"/>
  <c r="K44" i="18"/>
  <c r="K48" i="18"/>
  <c r="K49" i="18"/>
  <c r="M10" i="18"/>
  <c r="M43" i="18"/>
  <c r="M46" i="18"/>
  <c r="K45" i="18"/>
  <c r="K46" i="18"/>
  <c r="K50" i="18"/>
  <c r="M44" i="18"/>
  <c r="M48" i="18"/>
  <c r="M45" i="18"/>
  <c r="M49" i="18"/>
  <c r="M50" i="18"/>
  <c r="K19" i="20"/>
  <c r="J19" i="20"/>
  <c r="J47" i="20"/>
  <c r="K20" i="20"/>
  <c r="K48" i="20"/>
  <c r="L44" i="18"/>
  <c r="L48" i="18"/>
  <c r="L46" i="18"/>
  <c r="L45" i="18"/>
  <c r="J48" i="20"/>
  <c r="K47" i="20"/>
  <c r="L49" i="18"/>
  <c r="L50" i="18"/>
</calcChain>
</file>

<file path=xl/sharedStrings.xml><?xml version="1.0" encoding="utf-8"?>
<sst xmlns="http://schemas.openxmlformats.org/spreadsheetml/2006/main" count="338" uniqueCount="307">
  <si>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</si>
  <si>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</si>
  <si>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</si>
  <si>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</si>
  <si>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</si>
  <si>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</si>
  <si>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</si>
  <si>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</si>
  <si>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</si>
  <si>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</si>
  <si>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</si>
  <si>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</si>
  <si>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</si>
  <si>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</si>
  <si>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</si>
  <si>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</si>
  <si>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</si>
  <si>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</si>
  <si>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</si>
  <si>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</si>
  <si>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</si>
  <si>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</si>
  <si>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</si>
  <si>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</si>
  <si>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</si>
  <si>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</si>
  <si>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</si>
  <si>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</si>
  <si>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</si>
  <si>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</si>
  <si>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</si>
  <si>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</si>
  <si>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</si>
  <si>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</si>
  <si>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</si>
  <si>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</si>
  <si>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</si>
  <si>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</si>
  <si>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</si>
  <si>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</si>
  <si>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</si>
  <si>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</si>
  <si>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</si>
  <si>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</si>
  <si>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</si>
  <si>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</si>
  <si>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</si>
  <si>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</si>
  <si>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</si>
  <si>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</si>
  <si>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</si>
  <si>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</si>
  <si>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</si>
  <si>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</si>
  <si>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</si>
  <si>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</si>
  <si>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</si>
  <si>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</si>
  <si>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</si>
  <si>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</si>
  <si>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</si>
  <si>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</si>
  <si>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</si>
  <si>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</si>
  <si>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</si>
  <si>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</si>
  <si>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</si>
  <si>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</si>
  <si>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</si>
  <si>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</si>
  <si>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</si>
  <si>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</si>
  <si>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</si>
  <si>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</si>
  <si>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</si>
  <si>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</si>
  <si>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</si>
  <si>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</si>
  <si>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</si>
  <si>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</si>
  <si>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</si>
  <si>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</si>
  <si>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</si>
  <si>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</si>
  <si>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</si>
  <si>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</si>
  <si>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</si>
  <si>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</si>
  <si>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</si>
  <si>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</si>
  <si>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</si>
  <si>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</si>
  <si>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</si>
  <si>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</si>
  <si>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</si>
  <si>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</si>
  <si>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</si>
  <si>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</si>
  <si>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</si>
  <si>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</si>
  <si>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</si>
  <si>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</si>
  <si>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</si>
  <si>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</si>
  <si>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</si>
  <si>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</si>
  <si>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</si>
  <si>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</si>
  <si>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</si>
  <si>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</si>
  <si>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</si>
  <si>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</si>
  <si>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</si>
  <si>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</si>
  <si>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</si>
  <si>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</si>
  <si>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</si>
  <si>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</si>
  <si>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</si>
  <si>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</si>
  <si>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</si>
  <si>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</si>
  <si>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</si>
  <si>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</si>
  <si>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</si>
  <si>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</si>
  <si>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</si>
  <si>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</si>
  <si>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</si>
  <si>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</si>
  <si>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</si>
  <si>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</si>
  <si>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</si>
  <si>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</si>
  <si>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</si>
  <si>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</si>
  <si>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</si>
  <si>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</si>
  <si>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</si>
  <si>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</si>
  <si>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</si>
  <si>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</si>
  <si>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</si>
  <si>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</si>
  <si>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</si>
  <si>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</si>
  <si>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</si>
  <si>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</si>
  <si>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</si>
  <si>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</si>
  <si>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</si>
  <si>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</si>
  <si>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</si>
  <si>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</si>
  <si>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</si>
  <si>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</si>
  <si>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</si>
  <si>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</si>
  <si>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</si>
  <si>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</si>
  <si>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</si>
  <si>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</si>
  <si>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</si>
  <si>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</si>
  <si>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</si>
  <si>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</si>
  <si>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</si>
  <si>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</si>
  <si>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</si>
  <si>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</si>
  <si>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</si>
  <si>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</si>
  <si>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</si>
  <si>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</si>
  <si>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</si>
  <si>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</si>
  <si>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</si>
  <si>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</si>
  <si>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</si>
  <si>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</si>
  <si>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</si>
  <si>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</si>
  <si>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</si>
  <si>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</si>
  <si>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</si>
  <si>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</si>
  <si>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</si>
  <si>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</si>
  <si>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</si>
  <si>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</si>
  <si>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</si>
  <si>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</si>
  <si>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</si>
  <si>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</si>
  <si>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</si>
  <si>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</si>
  <si>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</si>
  <si>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</si>
  <si>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</si>
  <si>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</si>
  <si>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</si>
  <si>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</si>
  <si>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</si>
  <si>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</si>
  <si>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</si>
  <si>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</si>
  <si>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</si>
  <si>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</si>
  <si>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</si>
  <si>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</si>
  <si>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</si>
  <si>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</si>
  <si>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</si>
  <si>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</si>
  <si>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</si>
  <si>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</si>
  <si>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</si>
  <si>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</si>
  <si>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</si>
  <si>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</si>
  <si>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</si>
  <si>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</si>
  <si>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</si>
  <si>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</si>
  <si>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</si>
  <si>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</si>
  <si>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</si>
  <si>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</si>
  <si>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</si>
  <si>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</si>
  <si>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</si>
  <si>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</si>
  <si>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</si>
  <si>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</si>
  <si>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</si>
  <si>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</si>
  <si>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</si>
  <si>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</si>
  <si>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</si>
  <si>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</si>
  <si>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</si>
  <si>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</si>
  <si>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</si>
  <si>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</si>
  <si>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</si>
  <si>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</si>
  <si>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</si>
  <si>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</si>
  <si>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</si>
  <si>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</si>
  <si>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</si>
  <si>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</si>
  <si>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</si>
  <si>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</si>
  <si>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</si>
  <si>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</si>
  <si>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</si>
  <si>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</si>
  <si>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</si>
  <si>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</si>
  <si>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</si>
  <si>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</si>
  <si>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</si>
  <si>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</si>
  <si>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</si>
  <si>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</si>
  <si>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</si>
  <si>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</si>
  <si>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</si>
  <si>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</si>
  <si>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</si>
  <si>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</si>
  <si>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</si>
  <si>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</si>
  <si>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</si>
  <si>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</si>
  <si>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</si>
  <si>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</si>
  <si>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</si>
  <si>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</si>
  <si>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</si>
  <si>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</si>
  <si>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</si>
  <si>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</si>
  <si>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TERRA MEDITERRANEA d.d.</t>
  </si>
  <si>
    <t>PULA</t>
  </si>
  <si>
    <t>MLETAČKA 12</t>
  </si>
  <si>
    <t>ISTARSKA</t>
  </si>
  <si>
    <t>Obveznik: _TERRA MEDITERRANEA d.d.____________________________________________________________</t>
  </si>
  <si>
    <t>stanje na dan 31.12.2013.</t>
  </si>
  <si>
    <t>Obveznik: TERRA MEDITERRANEA d.d.</t>
  </si>
  <si>
    <t>u razdoblju 01.01.2013. do 31.12.2013.</t>
  </si>
  <si>
    <t xml:space="preserve">za razdoblje od </t>
  </si>
  <si>
    <t>Obveznik:  TERRA MEDITERRANEA d.d.</t>
  </si>
  <si>
    <t>02058146</t>
  </si>
  <si>
    <t>130003769</t>
  </si>
  <si>
    <t>98014881436</t>
  </si>
  <si>
    <t>info@terragrupa.hr</t>
  </si>
  <si>
    <t>ne</t>
  </si>
  <si>
    <t>6810</t>
  </si>
  <si>
    <t>PULA,Mletačka 12</t>
  </si>
  <si>
    <t>Mladen Stojanović</t>
  </si>
  <si>
    <t>052-542236</t>
  </si>
  <si>
    <t>052-213186</t>
  </si>
  <si>
    <t>remiko@optinet.hr</t>
  </si>
  <si>
    <t>MATIJA ŽAGAR</t>
  </si>
  <si>
    <t>RAČUNOVODSTVO MS j.d.o.o.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</si>
</sst>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charset val="238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0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19" fillId="0" borderId="0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64" fontId="21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1" fillId="0" borderId="6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23" fillId="0" borderId="0" xfId="4" applyFont="1" applyBorder="1" applyAlignment="1" applyProtection="1">
      <alignment horizontal="left"/>
      <protection hidden="1"/>
    </xf>
    <xf numFmtId="0" fontId="24" fillId="0" borderId="0" xfId="4" applyFont="1" applyBorder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15" fillId="0" borderId="18" xfId="1" applyFont="1" applyFill="1" applyBorder="1" applyAlignment="1" applyProtection="1"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19" xfId="2" applyFont="1" applyFill="1" applyBorder="1" applyAlignment="1">
      <alignment horizontal="left" vertical="center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left" vertical="center"/>
      <protection locked="0" hidden="1"/>
    </xf>
    <xf numFmtId="49" fontId="4" fillId="0" borderId="0" xfId="2" applyNumberFormat="1" applyFont="1" applyFill="1" applyBorder="1" applyAlignment="1" applyProtection="1">
      <alignment horizontal="left" vertical="center"/>
      <protection locked="0" hidden="1"/>
    </xf>
    <xf numFmtId="0" fontId="0" fillId="0" borderId="16" xfId="0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E0290BC-028D-4C08-A06C-F140172EB6FC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60</xdr:row>
      <xdr:rowOff>0</xdr:rowOff>
    </xdr:from>
    <xdr:to>
      <xdr:col>5</xdr:col>
      <xdr:colOff>111318</xdr:colOff>
      <xdr:row>60</xdr:row>
      <xdr:rowOff>389614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317" y="9613127"/>
          <a:ext cx="1470991" cy="389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60</xdr:row>
      <xdr:rowOff>0</xdr:rowOff>
    </xdr:from>
    <xdr:to>
      <xdr:col>7</xdr:col>
      <xdr:colOff>1375576</xdr:colOff>
      <xdr:row>62</xdr:row>
      <xdr:rowOff>127221</xdr:rowOff>
    </xdr:to>
    <xdr:pic>
      <xdr:nvPicPr>
        <xdr:cNvPr id="6" name="6E0290BC-028D-4C08-A06C-F140172EB6FC" descr="cid:6E0290BC-028D-4C08-A06C-F140172EB6FC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7374" y="9613127"/>
          <a:ext cx="1375576" cy="76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miko@optinet.hr" TargetMode="External"/><Relationship Id="rId1" Type="http://schemas.openxmlformats.org/officeDocument/2006/relationships/hyperlink" Target="mailto:info@terragrupa.h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topLeftCell="A34" zoomScaleNormal="100" zoomScaleSheetLayoutView="110" workbookViewId="0">
      <selection activeCell="C44" sqref="C44:E44"/>
    </sheetView>
  </sheetViews>
  <sheetFormatPr defaultColWidth="9.109375" defaultRowHeight="12.55"/>
  <cols>
    <col min="1" max="1" width="9.109375" style="11"/>
    <col min="2" max="2" width="13" style="11" customWidth="1"/>
    <col min="3" max="4" width="9.109375" style="11"/>
    <col min="5" max="5" width="9.88671875" style="11" bestFit="1" customWidth="1"/>
    <col min="6" max="6" width="9.109375" style="11"/>
    <col min="7" max="7" width="15.109375" style="11" customWidth="1"/>
    <col min="8" max="8" width="19.33203125" style="11" customWidth="1"/>
    <col min="9" max="9" width="14.44140625" style="11" customWidth="1"/>
    <col min="10" max="16384" width="9.109375" style="11"/>
  </cols>
  <sheetData>
    <row r="1" spans="1:12" ht="15.05">
      <c r="A1" s="139" t="s">
        <v>214</v>
      </c>
      <c r="B1" s="140"/>
      <c r="C1" s="140"/>
      <c r="D1" s="77"/>
      <c r="E1" s="77"/>
      <c r="F1" s="77"/>
      <c r="G1" s="77"/>
      <c r="H1" s="77"/>
      <c r="I1" s="78"/>
      <c r="J1" s="10"/>
      <c r="K1" s="10"/>
      <c r="L1" s="10"/>
    </row>
    <row r="2" spans="1:12">
      <c r="A2" s="173" t="s">
        <v>215</v>
      </c>
      <c r="B2" s="174"/>
      <c r="C2" s="174"/>
      <c r="D2" s="175"/>
      <c r="E2" s="112">
        <v>41275</v>
      </c>
      <c r="F2" s="12"/>
      <c r="G2" s="13" t="s">
        <v>216</v>
      </c>
      <c r="H2" s="112">
        <v>41639</v>
      </c>
      <c r="I2" s="79"/>
      <c r="J2" s="10"/>
      <c r="K2" s="10"/>
      <c r="L2" s="10"/>
    </row>
    <row r="3" spans="1:12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.05">
      <c r="A4" s="176" t="s">
        <v>280</v>
      </c>
      <c r="B4" s="177"/>
      <c r="C4" s="177"/>
      <c r="D4" s="177"/>
      <c r="E4" s="177"/>
      <c r="F4" s="177"/>
      <c r="G4" s="177"/>
      <c r="H4" s="177"/>
      <c r="I4" s="178"/>
      <c r="J4" s="10"/>
      <c r="K4" s="10"/>
      <c r="L4" s="10"/>
    </row>
    <row r="5" spans="1:12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>
      <c r="A6" s="127" t="s">
        <v>217</v>
      </c>
      <c r="B6" s="128"/>
      <c r="C6" s="142" t="s">
        <v>294</v>
      </c>
      <c r="D6" s="143"/>
      <c r="E6" s="29"/>
      <c r="F6" s="29"/>
      <c r="G6" s="29"/>
      <c r="H6" s="29"/>
      <c r="I6" s="85"/>
      <c r="J6" s="10"/>
      <c r="K6" s="10"/>
      <c r="L6" s="10"/>
    </row>
    <row r="7" spans="1:12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>
      <c r="A8" s="179" t="s">
        <v>218</v>
      </c>
      <c r="B8" s="180"/>
      <c r="C8" s="142" t="s">
        <v>295</v>
      </c>
      <c r="D8" s="143"/>
      <c r="E8" s="29"/>
      <c r="F8" s="29"/>
      <c r="G8" s="29"/>
      <c r="H8" s="29"/>
      <c r="I8" s="87"/>
      <c r="J8" s="10"/>
      <c r="K8" s="10"/>
      <c r="L8" s="10"/>
    </row>
    <row r="9" spans="1:12">
      <c r="A9" s="88"/>
      <c r="B9" s="46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>
      <c r="A10" s="122" t="s">
        <v>219</v>
      </c>
      <c r="B10" s="171"/>
      <c r="C10" s="142" t="s">
        <v>296</v>
      </c>
      <c r="D10" s="143"/>
      <c r="E10" s="16"/>
      <c r="F10" s="16"/>
      <c r="G10" s="16"/>
      <c r="H10" s="16"/>
      <c r="I10" s="87"/>
      <c r="J10" s="10"/>
      <c r="K10" s="10"/>
      <c r="L10" s="10"/>
    </row>
    <row r="11" spans="1:12">
      <c r="A11" s="172"/>
      <c r="B11" s="171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>
      <c r="A12" s="127" t="s">
        <v>220</v>
      </c>
      <c r="B12" s="128"/>
      <c r="C12" s="144" t="s">
        <v>284</v>
      </c>
      <c r="D12" s="170"/>
      <c r="E12" s="170"/>
      <c r="F12" s="170"/>
      <c r="G12" s="170"/>
      <c r="H12" s="170"/>
      <c r="I12" s="130"/>
      <c r="J12" s="10"/>
      <c r="K12" s="10"/>
      <c r="L12" s="10"/>
    </row>
    <row r="13" spans="1:12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>
      <c r="A14" s="127" t="s">
        <v>221</v>
      </c>
      <c r="B14" s="128"/>
      <c r="C14" s="181">
        <v>52100</v>
      </c>
      <c r="D14" s="182"/>
      <c r="E14" s="16"/>
      <c r="F14" s="144" t="s">
        <v>285</v>
      </c>
      <c r="G14" s="170"/>
      <c r="H14" s="170"/>
      <c r="I14" s="130"/>
      <c r="J14" s="10"/>
      <c r="K14" s="10"/>
      <c r="L14" s="10"/>
    </row>
    <row r="15" spans="1:12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>
      <c r="A16" s="127" t="s">
        <v>222</v>
      </c>
      <c r="B16" s="128"/>
      <c r="C16" s="144" t="s">
        <v>286</v>
      </c>
      <c r="D16" s="170"/>
      <c r="E16" s="170"/>
      <c r="F16" s="170"/>
      <c r="G16" s="170"/>
      <c r="H16" s="170"/>
      <c r="I16" s="130"/>
      <c r="J16" s="10"/>
      <c r="K16" s="10"/>
      <c r="L16" s="10"/>
    </row>
    <row r="17" spans="1:12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>
      <c r="A18" s="127" t="s">
        <v>223</v>
      </c>
      <c r="B18" s="128"/>
      <c r="C18" s="165" t="s">
        <v>297</v>
      </c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>
      <c r="A20" s="127" t="s">
        <v>224</v>
      </c>
      <c r="B20" s="128"/>
      <c r="C20" s="168"/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>
      <c r="A22" s="127" t="s">
        <v>225</v>
      </c>
      <c r="B22" s="128"/>
      <c r="C22" s="113">
        <v>359</v>
      </c>
      <c r="D22" s="144" t="s">
        <v>285</v>
      </c>
      <c r="E22" s="155"/>
      <c r="F22" s="156"/>
      <c r="G22" s="127"/>
      <c r="H22" s="169"/>
      <c r="I22" s="89"/>
      <c r="J22" s="10"/>
      <c r="K22" s="10"/>
      <c r="L22" s="10"/>
    </row>
    <row r="23" spans="1:12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>
      <c r="A24" s="127" t="s">
        <v>226</v>
      </c>
      <c r="B24" s="128"/>
      <c r="C24" s="113">
        <v>18</v>
      </c>
      <c r="D24" s="144" t="s">
        <v>287</v>
      </c>
      <c r="E24" s="155"/>
      <c r="F24" s="155"/>
      <c r="G24" s="156"/>
      <c r="H24" s="47" t="s">
        <v>227</v>
      </c>
      <c r="I24" s="114">
        <v>1</v>
      </c>
      <c r="J24" s="10"/>
      <c r="K24" s="10"/>
      <c r="L24" s="10"/>
    </row>
    <row r="25" spans="1:12">
      <c r="A25" s="86"/>
      <c r="B25" s="22"/>
      <c r="C25" s="16"/>
      <c r="D25" s="24"/>
      <c r="E25" s="24"/>
      <c r="F25" s="24"/>
      <c r="G25" s="22"/>
      <c r="H25" s="22" t="s">
        <v>281</v>
      </c>
      <c r="I25" s="90">
        <v>1</v>
      </c>
      <c r="J25" s="10"/>
      <c r="K25" s="10"/>
      <c r="L25" s="10"/>
    </row>
    <row r="26" spans="1:12">
      <c r="A26" s="127" t="s">
        <v>228</v>
      </c>
      <c r="B26" s="128"/>
      <c r="C26" s="115" t="s">
        <v>298</v>
      </c>
      <c r="D26" s="25"/>
      <c r="E26" s="33"/>
      <c r="F26" s="24"/>
      <c r="G26" s="157" t="s">
        <v>229</v>
      </c>
      <c r="H26" s="128"/>
      <c r="I26" s="116" t="s">
        <v>299</v>
      </c>
      <c r="J26" s="10"/>
      <c r="K26" s="10"/>
      <c r="L26" s="10"/>
    </row>
    <row r="27" spans="1:12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>
      <c r="A28" s="158" t="s">
        <v>230</v>
      </c>
      <c r="B28" s="159"/>
      <c r="C28" s="160"/>
      <c r="D28" s="160"/>
      <c r="E28" s="161" t="s">
        <v>231</v>
      </c>
      <c r="F28" s="162"/>
      <c r="G28" s="162"/>
      <c r="H28" s="163" t="s">
        <v>232</v>
      </c>
      <c r="I28" s="164"/>
      <c r="J28" s="10"/>
      <c r="K28" s="10"/>
      <c r="L28" s="10"/>
    </row>
    <row r="29" spans="1:12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>
      <c r="A30" s="152"/>
      <c r="B30" s="145"/>
      <c r="C30" s="145"/>
      <c r="D30" s="146"/>
      <c r="E30" s="152"/>
      <c r="F30" s="145"/>
      <c r="G30" s="145"/>
      <c r="H30" s="142"/>
      <c r="I30" s="143"/>
      <c r="J30" s="10"/>
      <c r="K30" s="10"/>
      <c r="L30" s="10"/>
    </row>
    <row r="31" spans="1:12">
      <c r="A31" s="86"/>
      <c r="B31" s="22"/>
      <c r="C31" s="21"/>
      <c r="D31" s="153"/>
      <c r="E31" s="153"/>
      <c r="F31" s="153"/>
      <c r="G31" s="154"/>
      <c r="H31" s="16"/>
      <c r="I31" s="93"/>
      <c r="J31" s="10"/>
      <c r="K31" s="10"/>
      <c r="L31" s="10"/>
    </row>
    <row r="32" spans="1:12">
      <c r="A32" s="152"/>
      <c r="B32" s="145"/>
      <c r="C32" s="145"/>
      <c r="D32" s="146"/>
      <c r="E32" s="152"/>
      <c r="F32" s="145"/>
      <c r="G32" s="145"/>
      <c r="H32" s="142"/>
      <c r="I32" s="143"/>
      <c r="J32" s="10"/>
      <c r="K32" s="10"/>
      <c r="L32" s="10"/>
    </row>
    <row r="33" spans="1:12">
      <c r="A33" s="86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>
      <c r="A34" s="152"/>
      <c r="B34" s="145"/>
      <c r="C34" s="145"/>
      <c r="D34" s="146"/>
      <c r="E34" s="152"/>
      <c r="F34" s="145"/>
      <c r="G34" s="145"/>
      <c r="H34" s="142"/>
      <c r="I34" s="143"/>
      <c r="J34" s="10"/>
      <c r="K34" s="10"/>
      <c r="L34" s="10"/>
    </row>
    <row r="35" spans="1:12">
      <c r="A35" s="86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>
      <c r="A36" s="152"/>
      <c r="B36" s="145"/>
      <c r="C36" s="145"/>
      <c r="D36" s="146"/>
      <c r="E36" s="152"/>
      <c r="F36" s="145"/>
      <c r="G36" s="145"/>
      <c r="H36" s="142"/>
      <c r="I36" s="143"/>
      <c r="J36" s="10"/>
      <c r="K36" s="10"/>
      <c r="L36" s="10"/>
    </row>
    <row r="37" spans="1:12">
      <c r="A37" s="95"/>
      <c r="B37" s="30"/>
      <c r="C37" s="147"/>
      <c r="D37" s="148"/>
      <c r="E37" s="16"/>
      <c r="F37" s="147"/>
      <c r="G37" s="148"/>
      <c r="H37" s="16"/>
      <c r="I37" s="87"/>
      <c r="J37" s="10"/>
      <c r="K37" s="10"/>
      <c r="L37" s="10"/>
    </row>
    <row r="38" spans="1:12">
      <c r="A38" s="152"/>
      <c r="B38" s="145"/>
      <c r="C38" s="145"/>
      <c r="D38" s="146"/>
      <c r="E38" s="152"/>
      <c r="F38" s="145"/>
      <c r="G38" s="145"/>
      <c r="H38" s="142"/>
      <c r="I38" s="143"/>
      <c r="J38" s="10"/>
      <c r="K38" s="10"/>
      <c r="L38" s="10"/>
    </row>
    <row r="39" spans="1:12">
      <c r="A39" s="95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>
      <c r="A40" s="152"/>
      <c r="B40" s="145"/>
      <c r="C40" s="145"/>
      <c r="D40" s="146"/>
      <c r="E40" s="152"/>
      <c r="F40" s="145"/>
      <c r="G40" s="145"/>
      <c r="H40" s="142"/>
      <c r="I40" s="143"/>
      <c r="J40" s="10"/>
      <c r="K40" s="10"/>
      <c r="L40" s="10"/>
    </row>
    <row r="41" spans="1:12">
      <c r="A41" s="117"/>
      <c r="B41" s="33"/>
      <c r="C41" s="33"/>
      <c r="D41" s="33"/>
      <c r="E41" s="23"/>
      <c r="F41" s="118"/>
      <c r="G41" s="118"/>
      <c r="H41" s="119"/>
      <c r="I41" s="96"/>
      <c r="J41" s="10"/>
      <c r="K41" s="10"/>
      <c r="L41" s="10"/>
    </row>
    <row r="42" spans="1:12">
      <c r="A42" s="95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>
      <c r="A44" s="122" t="s">
        <v>233</v>
      </c>
      <c r="B44" s="123"/>
      <c r="C44" s="275" t="s">
        <v>306</v>
      </c>
      <c r="D44" s="276"/>
      <c r="E44" s="277"/>
      <c r="F44" s="144" t="s">
        <v>300</v>
      </c>
      <c r="G44" s="145"/>
      <c r="H44" s="145"/>
      <c r="I44" s="146"/>
      <c r="J44" s="10"/>
      <c r="K44" s="10"/>
      <c r="L44" s="10"/>
    </row>
    <row r="45" spans="1:12">
      <c r="A45" s="95"/>
      <c r="B45" s="30"/>
      <c r="C45" s="147"/>
      <c r="D45" s="148"/>
      <c r="E45" s="16"/>
      <c r="F45" s="147"/>
      <c r="G45" s="149"/>
      <c r="H45" s="35"/>
      <c r="I45" s="99"/>
      <c r="J45" s="10"/>
      <c r="K45" s="10"/>
      <c r="L45" s="10"/>
    </row>
    <row r="46" spans="1:12">
      <c r="A46" s="122" t="s">
        <v>234</v>
      </c>
      <c r="B46" s="123"/>
      <c r="C46" s="144" t="s">
        <v>301</v>
      </c>
      <c r="D46" s="150"/>
      <c r="E46" s="150"/>
      <c r="F46" s="150"/>
      <c r="G46" s="150"/>
      <c r="H46" s="150"/>
      <c r="I46" s="151"/>
      <c r="J46" s="10"/>
      <c r="K46" s="10"/>
      <c r="L46" s="10"/>
    </row>
    <row r="47" spans="1:12">
      <c r="A47" s="86"/>
      <c r="B47" s="22"/>
      <c r="C47" s="21" t="s">
        <v>235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>
      <c r="A48" s="122" t="s">
        <v>236</v>
      </c>
      <c r="B48" s="123"/>
      <c r="C48" s="129" t="s">
        <v>302</v>
      </c>
      <c r="D48" s="125"/>
      <c r="E48" s="126"/>
      <c r="F48" s="16"/>
      <c r="G48" s="47" t="s">
        <v>237</v>
      </c>
      <c r="H48" s="129" t="s">
        <v>303</v>
      </c>
      <c r="I48" s="126"/>
      <c r="J48" s="10"/>
      <c r="K48" s="10"/>
      <c r="L48" s="10"/>
    </row>
    <row r="49" spans="1:12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>
      <c r="A50" s="122" t="s">
        <v>223</v>
      </c>
      <c r="B50" s="123"/>
      <c r="C50" s="124" t="s">
        <v>304</v>
      </c>
      <c r="D50" s="125"/>
      <c r="E50" s="125"/>
      <c r="F50" s="125"/>
      <c r="G50" s="125"/>
      <c r="H50" s="125"/>
      <c r="I50" s="126"/>
      <c r="J50" s="10"/>
      <c r="K50" s="10"/>
      <c r="L50" s="10"/>
    </row>
    <row r="51" spans="1:12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>
      <c r="A52" s="127" t="s">
        <v>238</v>
      </c>
      <c r="B52" s="128"/>
      <c r="C52" s="129" t="s">
        <v>305</v>
      </c>
      <c r="D52" s="125"/>
      <c r="E52" s="125"/>
      <c r="F52" s="125"/>
      <c r="G52" s="125"/>
      <c r="H52" s="125"/>
      <c r="I52" s="130"/>
      <c r="J52" s="10"/>
      <c r="K52" s="10"/>
      <c r="L52" s="10"/>
    </row>
    <row r="53" spans="1:12">
      <c r="A53" s="100"/>
      <c r="B53" s="20"/>
      <c r="C53" s="141" t="s">
        <v>239</v>
      </c>
      <c r="D53" s="141"/>
      <c r="E53" s="141"/>
      <c r="F53" s="141"/>
      <c r="G53" s="141"/>
      <c r="H53" s="141"/>
      <c r="I53" s="101"/>
      <c r="J53" s="10"/>
      <c r="K53" s="10"/>
      <c r="L53" s="10"/>
    </row>
    <row r="54" spans="1:12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3.15">
      <c r="A55" s="100"/>
      <c r="B55" s="131" t="s">
        <v>240</v>
      </c>
      <c r="C55" s="132"/>
      <c r="D55" s="132"/>
      <c r="E55" s="132"/>
      <c r="F55" s="45"/>
      <c r="G55" s="45"/>
      <c r="H55" s="45"/>
      <c r="I55" s="102"/>
      <c r="J55" s="10"/>
      <c r="K55" s="10"/>
      <c r="L55" s="10"/>
    </row>
    <row r="56" spans="1:12">
      <c r="A56" s="100"/>
      <c r="B56" s="133" t="s">
        <v>270</v>
      </c>
      <c r="C56" s="134"/>
      <c r="D56" s="134"/>
      <c r="E56" s="134"/>
      <c r="F56" s="134"/>
      <c r="G56" s="134"/>
      <c r="H56" s="134"/>
      <c r="I56" s="135"/>
      <c r="J56" s="10"/>
      <c r="K56" s="10"/>
      <c r="L56" s="10"/>
    </row>
    <row r="57" spans="1:12">
      <c r="A57" s="100"/>
      <c r="B57" s="133" t="s">
        <v>271</v>
      </c>
      <c r="C57" s="134"/>
      <c r="D57" s="134"/>
      <c r="E57" s="134"/>
      <c r="F57" s="134"/>
      <c r="G57" s="134"/>
      <c r="H57" s="134"/>
      <c r="I57" s="102"/>
      <c r="J57" s="10"/>
      <c r="K57" s="10"/>
      <c r="L57" s="10"/>
    </row>
    <row r="58" spans="1:12">
      <c r="A58" s="100"/>
      <c r="B58" s="133" t="s">
        <v>272</v>
      </c>
      <c r="C58" s="134"/>
      <c r="D58" s="134"/>
      <c r="E58" s="134"/>
      <c r="F58" s="134"/>
      <c r="G58" s="134"/>
      <c r="H58" s="134"/>
      <c r="I58" s="135"/>
      <c r="J58" s="10"/>
      <c r="K58" s="10"/>
      <c r="L58" s="10"/>
    </row>
    <row r="59" spans="1:12">
      <c r="A59" s="100"/>
      <c r="B59" s="133" t="s">
        <v>273</v>
      </c>
      <c r="C59" s="134"/>
      <c r="D59" s="134"/>
      <c r="E59" s="134"/>
      <c r="F59" s="134"/>
      <c r="G59" s="134"/>
      <c r="H59" s="134"/>
      <c r="I59" s="135"/>
      <c r="J59" s="10"/>
      <c r="K59" s="10"/>
      <c r="L59" s="10"/>
    </row>
    <row r="60" spans="1:12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43.2" customHeight="1" thickBot="1">
      <c r="A61" s="106" t="s">
        <v>241</v>
      </c>
      <c r="B61" s="16"/>
      <c r="C61" s="16"/>
      <c r="D61"/>
      <c r="E61" s="16"/>
      <c r="F61" s="16"/>
      <c r="G61" s="37"/>
      <c r="H61"/>
      <c r="I61" s="107"/>
      <c r="J61" s="10"/>
      <c r="K61" s="10"/>
      <c r="L61" s="10"/>
    </row>
    <row r="62" spans="1:12">
      <c r="A62" s="82"/>
      <c r="B62" s="16"/>
      <c r="C62" s="16"/>
      <c r="D62" s="16"/>
      <c r="E62" s="20" t="s">
        <v>242</v>
      </c>
      <c r="F62" s="33"/>
      <c r="G62" s="136" t="s">
        <v>243</v>
      </c>
      <c r="H62" s="137"/>
      <c r="I62" s="138"/>
      <c r="J62" s="10"/>
      <c r="K62" s="10"/>
      <c r="L62" s="10"/>
    </row>
    <row r="63" spans="1:12">
      <c r="A63" s="108"/>
      <c r="B63" s="109"/>
      <c r="C63" s="110"/>
      <c r="D63" s="110"/>
      <c r="E63" s="110"/>
      <c r="F63" s="110"/>
      <c r="G63" s="120"/>
      <c r="H63" s="121"/>
      <c r="I63" s="111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C44:E4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50" r:id="rId2"/>
  </hyperlinks>
  <pageMargins left="0.75" right="0.75" top="1" bottom="1" header="0.5" footer="0.5"/>
  <pageSetup paperSize="9" scale="77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tabSelected="1" topLeftCell="A99" zoomScaleNormal="100" zoomScaleSheetLayoutView="110" workbookViewId="0">
      <selection activeCell="C44" sqref="C44:E44"/>
    </sheetView>
  </sheetViews>
  <sheetFormatPr defaultColWidth="9.109375" defaultRowHeight="12.55"/>
  <cols>
    <col min="1" max="16384" width="9.109375" style="48"/>
  </cols>
  <sheetData>
    <row r="1" spans="1:11" ht="12.7" customHeight="1">
      <c r="A1" s="193" t="s">
        <v>127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" customHeight="1">
      <c r="A2" s="194" t="s">
        <v>289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3.15">
      <c r="A3" s="195" t="s">
        <v>288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1.3">
      <c r="A4" s="198" t="s">
        <v>50</v>
      </c>
      <c r="B4" s="199"/>
      <c r="C4" s="199"/>
      <c r="D4" s="199"/>
      <c r="E4" s="199"/>
      <c r="F4" s="199"/>
      <c r="G4" s="199"/>
      <c r="H4" s="200"/>
      <c r="I4" s="54" t="s">
        <v>244</v>
      </c>
      <c r="J4" s="55" t="s">
        <v>282</v>
      </c>
      <c r="K4" s="56" t="s">
        <v>283</v>
      </c>
    </row>
    <row r="5" spans="1:11">
      <c r="A5" s="183">
        <v>1</v>
      </c>
      <c r="B5" s="183"/>
      <c r="C5" s="183"/>
      <c r="D5" s="183"/>
      <c r="E5" s="183"/>
      <c r="F5" s="183"/>
      <c r="G5" s="183"/>
      <c r="H5" s="183"/>
      <c r="I5" s="53">
        <v>2</v>
      </c>
      <c r="J5" s="52">
        <v>3</v>
      </c>
      <c r="K5" s="52">
        <v>4</v>
      </c>
    </row>
    <row r="6" spans="1:1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>
      <c r="A7" s="187" t="s">
        <v>51</v>
      </c>
      <c r="B7" s="188"/>
      <c r="C7" s="188"/>
      <c r="D7" s="188"/>
      <c r="E7" s="188"/>
      <c r="F7" s="188"/>
      <c r="G7" s="188"/>
      <c r="H7" s="189"/>
      <c r="I7" s="3">
        <v>1</v>
      </c>
      <c r="J7" s="6"/>
      <c r="K7" s="6"/>
    </row>
    <row r="8" spans="1:11">
      <c r="A8" s="190" t="s">
        <v>8</v>
      </c>
      <c r="B8" s="191"/>
      <c r="C8" s="191"/>
      <c r="D8" s="191"/>
      <c r="E8" s="191"/>
      <c r="F8" s="191"/>
      <c r="G8" s="191"/>
      <c r="H8" s="192"/>
      <c r="I8" s="1">
        <v>2</v>
      </c>
      <c r="J8" s="49">
        <f>J9+J16+J26+J35+J39</f>
        <v>28219473</v>
      </c>
      <c r="K8" s="49">
        <f>K9+K16+K26+K35+K39</f>
        <v>23529965</v>
      </c>
    </row>
    <row r="9" spans="1:11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49">
        <f>SUM(J10:J15)</f>
        <v>0</v>
      </c>
      <c r="K9" s="49">
        <f>SUM(K10:K15)</f>
        <v>0</v>
      </c>
    </row>
    <row r="10" spans="1:11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/>
    </row>
    <row r="11" spans="1:11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/>
      <c r="K11" s="7"/>
    </row>
    <row r="12" spans="1:11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/>
      <c r="K12" s="7"/>
    </row>
    <row r="13" spans="1:11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/>
      <c r="K14" s="7"/>
    </row>
    <row r="15" spans="1:11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49">
        <f>SUM(J17:J25)</f>
        <v>19697765</v>
      </c>
      <c r="K16" s="49">
        <f>SUM(K17:K25)</f>
        <v>16006261</v>
      </c>
    </row>
    <row r="17" spans="1:11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/>
      <c r="K17" s="7"/>
    </row>
    <row r="18" spans="1:11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/>
      <c r="K18" s="7"/>
    </row>
    <row r="19" spans="1:11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/>
      <c r="K19" s="7"/>
    </row>
    <row r="20" spans="1:11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/>
      <c r="K20" s="7"/>
    </row>
    <row r="21" spans="1:11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7"/>
    </row>
    <row r="22" spans="1:11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/>
      <c r="K22" s="7"/>
    </row>
    <row r="23" spans="1:11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/>
      <c r="K23" s="7"/>
    </row>
    <row r="24" spans="1:11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/>
      <c r="K24" s="7"/>
    </row>
    <row r="25" spans="1:11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19697765</v>
      </c>
      <c r="K25" s="7">
        <v>16006261</v>
      </c>
    </row>
    <row r="26" spans="1:11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49">
        <f>SUM(J27:J34)</f>
        <v>8521708</v>
      </c>
      <c r="K26" s="49">
        <f>SUM(K27:K34)</f>
        <v>7523704</v>
      </c>
    </row>
    <row r="27" spans="1:11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7955708</v>
      </c>
      <c r="K27" s="7">
        <v>6957704</v>
      </c>
    </row>
    <row r="28" spans="1:11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566000</v>
      </c>
      <c r="K29" s="7">
        <v>566000</v>
      </c>
    </row>
    <row r="30" spans="1:11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/>
      <c r="K31" s="7"/>
    </row>
    <row r="32" spans="1:11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/>
      <c r="K32" s="7"/>
    </row>
    <row r="33" spans="1:11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/>
      <c r="K34" s="7"/>
    </row>
    <row r="35" spans="1:11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49">
        <f>SUM(J36:J38)</f>
        <v>0</v>
      </c>
      <c r="K35" s="49">
        <f>SUM(K36:K38)</f>
        <v>0</v>
      </c>
    </row>
    <row r="36" spans="1:11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/>
      <c r="K36" s="7"/>
    </row>
    <row r="37" spans="1:11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/>
      <c r="K37" s="7"/>
    </row>
    <row r="38" spans="1:11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/>
      <c r="K38" s="7"/>
    </row>
    <row r="39" spans="1:11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>
      <c r="A40" s="190" t="s">
        <v>206</v>
      </c>
      <c r="B40" s="191"/>
      <c r="C40" s="191"/>
      <c r="D40" s="191"/>
      <c r="E40" s="191"/>
      <c r="F40" s="191"/>
      <c r="G40" s="191"/>
      <c r="H40" s="192"/>
      <c r="I40" s="1">
        <v>34</v>
      </c>
      <c r="J40" s="49">
        <f>J41+J49+J56+J64</f>
        <v>36208</v>
      </c>
      <c r="K40" s="49">
        <f>K41+K49+K56+K64</f>
        <v>56954</v>
      </c>
    </row>
    <row r="41" spans="1:11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49">
        <f>SUM(J42:J48)</f>
        <v>0</v>
      </c>
      <c r="K41" s="49">
        <f>SUM(K42:K48)</f>
        <v>0</v>
      </c>
    </row>
    <row r="42" spans="1:11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/>
      <c r="K42" s="7"/>
    </row>
    <row r="43" spans="1:11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/>
      <c r="K43" s="7"/>
    </row>
    <row r="44" spans="1:11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/>
      <c r="K44" s="7"/>
    </row>
    <row r="45" spans="1:11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/>
      <c r="K45" s="7"/>
    </row>
    <row r="46" spans="1:11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/>
      <c r="K46" s="7"/>
    </row>
    <row r="47" spans="1:11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49">
        <f>SUM(J50:J55)</f>
        <v>35282</v>
      </c>
      <c r="K49" s="49">
        <f>SUM(K50:K55)</f>
        <v>3265</v>
      </c>
    </row>
    <row r="50" spans="1:11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/>
      <c r="K50" s="7"/>
    </row>
    <row r="51" spans="1:11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2120</v>
      </c>
      <c r="K51" s="7"/>
    </row>
    <row r="52" spans="1:11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/>
    </row>
    <row r="53" spans="1:11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/>
      <c r="K53" s="7"/>
    </row>
    <row r="54" spans="1:11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31502</v>
      </c>
      <c r="K54" s="7">
        <v>1199</v>
      </c>
    </row>
    <row r="55" spans="1:11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1660</v>
      </c>
      <c r="K55" s="7">
        <v>2066</v>
      </c>
    </row>
    <row r="56" spans="1:11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49">
        <f>SUM(J57:J63)</f>
        <v>898</v>
      </c>
      <c r="K56" s="49">
        <f>SUM(K57:K63)</f>
        <v>0</v>
      </c>
    </row>
    <row r="57" spans="1:11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/>
      <c r="K58" s="7"/>
    </row>
    <row r="59" spans="1:11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/>
      <c r="K59" s="7"/>
    </row>
    <row r="60" spans="1:11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/>
      <c r="K61" s="7"/>
    </row>
    <row r="62" spans="1:11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693</v>
      </c>
      <c r="K62" s="7"/>
    </row>
    <row r="63" spans="1:11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205</v>
      </c>
      <c r="K63" s="7"/>
    </row>
    <row r="64" spans="1:11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28</v>
      </c>
      <c r="K64" s="7">
        <v>53689</v>
      </c>
    </row>
    <row r="65" spans="1:11">
      <c r="A65" s="190" t="s">
        <v>47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/>
      <c r="K65" s="7"/>
    </row>
    <row r="66" spans="1:11">
      <c r="A66" s="190" t="s">
        <v>207</v>
      </c>
      <c r="B66" s="191"/>
      <c r="C66" s="191"/>
      <c r="D66" s="191"/>
      <c r="E66" s="191"/>
      <c r="F66" s="191"/>
      <c r="G66" s="191"/>
      <c r="H66" s="192"/>
      <c r="I66" s="1">
        <v>60</v>
      </c>
      <c r="J66" s="49">
        <f>J7+J8+J40+J65</f>
        <v>28255681</v>
      </c>
      <c r="K66" s="49">
        <f>K7+K8+K40+K65</f>
        <v>23586919</v>
      </c>
    </row>
    <row r="67" spans="1:11">
      <c r="A67" s="204" t="s">
        <v>82</v>
      </c>
      <c r="B67" s="205"/>
      <c r="C67" s="205"/>
      <c r="D67" s="205"/>
      <c r="E67" s="205"/>
      <c r="F67" s="205"/>
      <c r="G67" s="205"/>
      <c r="H67" s="206"/>
      <c r="I67" s="4">
        <v>61</v>
      </c>
      <c r="J67" s="8"/>
      <c r="K67" s="8"/>
    </row>
    <row r="68" spans="1:11">
      <c r="A68" s="207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>
      <c r="A69" s="187" t="s">
        <v>160</v>
      </c>
      <c r="B69" s="188"/>
      <c r="C69" s="188"/>
      <c r="D69" s="188"/>
      <c r="E69" s="188"/>
      <c r="F69" s="188"/>
      <c r="G69" s="188"/>
      <c r="H69" s="189"/>
      <c r="I69" s="3">
        <v>62</v>
      </c>
      <c r="J69" s="50">
        <f>J70+J71+J72+J78+J79+J82+J85</f>
        <v>26315958</v>
      </c>
      <c r="K69" s="50">
        <f>K70+K71+K72+K78+K79+K82+K85</f>
        <v>21761622</v>
      </c>
    </row>
    <row r="70" spans="1:11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23099700</v>
      </c>
      <c r="K70" s="7">
        <v>23099700</v>
      </c>
    </row>
    <row r="71" spans="1:11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/>
      <c r="K71" s="7"/>
    </row>
    <row r="72" spans="1:11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49">
        <f>J73+J74-J75+J76+J77</f>
        <v>0</v>
      </c>
      <c r="K72" s="49">
        <f>K73+K74-K75+K76+K77</f>
        <v>0</v>
      </c>
    </row>
    <row r="73" spans="1:11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/>
      <c r="K73" s="7"/>
    </row>
    <row r="74" spans="1:11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/>
      <c r="K74" s="7"/>
    </row>
    <row r="75" spans="1:11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/>
      <c r="K75" s="7"/>
    </row>
    <row r="76" spans="1:11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/>
      <c r="K76" s="7"/>
    </row>
    <row r="77" spans="1:11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/>
      <c r="K77" s="7"/>
    </row>
    <row r="78" spans="1:11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7439288</v>
      </c>
      <c r="K78" s="7">
        <v>3434939</v>
      </c>
    </row>
    <row r="79" spans="1:11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49">
        <f>J80-J81</f>
        <v>-3965187</v>
      </c>
      <c r="K79" s="49">
        <f>K80-K81</f>
        <v>-4223030</v>
      </c>
    </row>
    <row r="80" spans="1:11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/>
      <c r="K80" s="7"/>
    </row>
    <row r="81" spans="1:11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3965187</v>
      </c>
      <c r="K81" s="7">
        <v>4223030</v>
      </c>
    </row>
    <row r="82" spans="1:11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49">
        <f>J83-J84</f>
        <v>-257843</v>
      </c>
      <c r="K82" s="49">
        <f>K83-K84</f>
        <v>-549987</v>
      </c>
    </row>
    <row r="83" spans="1:11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/>
      <c r="K83" s="7"/>
    </row>
    <row r="84" spans="1:11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257843</v>
      </c>
      <c r="K84" s="7">
        <v>549987</v>
      </c>
    </row>
    <row r="85" spans="1:11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/>
      <c r="K85" s="7"/>
    </row>
    <row r="86" spans="1:11">
      <c r="A86" s="190" t="s">
        <v>13</v>
      </c>
      <c r="B86" s="191"/>
      <c r="C86" s="191"/>
      <c r="D86" s="191"/>
      <c r="E86" s="191"/>
      <c r="F86" s="191"/>
      <c r="G86" s="191"/>
      <c r="H86" s="192"/>
      <c r="I86" s="1">
        <v>79</v>
      </c>
      <c r="J86" s="49">
        <f>SUM(J87:J89)</f>
        <v>0</v>
      </c>
      <c r="K86" s="49">
        <f>SUM(K87:K89)</f>
        <v>0</v>
      </c>
    </row>
    <row r="87" spans="1:11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/>
      <c r="K87" s="7"/>
    </row>
    <row r="88" spans="1:11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/>
      <c r="K89" s="7"/>
    </row>
    <row r="90" spans="1:11">
      <c r="A90" s="190" t="s">
        <v>14</v>
      </c>
      <c r="B90" s="191"/>
      <c r="C90" s="191"/>
      <c r="D90" s="191"/>
      <c r="E90" s="191"/>
      <c r="F90" s="191"/>
      <c r="G90" s="191"/>
      <c r="H90" s="192"/>
      <c r="I90" s="1">
        <v>83</v>
      </c>
      <c r="J90" s="49">
        <f>SUM(J91:J99)</f>
        <v>591300</v>
      </c>
      <c r="K90" s="49">
        <f>SUM(K91:K99)</f>
        <v>591300</v>
      </c>
    </row>
    <row r="91" spans="1:11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/>
      <c r="K91" s="7"/>
    </row>
    <row r="92" spans="1:11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591300</v>
      </c>
      <c r="K92" s="7">
        <v>591300</v>
      </c>
    </row>
    <row r="93" spans="1:11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/>
      <c r="K93" s="7"/>
    </row>
    <row r="94" spans="1:11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/>
      <c r="K94" s="7"/>
    </row>
    <row r="95" spans="1:11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/>
      <c r="K95" s="7"/>
    </row>
    <row r="96" spans="1:11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/>
      <c r="K98" s="7"/>
    </row>
    <row r="99" spans="1:11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>
      <c r="A100" s="190" t="s">
        <v>15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49">
        <f>SUM(J101:J112)</f>
        <v>1348423</v>
      </c>
      <c r="K100" s="49">
        <f>SUM(K101:K112)</f>
        <v>1233997</v>
      </c>
    </row>
    <row r="101" spans="1:11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37656</v>
      </c>
      <c r="K101" s="7">
        <v>38976</v>
      </c>
    </row>
    <row r="102" spans="1:11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448690</v>
      </c>
      <c r="K102" s="7">
        <v>475127</v>
      </c>
    </row>
    <row r="103" spans="1:11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/>
      <c r="K103" s="7"/>
    </row>
    <row r="104" spans="1:11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/>
      <c r="K104" s="7"/>
    </row>
    <row r="105" spans="1:11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551851</v>
      </c>
      <c r="K105" s="7">
        <v>582867</v>
      </c>
    </row>
    <row r="106" spans="1:11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/>
      <c r="K106" s="7"/>
    </row>
    <row r="107" spans="1:11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/>
      <c r="K107" s="7"/>
    </row>
    <row r="108" spans="1:11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210137</v>
      </c>
      <c r="K108" s="7">
        <v>61470</v>
      </c>
    </row>
    <row r="109" spans="1:11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100089</v>
      </c>
      <c r="K109" s="7">
        <v>56807</v>
      </c>
    </row>
    <row r="110" spans="1:11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/>
      <c r="K110" s="7"/>
    </row>
    <row r="111" spans="1:11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/>
      <c r="K112" s="7">
        <v>18750</v>
      </c>
    </row>
    <row r="113" spans="1:11">
      <c r="A113" s="190" t="s">
        <v>1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/>
      <c r="K113" s="7"/>
    </row>
    <row r="114" spans="1:11">
      <c r="A114" s="190" t="s">
        <v>19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49">
        <f>J69+J86+J90+J100+J113</f>
        <v>28255681</v>
      </c>
      <c r="K114" s="49">
        <f>K69+K86+K90+K100+K113</f>
        <v>23586919</v>
      </c>
    </row>
    <row r="115" spans="1:11">
      <c r="A115" s="215" t="s">
        <v>48</v>
      </c>
      <c r="B115" s="216"/>
      <c r="C115" s="216"/>
      <c r="D115" s="216"/>
      <c r="E115" s="216"/>
      <c r="F115" s="216"/>
      <c r="G115" s="216"/>
      <c r="H115" s="217"/>
      <c r="I115" s="2">
        <v>108</v>
      </c>
      <c r="J115" s="8"/>
      <c r="K115" s="8"/>
    </row>
    <row r="116" spans="1:11">
      <c r="A116" s="207" t="s">
        <v>274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>
      <c r="A117" s="187" t="s">
        <v>155</v>
      </c>
      <c r="B117" s="188"/>
      <c r="C117" s="188"/>
      <c r="D117" s="188"/>
      <c r="E117" s="188"/>
      <c r="F117" s="188"/>
      <c r="G117" s="188"/>
      <c r="H117" s="188"/>
      <c r="I117" s="221"/>
      <c r="J117" s="221"/>
      <c r="K117" s="222"/>
    </row>
    <row r="118" spans="1:11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>
      <c r="A119" s="223" t="s">
        <v>4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>
      <c r="A120" s="226" t="s">
        <v>275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tabSelected="1" topLeftCell="A35" zoomScaleNormal="100" zoomScaleSheetLayoutView="110" workbookViewId="0">
      <selection activeCell="C44" sqref="C44:E44"/>
    </sheetView>
  </sheetViews>
  <sheetFormatPr defaultColWidth="9.109375" defaultRowHeight="12.55"/>
  <cols>
    <col min="1" max="9" width="9.109375" style="48"/>
    <col min="10" max="10" width="9.88671875" style="48" customWidth="1"/>
    <col min="11" max="11" width="10" style="48" customWidth="1"/>
    <col min="12" max="12" width="9.88671875" style="48" customWidth="1"/>
    <col min="13" max="13" width="10.33203125" style="48" customWidth="1"/>
    <col min="14" max="16384" width="9.109375" style="48"/>
  </cols>
  <sheetData>
    <row r="1" spans="1:13" ht="12.7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" customHeight="1">
      <c r="A2" s="237" t="s">
        <v>291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" customHeight="1">
      <c r="A3" s="228" t="s">
        <v>290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21.95">
      <c r="A4" s="229" t="s">
        <v>50</v>
      </c>
      <c r="B4" s="229"/>
      <c r="C4" s="229"/>
      <c r="D4" s="229"/>
      <c r="E4" s="229"/>
      <c r="F4" s="229"/>
      <c r="G4" s="229"/>
      <c r="H4" s="229"/>
      <c r="I4" s="54" t="s">
        <v>245</v>
      </c>
      <c r="J4" s="230" t="s">
        <v>282</v>
      </c>
      <c r="K4" s="230"/>
      <c r="L4" s="230" t="s">
        <v>283</v>
      </c>
      <c r="M4" s="230"/>
    </row>
    <row r="5" spans="1:13">
      <c r="A5" s="229"/>
      <c r="B5" s="229"/>
      <c r="C5" s="229"/>
      <c r="D5" s="229"/>
      <c r="E5" s="229"/>
      <c r="F5" s="229"/>
      <c r="G5" s="229"/>
      <c r="H5" s="229"/>
      <c r="I5" s="54"/>
      <c r="J5" s="56" t="s">
        <v>278</v>
      </c>
      <c r="K5" s="56" t="s">
        <v>279</v>
      </c>
      <c r="L5" s="56" t="s">
        <v>278</v>
      </c>
      <c r="M5" s="56" t="s">
        <v>279</v>
      </c>
    </row>
    <row r="6" spans="1:13">
      <c r="A6" s="230">
        <v>1</v>
      </c>
      <c r="B6" s="230"/>
      <c r="C6" s="230"/>
      <c r="D6" s="230"/>
      <c r="E6" s="230"/>
      <c r="F6" s="230"/>
      <c r="G6" s="230"/>
      <c r="H6" s="230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>
      <c r="A7" s="187" t="s">
        <v>20</v>
      </c>
      <c r="B7" s="188"/>
      <c r="C7" s="188"/>
      <c r="D7" s="188"/>
      <c r="E7" s="188"/>
      <c r="F7" s="188"/>
      <c r="G7" s="188"/>
      <c r="H7" s="189"/>
      <c r="I7" s="3">
        <v>111</v>
      </c>
      <c r="J7" s="50">
        <f>SUM(J8:J9)</f>
        <v>170563</v>
      </c>
      <c r="K7" s="50">
        <f>SUM(K8:K9)</f>
        <v>170563</v>
      </c>
      <c r="L7" s="50">
        <f>SUM(L8:L9)</f>
        <v>319767</v>
      </c>
      <c r="M7" s="50">
        <f>SUM(M8:M9)</f>
        <v>320217</v>
      </c>
    </row>
    <row r="8" spans="1:13">
      <c r="A8" s="190" t="s">
        <v>126</v>
      </c>
      <c r="B8" s="191"/>
      <c r="C8" s="191"/>
      <c r="D8" s="191"/>
      <c r="E8" s="191"/>
      <c r="F8" s="191"/>
      <c r="G8" s="191"/>
      <c r="H8" s="192"/>
      <c r="I8" s="1">
        <v>112</v>
      </c>
      <c r="J8" s="7"/>
      <c r="K8" s="7"/>
      <c r="L8" s="7">
        <v>313275</v>
      </c>
      <c r="M8" s="7">
        <v>313275</v>
      </c>
    </row>
    <row r="9" spans="1:13">
      <c r="A9" s="190" t="s">
        <v>94</v>
      </c>
      <c r="B9" s="191"/>
      <c r="C9" s="191"/>
      <c r="D9" s="191"/>
      <c r="E9" s="191"/>
      <c r="F9" s="191"/>
      <c r="G9" s="191"/>
      <c r="H9" s="192"/>
      <c r="I9" s="1">
        <v>113</v>
      </c>
      <c r="J9" s="7">
        <v>170563</v>
      </c>
      <c r="K9" s="7">
        <v>170563</v>
      </c>
      <c r="L9" s="7">
        <v>6492</v>
      </c>
      <c r="M9" s="7">
        <v>6942</v>
      </c>
    </row>
    <row r="10" spans="1:13">
      <c r="A10" s="190" t="s">
        <v>7</v>
      </c>
      <c r="B10" s="191"/>
      <c r="C10" s="191"/>
      <c r="D10" s="191"/>
      <c r="E10" s="191"/>
      <c r="F10" s="191"/>
      <c r="G10" s="191"/>
      <c r="H10" s="192"/>
      <c r="I10" s="1">
        <v>114</v>
      </c>
      <c r="J10" s="49">
        <f>J11+J12+J16+J20+J21+J22+J25+J26</f>
        <v>383575</v>
      </c>
      <c r="K10" s="49">
        <f>K11+K12+K16+K20+K21+K22+K25+K26</f>
        <v>52709</v>
      </c>
      <c r="L10" s="49">
        <f>L11+L12+L16+L20+L21+L22+L25+L26</f>
        <v>823096</v>
      </c>
      <c r="M10" s="49">
        <f>M11+M12+M16+M20+M21+M22+M25+M26</f>
        <v>713981</v>
      </c>
    </row>
    <row r="11" spans="1:13">
      <c r="A11" s="190" t="s">
        <v>95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/>
      <c r="K11" s="7"/>
      <c r="L11" s="7"/>
      <c r="M11" s="7"/>
    </row>
    <row r="12" spans="1:13">
      <c r="A12" s="190" t="s">
        <v>16</v>
      </c>
      <c r="B12" s="191"/>
      <c r="C12" s="191"/>
      <c r="D12" s="191"/>
      <c r="E12" s="191"/>
      <c r="F12" s="191"/>
      <c r="G12" s="191"/>
      <c r="H12" s="192"/>
      <c r="I12" s="1">
        <v>116</v>
      </c>
      <c r="J12" s="49">
        <f>SUM(J13:J15)</f>
        <v>77255</v>
      </c>
      <c r="K12" s="49">
        <f>SUM(K13:K15)</f>
        <v>8899</v>
      </c>
      <c r="L12" s="49">
        <f>SUM(L13:L15)</f>
        <v>80443</v>
      </c>
      <c r="M12" s="49">
        <f>SUM(M13:M15)</f>
        <v>14047</v>
      </c>
    </row>
    <row r="13" spans="1:13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/>
      <c r="K13" s="7"/>
      <c r="L13" s="7"/>
      <c r="M13" s="7"/>
    </row>
    <row r="14" spans="1:13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/>
      <c r="K14" s="7"/>
      <c r="L14" s="7"/>
      <c r="M14" s="7"/>
    </row>
    <row r="15" spans="1:13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77255</v>
      </c>
      <c r="K15" s="7">
        <v>8899</v>
      </c>
      <c r="L15" s="7">
        <v>80443</v>
      </c>
      <c r="M15" s="7">
        <v>14047</v>
      </c>
    </row>
    <row r="16" spans="1:13">
      <c r="A16" s="190" t="s">
        <v>17</v>
      </c>
      <c r="B16" s="191"/>
      <c r="C16" s="191"/>
      <c r="D16" s="191"/>
      <c r="E16" s="191"/>
      <c r="F16" s="191"/>
      <c r="G16" s="191"/>
      <c r="H16" s="192"/>
      <c r="I16" s="1">
        <v>120</v>
      </c>
      <c r="J16" s="49">
        <f>SUM(J17:J19)</f>
        <v>162228</v>
      </c>
      <c r="K16" s="49">
        <f>SUM(K17:K19)</f>
        <v>42769</v>
      </c>
      <c r="L16" s="49">
        <f>SUM(L17:L19)</f>
        <v>53744</v>
      </c>
      <c r="M16" s="49">
        <f>SUM(M17:M19)</f>
        <v>13886</v>
      </c>
    </row>
    <row r="17" spans="1:13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93667</v>
      </c>
      <c r="K17" s="7">
        <v>24844</v>
      </c>
      <c r="L17" s="7">
        <v>30807</v>
      </c>
      <c r="M17" s="7">
        <v>7481</v>
      </c>
    </row>
    <row r="18" spans="1:13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46394</v>
      </c>
      <c r="K18" s="7">
        <v>12282</v>
      </c>
      <c r="L18" s="7">
        <v>15846</v>
      </c>
      <c r="M18" s="7">
        <v>4573</v>
      </c>
    </row>
    <row r="19" spans="1:13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22167</v>
      </c>
      <c r="K19" s="7">
        <v>5643</v>
      </c>
      <c r="L19" s="7">
        <v>7091</v>
      </c>
      <c r="M19" s="7">
        <v>1832</v>
      </c>
    </row>
    <row r="20" spans="1:13">
      <c r="A20" s="190" t="s">
        <v>96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/>
      <c r="K20" s="7"/>
      <c r="L20" s="7"/>
      <c r="M20" s="7"/>
    </row>
    <row r="21" spans="1:13">
      <c r="A21" s="190" t="s">
        <v>97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6723</v>
      </c>
      <c r="K21" s="7">
        <v>1041</v>
      </c>
      <c r="L21" s="7">
        <v>3734</v>
      </c>
      <c r="M21" s="7">
        <v>873</v>
      </c>
    </row>
    <row r="22" spans="1:13">
      <c r="A22" s="190" t="s">
        <v>18</v>
      </c>
      <c r="B22" s="191"/>
      <c r="C22" s="191"/>
      <c r="D22" s="191"/>
      <c r="E22" s="191"/>
      <c r="F22" s="191"/>
      <c r="G22" s="191"/>
      <c r="H22" s="192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/>
      <c r="K23" s="7"/>
      <c r="L23" s="7"/>
      <c r="M23" s="7"/>
    </row>
    <row r="24" spans="1:13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/>
      <c r="K24" s="7"/>
      <c r="L24" s="7"/>
      <c r="M24" s="7"/>
    </row>
    <row r="25" spans="1:13">
      <c r="A25" s="190" t="s">
        <v>98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/>
      <c r="K25" s="7"/>
      <c r="L25" s="7"/>
      <c r="M25" s="7"/>
    </row>
    <row r="26" spans="1:13">
      <c r="A26" s="190" t="s">
        <v>41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>
        <v>137369</v>
      </c>
      <c r="K26" s="7"/>
      <c r="L26" s="7">
        <v>685175</v>
      </c>
      <c r="M26" s="7">
        <v>685175</v>
      </c>
    </row>
    <row r="27" spans="1:13">
      <c r="A27" s="190" t="s">
        <v>179</v>
      </c>
      <c r="B27" s="191"/>
      <c r="C27" s="191"/>
      <c r="D27" s="191"/>
      <c r="E27" s="191"/>
      <c r="F27" s="191"/>
      <c r="G27" s="191"/>
      <c r="H27" s="192"/>
      <c r="I27" s="1">
        <v>131</v>
      </c>
      <c r="J27" s="49">
        <f>SUM(J28:J32)</f>
        <v>28</v>
      </c>
      <c r="K27" s="49">
        <f>SUM(K28:K32)</f>
        <v>14</v>
      </c>
      <c r="L27" s="49">
        <f>SUM(L28:L32)</f>
        <v>43</v>
      </c>
      <c r="M27" s="49">
        <f>SUM(M28:M32)</f>
        <v>34</v>
      </c>
    </row>
    <row r="28" spans="1:13">
      <c r="A28" s="190" t="s">
        <v>193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/>
      <c r="K28" s="7"/>
      <c r="L28" s="7">
        <v>43</v>
      </c>
      <c r="M28" s="7"/>
    </row>
    <row r="29" spans="1:13">
      <c r="A29" s="190" t="s">
        <v>129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>
        <v>28</v>
      </c>
      <c r="K29" s="7">
        <v>14</v>
      </c>
      <c r="L29" s="7"/>
      <c r="M29" s="7">
        <v>34</v>
      </c>
    </row>
    <row r="30" spans="1:13">
      <c r="A30" s="190" t="s">
        <v>115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/>
      <c r="K30" s="7"/>
      <c r="L30" s="7"/>
      <c r="M30" s="7"/>
    </row>
    <row r="31" spans="1:13">
      <c r="A31" s="190" t="s">
        <v>189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/>
      <c r="K31" s="7"/>
      <c r="L31" s="7"/>
      <c r="M31" s="7"/>
    </row>
    <row r="32" spans="1:13">
      <c r="A32" s="190" t="s">
        <v>116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/>
      <c r="K32" s="7"/>
      <c r="L32" s="7"/>
      <c r="M32" s="7"/>
    </row>
    <row r="33" spans="1:13">
      <c r="A33" s="190" t="s">
        <v>180</v>
      </c>
      <c r="B33" s="191"/>
      <c r="C33" s="191"/>
      <c r="D33" s="191"/>
      <c r="E33" s="191"/>
      <c r="F33" s="191"/>
      <c r="G33" s="191"/>
      <c r="H33" s="192"/>
      <c r="I33" s="1">
        <v>137</v>
      </c>
      <c r="J33" s="49">
        <f>SUM(J34:J37)</f>
        <v>44859</v>
      </c>
      <c r="K33" s="49">
        <f>SUM(K34:K37)</f>
        <v>22230</v>
      </c>
      <c r="L33" s="49">
        <f>SUM(L34:L37)</f>
        <v>46701</v>
      </c>
      <c r="M33" s="49">
        <f>SUM(M34:M37)</f>
        <v>11540</v>
      </c>
    </row>
    <row r="34" spans="1:13">
      <c r="A34" s="190" t="s">
        <v>57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>
        <v>1320</v>
      </c>
      <c r="K34" s="7">
        <v>1320</v>
      </c>
      <c r="L34" s="7">
        <v>1320</v>
      </c>
      <c r="M34" s="7"/>
    </row>
    <row r="35" spans="1:13">
      <c r="A35" s="190" t="s">
        <v>56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43539</v>
      </c>
      <c r="K35" s="7">
        <v>20910</v>
      </c>
      <c r="L35" s="7">
        <v>43140</v>
      </c>
      <c r="M35" s="7">
        <v>11116</v>
      </c>
    </row>
    <row r="36" spans="1:13">
      <c r="A36" s="190" t="s">
        <v>190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/>
      <c r="K36" s="7"/>
      <c r="L36" s="7"/>
      <c r="M36" s="7"/>
    </row>
    <row r="37" spans="1:13">
      <c r="A37" s="190" t="s">
        <v>58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/>
      <c r="K37" s="7"/>
      <c r="L37" s="7">
        <v>2241</v>
      </c>
      <c r="M37" s="7">
        <v>424</v>
      </c>
    </row>
    <row r="38" spans="1:13">
      <c r="A38" s="190" t="s">
        <v>164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/>
      <c r="K38" s="7"/>
      <c r="L38" s="7"/>
      <c r="M38" s="7"/>
    </row>
    <row r="39" spans="1:13">
      <c r="A39" s="190" t="s">
        <v>165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/>
      <c r="K39" s="7"/>
      <c r="L39" s="7"/>
      <c r="M39" s="7"/>
    </row>
    <row r="40" spans="1:13">
      <c r="A40" s="190" t="s">
        <v>191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/>
      <c r="K40" s="7"/>
      <c r="L40" s="7"/>
      <c r="M40" s="7"/>
    </row>
    <row r="41" spans="1:13">
      <c r="A41" s="190" t="s">
        <v>192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/>
      <c r="K41" s="7"/>
      <c r="L41" s="7"/>
      <c r="M41" s="7"/>
    </row>
    <row r="42" spans="1:13">
      <c r="A42" s="190" t="s">
        <v>181</v>
      </c>
      <c r="B42" s="191"/>
      <c r="C42" s="191"/>
      <c r="D42" s="191"/>
      <c r="E42" s="191"/>
      <c r="F42" s="191"/>
      <c r="G42" s="191"/>
      <c r="H42" s="192"/>
      <c r="I42" s="1">
        <v>146</v>
      </c>
      <c r="J42" s="49">
        <f>J7+J27+J38+J40</f>
        <v>170591</v>
      </c>
      <c r="K42" s="49">
        <f>K7+K27+K38+K40</f>
        <v>170577</v>
      </c>
      <c r="L42" s="49">
        <f>L7+L27+L38+L40</f>
        <v>319810</v>
      </c>
      <c r="M42" s="49">
        <f>M7+M27+M38+M40</f>
        <v>320251</v>
      </c>
    </row>
    <row r="43" spans="1:13">
      <c r="A43" s="190" t="s">
        <v>182</v>
      </c>
      <c r="B43" s="191"/>
      <c r="C43" s="191"/>
      <c r="D43" s="191"/>
      <c r="E43" s="191"/>
      <c r="F43" s="191"/>
      <c r="G43" s="191"/>
      <c r="H43" s="192"/>
      <c r="I43" s="1">
        <v>147</v>
      </c>
      <c r="J43" s="49">
        <f>J10+J33+J39+J41</f>
        <v>428434</v>
      </c>
      <c r="K43" s="49">
        <f>K10+K33+K39+K41</f>
        <v>74939</v>
      </c>
      <c r="L43" s="49">
        <f>L10+L33+L39+L41</f>
        <v>869797</v>
      </c>
      <c r="M43" s="49">
        <f>M10+M33+M39+M41</f>
        <v>725521</v>
      </c>
    </row>
    <row r="44" spans="1:13">
      <c r="A44" s="190" t="s">
        <v>202</v>
      </c>
      <c r="B44" s="191"/>
      <c r="C44" s="191"/>
      <c r="D44" s="191"/>
      <c r="E44" s="191"/>
      <c r="F44" s="191"/>
      <c r="G44" s="191"/>
      <c r="H44" s="192"/>
      <c r="I44" s="1">
        <v>148</v>
      </c>
      <c r="J44" s="49">
        <f>J42-J43</f>
        <v>-257843</v>
      </c>
      <c r="K44" s="49">
        <f>K42-K43</f>
        <v>95638</v>
      </c>
      <c r="L44" s="49">
        <f>L42-L43</f>
        <v>-549987</v>
      </c>
      <c r="M44" s="49">
        <f>M42-M43</f>
        <v>-405270</v>
      </c>
    </row>
    <row r="45" spans="1:13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49">
        <f>IF(J42&gt;J43,J42-J43,0)</f>
        <v>0</v>
      </c>
      <c r="K45" s="49">
        <f>IF(K42&gt;K43,K42-K43,0)</f>
        <v>95638</v>
      </c>
      <c r="L45" s="49">
        <f>IF(L42&gt;L43,L42-L43,0)</f>
        <v>0</v>
      </c>
      <c r="M45" s="49">
        <f>IF(M42&gt;M43,M42-M43,0)</f>
        <v>0</v>
      </c>
    </row>
    <row r="46" spans="1:13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49">
        <f>IF(J43&gt;J42,J43-J42,0)</f>
        <v>257843</v>
      </c>
      <c r="K46" s="49">
        <f>IF(K43&gt;K42,K43-K42,0)</f>
        <v>0</v>
      </c>
      <c r="L46" s="49">
        <f>IF(L43&gt;L42,L43-L42,0)</f>
        <v>549987</v>
      </c>
      <c r="M46" s="49">
        <f>IF(M43&gt;M42,M43-M42,0)</f>
        <v>405270</v>
      </c>
    </row>
    <row r="47" spans="1:13">
      <c r="A47" s="190" t="s">
        <v>183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/>
      <c r="K47" s="7"/>
      <c r="L47" s="7"/>
      <c r="M47" s="7"/>
    </row>
    <row r="48" spans="1:13">
      <c r="A48" s="190" t="s">
        <v>203</v>
      </c>
      <c r="B48" s="191"/>
      <c r="C48" s="191"/>
      <c r="D48" s="191"/>
      <c r="E48" s="191"/>
      <c r="F48" s="191"/>
      <c r="G48" s="191"/>
      <c r="H48" s="192"/>
      <c r="I48" s="1">
        <v>152</v>
      </c>
      <c r="J48" s="49">
        <f>J44-J47</f>
        <v>-257843</v>
      </c>
      <c r="K48" s="49">
        <f>K44-K47</f>
        <v>95638</v>
      </c>
      <c r="L48" s="49">
        <f>L44-L47</f>
        <v>-549987</v>
      </c>
      <c r="M48" s="49">
        <f>M44-M47</f>
        <v>-405270</v>
      </c>
    </row>
    <row r="49" spans="1:13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49">
        <f>IF(J48&gt;0,J48,0)</f>
        <v>0</v>
      </c>
      <c r="K49" s="49">
        <f>IF(K48&gt;0,K48,0)</f>
        <v>95638</v>
      </c>
      <c r="L49" s="49">
        <f>IF(L48&gt;0,L48,0)</f>
        <v>0</v>
      </c>
      <c r="M49" s="49">
        <f>IF(M48&gt;0,M48,0)</f>
        <v>0</v>
      </c>
    </row>
    <row r="50" spans="1:13">
      <c r="A50" s="234" t="s">
        <v>186</v>
      </c>
      <c r="B50" s="235"/>
      <c r="C50" s="235"/>
      <c r="D50" s="235"/>
      <c r="E50" s="235"/>
      <c r="F50" s="235"/>
      <c r="G50" s="235"/>
      <c r="H50" s="236"/>
      <c r="I50" s="2">
        <v>154</v>
      </c>
      <c r="J50" s="57">
        <f>IF(J48&lt;0,-J48,0)</f>
        <v>257843</v>
      </c>
      <c r="K50" s="57">
        <f>IF(K48&lt;0,-K48,0)</f>
        <v>0</v>
      </c>
      <c r="L50" s="57">
        <f>IF(L48&lt;0,-L48,0)</f>
        <v>549987</v>
      </c>
      <c r="M50" s="57">
        <f>IF(M48&lt;0,-M48,0)</f>
        <v>405270</v>
      </c>
    </row>
    <row r="51" spans="1:13" ht="12.7" customHeight="1">
      <c r="A51" s="207" t="s">
        <v>276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2.7" customHeight="1">
      <c r="A52" s="187" t="s">
        <v>156</v>
      </c>
      <c r="B52" s="188"/>
      <c r="C52" s="188"/>
      <c r="D52" s="188"/>
      <c r="E52" s="188"/>
      <c r="F52" s="188"/>
      <c r="G52" s="188"/>
      <c r="H52" s="188"/>
      <c r="I52" s="51"/>
      <c r="J52" s="51"/>
      <c r="K52" s="51"/>
      <c r="L52" s="51"/>
      <c r="M52" s="58"/>
    </row>
    <row r="53" spans="1:13">
      <c r="A53" s="231" t="s">
        <v>200</v>
      </c>
      <c r="B53" s="232"/>
      <c r="C53" s="232"/>
      <c r="D53" s="232"/>
      <c r="E53" s="232"/>
      <c r="F53" s="232"/>
      <c r="G53" s="232"/>
      <c r="H53" s="233"/>
      <c r="I53" s="1">
        <v>155</v>
      </c>
      <c r="J53" s="7"/>
      <c r="K53" s="7"/>
      <c r="L53" s="7"/>
      <c r="M53" s="7"/>
    </row>
    <row r="54" spans="1:13">
      <c r="A54" s="231" t="s">
        <v>201</v>
      </c>
      <c r="B54" s="232"/>
      <c r="C54" s="232"/>
      <c r="D54" s="232"/>
      <c r="E54" s="232"/>
      <c r="F54" s="232"/>
      <c r="G54" s="232"/>
      <c r="H54" s="233"/>
      <c r="I54" s="1">
        <v>156</v>
      </c>
      <c r="J54" s="8"/>
      <c r="K54" s="8"/>
      <c r="L54" s="8"/>
      <c r="M54" s="8"/>
    </row>
    <row r="55" spans="1:13" ht="12.7" customHeight="1">
      <c r="A55" s="207" t="s">
        <v>158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>
      <c r="A56" s="187" t="s">
        <v>170</v>
      </c>
      <c r="B56" s="188"/>
      <c r="C56" s="188"/>
      <c r="D56" s="188"/>
      <c r="E56" s="188"/>
      <c r="F56" s="188"/>
      <c r="G56" s="188"/>
      <c r="H56" s="189"/>
      <c r="I56" s="9">
        <v>157</v>
      </c>
      <c r="J56" s="6">
        <v>-257843</v>
      </c>
      <c r="K56" s="6">
        <v>95638</v>
      </c>
      <c r="L56" s="6">
        <v>-549987</v>
      </c>
      <c r="M56" s="6">
        <v>-405270</v>
      </c>
    </row>
    <row r="57" spans="1:13">
      <c r="A57" s="190" t="s">
        <v>187</v>
      </c>
      <c r="B57" s="191"/>
      <c r="C57" s="191"/>
      <c r="D57" s="191"/>
      <c r="E57" s="191"/>
      <c r="F57" s="191"/>
      <c r="G57" s="191"/>
      <c r="H57" s="192"/>
      <c r="I57" s="1">
        <v>158</v>
      </c>
      <c r="J57" s="49">
        <f>SUM(J58:J64)</f>
        <v>7439288</v>
      </c>
      <c r="K57" s="49">
        <f>SUM(K58:K64)</f>
        <v>0</v>
      </c>
      <c r="L57" s="49">
        <f>SUM(L58:L64)</f>
        <v>3434939</v>
      </c>
      <c r="M57" s="49">
        <f>SUM(M58:M64)</f>
        <v>0</v>
      </c>
    </row>
    <row r="58" spans="1:13">
      <c r="A58" s="190" t="s">
        <v>194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/>
      <c r="K58" s="7"/>
      <c r="L58" s="7"/>
      <c r="M58" s="7"/>
    </row>
    <row r="59" spans="1:13">
      <c r="A59" s="190" t="s">
        <v>195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>
        <v>7439288</v>
      </c>
      <c r="K59" s="7"/>
      <c r="L59" s="7">
        <v>3434939</v>
      </c>
      <c r="M59" s="7"/>
    </row>
    <row r="60" spans="1:13">
      <c r="A60" s="190" t="s">
        <v>39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/>
      <c r="K60" s="7"/>
      <c r="L60" s="7"/>
      <c r="M60" s="7"/>
    </row>
    <row r="61" spans="1:13">
      <c r="A61" s="190" t="s">
        <v>196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/>
      <c r="K61" s="7"/>
      <c r="L61" s="7"/>
      <c r="M61" s="7"/>
    </row>
    <row r="62" spans="1:13">
      <c r="A62" s="190" t="s">
        <v>197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/>
      <c r="K62" s="7"/>
      <c r="L62" s="7"/>
      <c r="M62" s="7"/>
    </row>
    <row r="63" spans="1:13">
      <c r="A63" s="190" t="s">
        <v>198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/>
      <c r="K63" s="7"/>
      <c r="L63" s="7"/>
      <c r="M63" s="7"/>
    </row>
    <row r="64" spans="1:13">
      <c r="A64" s="190" t="s">
        <v>199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/>
      <c r="K64" s="7"/>
      <c r="L64" s="7"/>
      <c r="M64" s="7"/>
    </row>
    <row r="65" spans="1:13">
      <c r="A65" s="190" t="s">
        <v>188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/>
      <c r="K65" s="7"/>
      <c r="L65" s="7"/>
      <c r="M65" s="7"/>
    </row>
    <row r="66" spans="1:13">
      <c r="A66" s="190" t="s">
        <v>162</v>
      </c>
      <c r="B66" s="191"/>
      <c r="C66" s="191"/>
      <c r="D66" s="191"/>
      <c r="E66" s="191"/>
      <c r="F66" s="191"/>
      <c r="G66" s="191"/>
      <c r="H66" s="192"/>
      <c r="I66" s="1">
        <v>167</v>
      </c>
      <c r="J66" s="49">
        <f>J57-J65</f>
        <v>7439288</v>
      </c>
      <c r="K66" s="49">
        <f>K57-K65</f>
        <v>0</v>
      </c>
      <c r="L66" s="49">
        <f>L57-L65</f>
        <v>3434939</v>
      </c>
      <c r="M66" s="49">
        <f>M57-M65</f>
        <v>0</v>
      </c>
    </row>
    <row r="67" spans="1:13">
      <c r="A67" s="190" t="s">
        <v>163</v>
      </c>
      <c r="B67" s="191"/>
      <c r="C67" s="191"/>
      <c r="D67" s="191"/>
      <c r="E67" s="191"/>
      <c r="F67" s="191"/>
      <c r="G67" s="191"/>
      <c r="H67" s="192"/>
      <c r="I67" s="1">
        <v>168</v>
      </c>
      <c r="J67" s="57">
        <f>J56+J66</f>
        <v>7181445</v>
      </c>
      <c r="K67" s="57">
        <f>K56+K66</f>
        <v>95638</v>
      </c>
      <c r="L67" s="57">
        <f>L56+L66</f>
        <v>2884952</v>
      </c>
      <c r="M67" s="57">
        <f>M56+M66</f>
        <v>-405270</v>
      </c>
    </row>
    <row r="68" spans="1:13" ht="12.7" customHeight="1">
      <c r="A68" s="241" t="s">
        <v>277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>
      <c r="A70" s="231" t="s">
        <v>200</v>
      </c>
      <c r="B70" s="232"/>
      <c r="C70" s="232"/>
      <c r="D70" s="232"/>
      <c r="E70" s="232"/>
      <c r="F70" s="232"/>
      <c r="G70" s="232"/>
      <c r="H70" s="233"/>
      <c r="I70" s="1">
        <v>169</v>
      </c>
      <c r="J70" s="7"/>
      <c r="K70" s="7"/>
      <c r="L70" s="7"/>
      <c r="M70" s="7"/>
    </row>
    <row r="71" spans="1:13">
      <c r="A71" s="238" t="s">
        <v>201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tabSelected="1" topLeftCell="A21" zoomScaleNormal="100" zoomScaleSheetLayoutView="110" workbookViewId="0">
      <selection activeCell="C44" sqref="C44:E44"/>
    </sheetView>
  </sheetViews>
  <sheetFormatPr defaultColWidth="9.109375" defaultRowHeight="12.55"/>
  <cols>
    <col min="1" max="16384" width="9.109375" style="48"/>
  </cols>
  <sheetData>
    <row r="1" spans="1:11" ht="12.7" customHeight="1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" customHeight="1">
      <c r="A2" s="249" t="s">
        <v>291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>
      <c r="A3" s="245" t="s">
        <v>293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1.95">
      <c r="A4" s="250" t="s">
        <v>50</v>
      </c>
      <c r="B4" s="250"/>
      <c r="C4" s="250"/>
      <c r="D4" s="250"/>
      <c r="E4" s="250"/>
      <c r="F4" s="250"/>
      <c r="G4" s="250"/>
      <c r="H4" s="250"/>
      <c r="I4" s="62" t="s">
        <v>245</v>
      </c>
      <c r="J4" s="63" t="s">
        <v>282</v>
      </c>
      <c r="K4" s="63" t="s">
        <v>283</v>
      </c>
    </row>
    <row r="5" spans="1:11">
      <c r="A5" s="251">
        <v>1</v>
      </c>
      <c r="B5" s="251"/>
      <c r="C5" s="251"/>
      <c r="D5" s="251"/>
      <c r="E5" s="251"/>
      <c r="F5" s="251"/>
      <c r="G5" s="251"/>
      <c r="H5" s="251"/>
      <c r="I5" s="64">
        <v>2</v>
      </c>
      <c r="J5" s="65" t="s">
        <v>247</v>
      </c>
      <c r="K5" s="65" t="s">
        <v>248</v>
      </c>
    </row>
    <row r="6" spans="1:11">
      <c r="A6" s="207" t="s">
        <v>130</v>
      </c>
      <c r="B6" s="218"/>
      <c r="C6" s="218"/>
      <c r="D6" s="218"/>
      <c r="E6" s="218"/>
      <c r="F6" s="218"/>
      <c r="G6" s="218"/>
      <c r="H6" s="218"/>
      <c r="I6" s="252"/>
      <c r="J6" s="252"/>
      <c r="K6" s="253"/>
    </row>
    <row r="7" spans="1:11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-257843</v>
      </c>
      <c r="K7" s="7">
        <v>-549987</v>
      </c>
    </row>
    <row r="8" spans="1:11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5"/>
      <c r="K8" s="7"/>
    </row>
    <row r="9" spans="1:11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291266</v>
      </c>
      <c r="K9" s="7"/>
    </row>
    <row r="10" spans="1:11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>
        <v>32017</v>
      </c>
    </row>
    <row r="11" spans="1:11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7"/>
    </row>
    <row r="12" spans="1:11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/>
      <c r="K12" s="7">
        <v>685175</v>
      </c>
    </row>
    <row r="13" spans="1:11">
      <c r="A13" s="190" t="s">
        <v>131</v>
      </c>
      <c r="B13" s="191"/>
      <c r="C13" s="191"/>
      <c r="D13" s="191"/>
      <c r="E13" s="191"/>
      <c r="F13" s="191"/>
      <c r="G13" s="191"/>
      <c r="H13" s="191"/>
      <c r="I13" s="1">
        <v>7</v>
      </c>
      <c r="J13" s="60">
        <f>SUM(J7:J12)</f>
        <v>33423</v>
      </c>
      <c r="K13" s="49">
        <f>SUM(K7:K12)</f>
        <v>167205</v>
      </c>
    </row>
    <row r="14" spans="1:11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7">
        <v>114426</v>
      </c>
    </row>
    <row r="15" spans="1:11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33190</v>
      </c>
      <c r="K15" s="7"/>
    </row>
    <row r="16" spans="1:11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/>
      <c r="K16" s="7"/>
    </row>
    <row r="17" spans="1:11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/>
      <c r="K17" s="7">
        <v>16</v>
      </c>
    </row>
    <row r="18" spans="1:11">
      <c r="A18" s="190" t="s">
        <v>132</v>
      </c>
      <c r="B18" s="191"/>
      <c r="C18" s="191"/>
      <c r="D18" s="191"/>
      <c r="E18" s="191"/>
      <c r="F18" s="191"/>
      <c r="G18" s="191"/>
      <c r="H18" s="191"/>
      <c r="I18" s="1">
        <v>12</v>
      </c>
      <c r="J18" s="60">
        <f>SUM(J14:J17)</f>
        <v>33190</v>
      </c>
      <c r="K18" s="49">
        <f>SUM(K14:K17)</f>
        <v>114442</v>
      </c>
    </row>
    <row r="19" spans="1:11">
      <c r="A19" s="190" t="s">
        <v>30</v>
      </c>
      <c r="B19" s="191"/>
      <c r="C19" s="191"/>
      <c r="D19" s="191"/>
      <c r="E19" s="191"/>
      <c r="F19" s="191"/>
      <c r="G19" s="191"/>
      <c r="H19" s="191"/>
      <c r="I19" s="1">
        <v>13</v>
      </c>
      <c r="J19" s="60">
        <f>IF(J13&gt;J18,J13-J18,0)</f>
        <v>233</v>
      </c>
      <c r="K19" s="49">
        <f>IF(K13&gt;K18,K13-K18,0)</f>
        <v>52763</v>
      </c>
    </row>
    <row r="20" spans="1:11">
      <c r="A20" s="190" t="s">
        <v>31</v>
      </c>
      <c r="B20" s="191"/>
      <c r="C20" s="191"/>
      <c r="D20" s="191"/>
      <c r="E20" s="191"/>
      <c r="F20" s="191"/>
      <c r="G20" s="191"/>
      <c r="H20" s="191"/>
      <c r="I20" s="1">
        <v>14</v>
      </c>
      <c r="J20" s="60">
        <f>IF(J18&gt;J13,J18-J13,0)</f>
        <v>0</v>
      </c>
      <c r="K20" s="49">
        <f>IF(K18&gt;K13,K18-K13,0)</f>
        <v>0</v>
      </c>
    </row>
    <row r="21" spans="1:11">
      <c r="A21" s="207" t="s">
        <v>133</v>
      </c>
      <c r="B21" s="218"/>
      <c r="C21" s="218"/>
      <c r="D21" s="218"/>
      <c r="E21" s="218"/>
      <c r="F21" s="218"/>
      <c r="G21" s="218"/>
      <c r="H21" s="218"/>
      <c r="I21" s="252"/>
      <c r="J21" s="252"/>
      <c r="K21" s="253"/>
    </row>
    <row r="22" spans="1:11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/>
      <c r="K22" s="7"/>
    </row>
    <row r="23" spans="1:11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>
      <c r="A27" s="190" t="s">
        <v>137</v>
      </c>
      <c r="B27" s="191"/>
      <c r="C27" s="191"/>
      <c r="D27" s="191"/>
      <c r="E27" s="191"/>
      <c r="F27" s="191"/>
      <c r="G27" s="191"/>
      <c r="H27" s="191"/>
      <c r="I27" s="1">
        <v>20</v>
      </c>
      <c r="J27" s="60">
        <f>SUM(J22:J26)</f>
        <v>0</v>
      </c>
      <c r="K27" s="49">
        <f>SUM(K22:K26)</f>
        <v>0</v>
      </c>
    </row>
    <row r="28" spans="1:11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/>
      <c r="K28" s="7"/>
    </row>
    <row r="29" spans="1:11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7"/>
    </row>
    <row r="30" spans="1:11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/>
    </row>
    <row r="31" spans="1:11">
      <c r="A31" s="190" t="s">
        <v>2</v>
      </c>
      <c r="B31" s="191"/>
      <c r="C31" s="191"/>
      <c r="D31" s="191"/>
      <c r="E31" s="191"/>
      <c r="F31" s="191"/>
      <c r="G31" s="191"/>
      <c r="H31" s="191"/>
      <c r="I31" s="1">
        <v>24</v>
      </c>
      <c r="J31" s="60">
        <f>SUM(J28:J30)</f>
        <v>0</v>
      </c>
      <c r="K31" s="49">
        <f>SUM(K28:K30)</f>
        <v>0</v>
      </c>
    </row>
    <row r="32" spans="1:11">
      <c r="A32" s="190" t="s">
        <v>32</v>
      </c>
      <c r="B32" s="191"/>
      <c r="C32" s="191"/>
      <c r="D32" s="191"/>
      <c r="E32" s="191"/>
      <c r="F32" s="191"/>
      <c r="G32" s="191"/>
      <c r="H32" s="191"/>
      <c r="I32" s="1">
        <v>25</v>
      </c>
      <c r="J32" s="60">
        <f>IF(J27&gt;J31,J27-J31,0)</f>
        <v>0</v>
      </c>
      <c r="K32" s="49">
        <f>IF(K27&gt;K31,K27-K31,0)</f>
        <v>0</v>
      </c>
    </row>
    <row r="33" spans="1:11">
      <c r="A33" s="190" t="s">
        <v>33</v>
      </c>
      <c r="B33" s="191"/>
      <c r="C33" s="191"/>
      <c r="D33" s="191"/>
      <c r="E33" s="191"/>
      <c r="F33" s="191"/>
      <c r="G33" s="191"/>
      <c r="H33" s="191"/>
      <c r="I33" s="1">
        <v>26</v>
      </c>
      <c r="J33" s="60">
        <f>IF(J31&gt;J27,J31-J27,0)</f>
        <v>0</v>
      </c>
      <c r="K33" s="49">
        <f>IF(K31&gt;K27,K31-K27,0)</f>
        <v>0</v>
      </c>
    </row>
    <row r="34" spans="1:11">
      <c r="A34" s="207" t="s">
        <v>134</v>
      </c>
      <c r="B34" s="218"/>
      <c r="C34" s="218"/>
      <c r="D34" s="218"/>
      <c r="E34" s="218"/>
      <c r="F34" s="218"/>
      <c r="G34" s="218"/>
      <c r="H34" s="218"/>
      <c r="I34" s="252"/>
      <c r="J34" s="252"/>
      <c r="K34" s="253"/>
    </row>
    <row r="35" spans="1:11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7"/>
    </row>
    <row r="36" spans="1:11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/>
      <c r="K36" s="7"/>
    </row>
    <row r="37" spans="1:11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>
        <v>898</v>
      </c>
    </row>
    <row r="38" spans="1:11">
      <c r="A38" s="190" t="s">
        <v>59</v>
      </c>
      <c r="B38" s="191"/>
      <c r="C38" s="191"/>
      <c r="D38" s="191"/>
      <c r="E38" s="191"/>
      <c r="F38" s="191"/>
      <c r="G38" s="191"/>
      <c r="H38" s="191"/>
      <c r="I38" s="1">
        <v>30</v>
      </c>
      <c r="J38" s="60">
        <f>SUM(J35:J37)</f>
        <v>0</v>
      </c>
      <c r="K38" s="49">
        <f>SUM(K35:K37)</f>
        <v>898</v>
      </c>
    </row>
    <row r="39" spans="1:11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/>
      <c r="K39" s="7"/>
    </row>
    <row r="40" spans="1:11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205</v>
      </c>
      <c r="K43" s="7"/>
    </row>
    <row r="44" spans="1:11">
      <c r="A44" s="190" t="s">
        <v>60</v>
      </c>
      <c r="B44" s="191"/>
      <c r="C44" s="191"/>
      <c r="D44" s="191"/>
      <c r="E44" s="191"/>
      <c r="F44" s="191"/>
      <c r="G44" s="191"/>
      <c r="H44" s="192"/>
      <c r="I44" s="1">
        <v>36</v>
      </c>
      <c r="J44" s="60">
        <f>SUM(J39:J43)</f>
        <v>205</v>
      </c>
      <c r="K44" s="49">
        <f>SUM(K39:K43)</f>
        <v>0</v>
      </c>
    </row>
    <row r="45" spans="1:11">
      <c r="A45" s="190" t="s">
        <v>11</v>
      </c>
      <c r="B45" s="191"/>
      <c r="C45" s="191"/>
      <c r="D45" s="191"/>
      <c r="E45" s="191"/>
      <c r="F45" s="191"/>
      <c r="G45" s="191"/>
      <c r="H45" s="191"/>
      <c r="I45" s="1">
        <v>37</v>
      </c>
      <c r="J45" s="60">
        <f>IF(J38&gt;J44,J38-J44,0)</f>
        <v>0</v>
      </c>
      <c r="K45" s="49">
        <f>IF(K38&gt;K44,K38-K44,0)</f>
        <v>898</v>
      </c>
    </row>
    <row r="46" spans="1:11">
      <c r="A46" s="190" t="s">
        <v>12</v>
      </c>
      <c r="B46" s="191"/>
      <c r="C46" s="191"/>
      <c r="D46" s="191"/>
      <c r="E46" s="191"/>
      <c r="F46" s="191"/>
      <c r="G46" s="191"/>
      <c r="H46" s="191"/>
      <c r="I46" s="1">
        <v>38</v>
      </c>
      <c r="J46" s="60">
        <f>IF(J44&gt;J38,J44-J38,0)</f>
        <v>205</v>
      </c>
      <c r="K46" s="49">
        <f>IF(K44&gt;K38,K44-K38,0)</f>
        <v>0</v>
      </c>
    </row>
    <row r="47" spans="1:11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0">
        <f>IF(J19-J20+J32-J33+J45-J46&gt;0,J19-J20+J32-J33+J45-J46,0)</f>
        <v>28</v>
      </c>
      <c r="K47" s="49">
        <f>IF(K19-K20+K32-K33+K45-K46&gt;0,K19-K20+K32-K33+K45-K46,0)</f>
        <v>53661</v>
      </c>
    </row>
    <row r="48" spans="1:11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0">
        <f>IF(J20-J19+J33-J32+J46-J45&gt;0,J20-J19+J33-J32+J46-J45,0)</f>
        <v>0</v>
      </c>
      <c r="K48" s="49">
        <f>IF(K20-K19+K33-K32+K46-K45&gt;0,K20-K19+K33-K32+K46-K45,0)</f>
        <v>0</v>
      </c>
    </row>
    <row r="49" spans="1:11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0</v>
      </c>
      <c r="K49" s="7">
        <v>28</v>
      </c>
    </row>
    <row r="50" spans="1:11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v>28</v>
      </c>
      <c r="K50" s="7">
        <v>53661</v>
      </c>
    </row>
    <row r="51" spans="1:11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>
      <c r="A52" s="223" t="s">
        <v>146</v>
      </c>
      <c r="B52" s="224"/>
      <c r="C52" s="224"/>
      <c r="D52" s="224"/>
      <c r="E52" s="224"/>
      <c r="F52" s="224"/>
      <c r="G52" s="224"/>
      <c r="H52" s="224"/>
      <c r="I52" s="4">
        <v>44</v>
      </c>
      <c r="J52" s="61">
        <f>J49+J50-J51</f>
        <v>28</v>
      </c>
      <c r="K52" s="57">
        <f>K49+K50-K51</f>
        <v>53689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44"/>
  <sheetViews>
    <sheetView tabSelected="1" zoomScaleNormal="100" zoomScaleSheetLayoutView="125" workbookViewId="0">
      <selection activeCell="C44" sqref="C44:E44"/>
    </sheetView>
  </sheetViews>
  <sheetFormatPr defaultColWidth="9.109375" defaultRowHeight="12.55"/>
  <cols>
    <col min="1" max="4" width="9.109375" style="68"/>
    <col min="5" max="5" width="10.109375" style="68" bestFit="1" customWidth="1"/>
    <col min="6" max="16384" width="9.109375" style="68"/>
  </cols>
  <sheetData>
    <row r="1" spans="1:12">
      <c r="A1" s="260" t="s">
        <v>246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7"/>
    </row>
    <row r="2" spans="1:12" ht="15.05">
      <c r="A2" s="38"/>
      <c r="B2" s="66"/>
      <c r="C2" s="270" t="s">
        <v>292</v>
      </c>
      <c r="D2" s="270"/>
      <c r="E2" s="69">
        <v>41275</v>
      </c>
      <c r="F2" s="39" t="s">
        <v>216</v>
      </c>
      <c r="G2" s="271">
        <v>41639</v>
      </c>
      <c r="H2" s="272"/>
      <c r="I2" s="66"/>
      <c r="J2" s="66"/>
      <c r="K2" s="66"/>
      <c r="L2" s="70"/>
    </row>
    <row r="3" spans="1:12" ht="21.95">
      <c r="A3" s="273" t="s">
        <v>50</v>
      </c>
      <c r="B3" s="273"/>
      <c r="C3" s="273"/>
      <c r="D3" s="273"/>
      <c r="E3" s="273"/>
      <c r="F3" s="273"/>
      <c r="G3" s="273"/>
      <c r="H3" s="273"/>
      <c r="I3" s="73" t="s">
        <v>269</v>
      </c>
      <c r="J3" s="74" t="s">
        <v>124</v>
      </c>
      <c r="K3" s="74" t="s">
        <v>125</v>
      </c>
    </row>
    <row r="4" spans="1:12">
      <c r="A4" s="274">
        <v>1</v>
      </c>
      <c r="B4" s="274"/>
      <c r="C4" s="274"/>
      <c r="D4" s="274"/>
      <c r="E4" s="274"/>
      <c r="F4" s="274"/>
      <c r="G4" s="274"/>
      <c r="H4" s="274"/>
      <c r="I4" s="76">
        <v>2</v>
      </c>
      <c r="J4" s="75" t="s">
        <v>247</v>
      </c>
      <c r="K4" s="75" t="s">
        <v>248</v>
      </c>
    </row>
    <row r="5" spans="1:12">
      <c r="A5" s="262" t="s">
        <v>249</v>
      </c>
      <c r="B5" s="263"/>
      <c r="C5" s="263"/>
      <c r="D5" s="263"/>
      <c r="E5" s="263"/>
      <c r="F5" s="263"/>
      <c r="G5" s="263"/>
      <c r="H5" s="263"/>
      <c r="I5" s="40">
        <v>1</v>
      </c>
      <c r="J5" s="41">
        <v>23099700</v>
      </c>
      <c r="K5" s="41">
        <v>23099700</v>
      </c>
    </row>
    <row r="6" spans="1:12">
      <c r="A6" s="262" t="s">
        <v>250</v>
      </c>
      <c r="B6" s="263"/>
      <c r="C6" s="263"/>
      <c r="D6" s="263"/>
      <c r="E6" s="263"/>
      <c r="F6" s="263"/>
      <c r="G6" s="263"/>
      <c r="H6" s="263"/>
      <c r="I6" s="40">
        <v>2</v>
      </c>
      <c r="J6" s="42"/>
      <c r="K6" s="42"/>
    </row>
    <row r="7" spans="1:12">
      <c r="A7" s="262" t="s">
        <v>251</v>
      </c>
      <c r="B7" s="263"/>
      <c r="C7" s="263"/>
      <c r="D7" s="263"/>
      <c r="E7" s="263"/>
      <c r="F7" s="263"/>
      <c r="G7" s="263"/>
      <c r="H7" s="263"/>
      <c r="I7" s="40">
        <v>3</v>
      </c>
      <c r="J7" s="42"/>
      <c r="K7" s="42"/>
    </row>
    <row r="8" spans="1:12">
      <c r="A8" s="262" t="s">
        <v>252</v>
      </c>
      <c r="B8" s="263"/>
      <c r="C8" s="263"/>
      <c r="D8" s="263"/>
      <c r="E8" s="263"/>
      <c r="F8" s="263"/>
      <c r="G8" s="263"/>
      <c r="H8" s="263"/>
      <c r="I8" s="40">
        <v>4</v>
      </c>
      <c r="J8" s="42">
        <v>-3965187</v>
      </c>
      <c r="K8" s="42">
        <v>-4223030</v>
      </c>
    </row>
    <row r="9" spans="1:12">
      <c r="A9" s="262" t="s">
        <v>253</v>
      </c>
      <c r="B9" s="263"/>
      <c r="C9" s="263"/>
      <c r="D9" s="263"/>
      <c r="E9" s="263"/>
      <c r="F9" s="263"/>
      <c r="G9" s="263"/>
      <c r="H9" s="263"/>
      <c r="I9" s="40">
        <v>5</v>
      </c>
      <c r="J9" s="42">
        <v>-257843</v>
      </c>
      <c r="K9" s="42">
        <v>-549987</v>
      </c>
    </row>
    <row r="10" spans="1:12">
      <c r="A10" s="262" t="s">
        <v>254</v>
      </c>
      <c r="B10" s="263"/>
      <c r="C10" s="263"/>
      <c r="D10" s="263"/>
      <c r="E10" s="263"/>
      <c r="F10" s="263"/>
      <c r="G10" s="263"/>
      <c r="H10" s="263"/>
      <c r="I10" s="40">
        <v>6</v>
      </c>
      <c r="J10" s="42">
        <v>7439288</v>
      </c>
      <c r="K10" s="42">
        <v>3434939</v>
      </c>
    </row>
    <row r="11" spans="1:12">
      <c r="A11" s="262" t="s">
        <v>255</v>
      </c>
      <c r="B11" s="263"/>
      <c r="C11" s="263"/>
      <c r="D11" s="263"/>
      <c r="E11" s="263"/>
      <c r="F11" s="263"/>
      <c r="G11" s="263"/>
      <c r="H11" s="263"/>
      <c r="I11" s="40">
        <v>7</v>
      </c>
      <c r="J11" s="42"/>
      <c r="K11" s="42"/>
    </row>
    <row r="12" spans="1:12">
      <c r="A12" s="262" t="s">
        <v>256</v>
      </c>
      <c r="B12" s="263"/>
      <c r="C12" s="263"/>
      <c r="D12" s="263"/>
      <c r="E12" s="263"/>
      <c r="F12" s="263"/>
      <c r="G12" s="263"/>
      <c r="H12" s="263"/>
      <c r="I12" s="40">
        <v>8</v>
      </c>
      <c r="J12" s="42"/>
      <c r="K12" s="42"/>
    </row>
    <row r="13" spans="1:12">
      <c r="A13" s="262" t="s">
        <v>257</v>
      </c>
      <c r="B13" s="263"/>
      <c r="C13" s="263"/>
      <c r="D13" s="263"/>
      <c r="E13" s="263"/>
      <c r="F13" s="263"/>
      <c r="G13" s="263"/>
      <c r="H13" s="263"/>
      <c r="I13" s="40">
        <v>9</v>
      </c>
      <c r="J13" s="42"/>
      <c r="K13" s="42"/>
    </row>
    <row r="14" spans="1:12">
      <c r="A14" s="264" t="s">
        <v>258</v>
      </c>
      <c r="B14" s="265"/>
      <c r="C14" s="265"/>
      <c r="D14" s="265"/>
      <c r="E14" s="265"/>
      <c r="F14" s="265"/>
      <c r="G14" s="265"/>
      <c r="H14" s="265"/>
      <c r="I14" s="40">
        <v>10</v>
      </c>
      <c r="J14" s="71">
        <f>SUM(J5:J13)</f>
        <v>26315958</v>
      </c>
      <c r="K14" s="71">
        <f>SUM(K5:K13)</f>
        <v>21761622</v>
      </c>
    </row>
    <row r="15" spans="1:12">
      <c r="A15" s="262" t="s">
        <v>259</v>
      </c>
      <c r="B15" s="263"/>
      <c r="C15" s="263"/>
      <c r="D15" s="263"/>
      <c r="E15" s="263"/>
      <c r="F15" s="263"/>
      <c r="G15" s="263"/>
      <c r="H15" s="263"/>
      <c r="I15" s="40">
        <v>11</v>
      </c>
      <c r="J15" s="42"/>
      <c r="K15" s="42"/>
    </row>
    <row r="16" spans="1:12">
      <c r="A16" s="262" t="s">
        <v>260</v>
      </c>
      <c r="B16" s="263"/>
      <c r="C16" s="263"/>
      <c r="D16" s="263"/>
      <c r="E16" s="263"/>
      <c r="F16" s="263"/>
      <c r="G16" s="263"/>
      <c r="H16" s="263"/>
      <c r="I16" s="40">
        <v>12</v>
      </c>
      <c r="J16" s="42"/>
      <c r="K16" s="42"/>
    </row>
    <row r="17" spans="1:11">
      <c r="A17" s="262" t="s">
        <v>261</v>
      </c>
      <c r="B17" s="263"/>
      <c r="C17" s="263"/>
      <c r="D17" s="263"/>
      <c r="E17" s="263"/>
      <c r="F17" s="263"/>
      <c r="G17" s="263"/>
      <c r="H17" s="263"/>
      <c r="I17" s="40">
        <v>13</v>
      </c>
      <c r="J17" s="42"/>
      <c r="K17" s="42"/>
    </row>
    <row r="18" spans="1:11">
      <c r="A18" s="262" t="s">
        <v>262</v>
      </c>
      <c r="B18" s="263"/>
      <c r="C18" s="263"/>
      <c r="D18" s="263"/>
      <c r="E18" s="263"/>
      <c r="F18" s="263"/>
      <c r="G18" s="263"/>
      <c r="H18" s="263"/>
      <c r="I18" s="40">
        <v>14</v>
      </c>
      <c r="J18" s="42"/>
      <c r="K18" s="42"/>
    </row>
    <row r="19" spans="1:11">
      <c r="A19" s="262" t="s">
        <v>263</v>
      </c>
      <c r="B19" s="263"/>
      <c r="C19" s="263"/>
      <c r="D19" s="263"/>
      <c r="E19" s="263"/>
      <c r="F19" s="263"/>
      <c r="G19" s="263"/>
      <c r="H19" s="263"/>
      <c r="I19" s="40">
        <v>15</v>
      </c>
      <c r="J19" s="42"/>
      <c r="K19" s="42"/>
    </row>
    <row r="20" spans="1:11">
      <c r="A20" s="262" t="s">
        <v>264</v>
      </c>
      <c r="B20" s="263"/>
      <c r="C20" s="263"/>
      <c r="D20" s="263"/>
      <c r="E20" s="263"/>
      <c r="F20" s="263"/>
      <c r="G20" s="263"/>
      <c r="H20" s="263"/>
      <c r="I20" s="40">
        <v>16</v>
      </c>
      <c r="J20" s="42"/>
      <c r="K20" s="42"/>
    </row>
    <row r="21" spans="1:11">
      <c r="A21" s="264" t="s">
        <v>265</v>
      </c>
      <c r="B21" s="265"/>
      <c r="C21" s="265"/>
      <c r="D21" s="265"/>
      <c r="E21" s="265"/>
      <c r="F21" s="265"/>
      <c r="G21" s="265"/>
      <c r="H21" s="265"/>
      <c r="I21" s="40">
        <v>17</v>
      </c>
      <c r="J21" s="72">
        <f>SUM(J15:J20)</f>
        <v>0</v>
      </c>
      <c r="K21" s="72">
        <f>SUM(K15:K20)</f>
        <v>0</v>
      </c>
    </row>
    <row r="22" spans="1:11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>
      <c r="A23" s="254" t="s">
        <v>266</v>
      </c>
      <c r="B23" s="255"/>
      <c r="C23" s="255"/>
      <c r="D23" s="255"/>
      <c r="E23" s="255"/>
      <c r="F23" s="255"/>
      <c r="G23" s="255"/>
      <c r="H23" s="255"/>
      <c r="I23" s="43">
        <v>18</v>
      </c>
      <c r="J23" s="41"/>
      <c r="K23" s="41"/>
    </row>
    <row r="24" spans="1:11" ht="17.25" customHeight="1">
      <c r="A24" s="256" t="s">
        <v>267</v>
      </c>
      <c r="B24" s="257"/>
      <c r="C24" s="257"/>
      <c r="D24" s="257"/>
      <c r="E24" s="257"/>
      <c r="F24" s="257"/>
      <c r="G24" s="257"/>
      <c r="H24" s="257"/>
      <c r="I24" s="44">
        <v>19</v>
      </c>
      <c r="J24" s="72"/>
      <c r="K24" s="72"/>
    </row>
    <row r="25" spans="1:11" ht="30.05" customHeight="1">
      <c r="A25" s="258" t="s">
        <v>268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  <row r="44" spans="3:5">
      <c r="C44" s="278" t="s">
        <v>306</v>
      </c>
      <c r="D44" s="279"/>
      <c r="E44" s="279"/>
    </row>
  </sheetData>
  <protectedRanges>
    <protectedRange sqref="E2" name="Range1_1"/>
    <protectedRange sqref="G2:H2" name="Range1"/>
  </protectedRanges>
  <mergeCells count="27">
    <mergeCell ref="C44:E44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C1048576 F1:XFD1048576 D1:E43 D45:E1048576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User</dc:creator>
  <cp:lastModifiedBy>User</cp:lastModifiedBy>
  <cp:lastPrinted>2014-02-13T07:58:33Z</cp:lastPrinted>
  <dcterms:created xsi:type="dcterms:W3CDTF">2008-10-17T11:51:54Z</dcterms:created>
  <dcterms:modified xsi:type="dcterms:W3CDTF">2014-02-14T08:28:10Z</dcterms:modified>
</cp:coreProperties>
</file>