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<sst xmlns="http://schemas.openxmlformats.org/spreadsheetml/2006/main" count="334" uniqueCount="303">
  <si>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</si>
  <si>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</si>
  <si>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</si>
  <si>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</si>
  <si>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</si>
  <si>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</si>
  <si>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</si>
  <si>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</si>
  <si>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</si>
  <si>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</si>
  <si>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</si>
  <si>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</si>
  <si>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</si>
  <si>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</si>
  <si>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</si>
  <si>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</si>
  <si>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</si>
  <si>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</si>
  <si>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</si>
  <si>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</si>
  <si>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</si>
  <si>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</si>
  <si>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</si>
  <si>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</si>
  <si>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</si>
  <si>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</si>
  <si>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</si>
  <si>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</si>
  <si>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</si>
  <si>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</si>
  <si>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</si>
  <si>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</si>
  <si>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</si>
  <si>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</si>
  <si>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</si>
  <si>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</si>
  <si>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</si>
  <si>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</si>
  <si>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</si>
  <si>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</si>
  <si>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</si>
  <si>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</si>
  <si>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</si>
  <si>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</si>
  <si>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</si>
  <si>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</si>
  <si>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</si>
  <si>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</si>
  <si>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</si>
  <si>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</si>
  <si>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</si>
  <si>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</si>
  <si>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</si>
  <si>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</si>
  <si>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</si>
  <si>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</si>
  <si>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</si>
  <si>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</si>
  <si>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</si>
  <si>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</si>
  <si>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</si>
  <si>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</si>
  <si>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</si>
  <si>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</si>
  <si>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</si>
  <si>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</si>
  <si>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</si>
  <si>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</si>
  <si>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</si>
  <si>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</si>
  <si>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</si>
  <si>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</si>
  <si>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</si>
  <si>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</si>
  <si>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</si>
  <si>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</si>
  <si>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</si>
  <si>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</si>
  <si>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</si>
  <si>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</si>
  <si>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</si>
  <si>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</si>
  <si>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</si>
  <si>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</si>
  <si>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</si>
  <si>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</si>
  <si>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</si>
  <si>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</si>
  <si>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</si>
  <si>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</si>
  <si>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</si>
  <si>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</si>
  <si>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</si>
  <si>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</si>
  <si>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</si>
  <si>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</si>
  <si>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</si>
  <si>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</si>
  <si>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</si>
  <si>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</si>
  <si>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</si>
  <si>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</si>
  <si>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</si>
  <si>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</si>
  <si>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</si>
  <si>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</si>
  <si>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</si>
  <si>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</si>
  <si>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</si>
  <si>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</si>
  <si>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</si>
  <si>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</si>
  <si>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</si>
  <si>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</si>
  <si>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</si>
  <si>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</si>
  <si>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</si>
  <si>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</si>
  <si>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</si>
  <si>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</si>
  <si>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</si>
  <si>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</si>
  <si>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</si>
  <si>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</si>
  <si>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</si>
  <si>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</si>
  <si>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</si>
  <si>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</si>
  <si>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</si>
  <si>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</si>
  <si>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</si>
  <si>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</si>
  <si>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</si>
  <si>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</si>
  <si>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</si>
  <si>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</si>
  <si>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</si>
  <si>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</si>
  <si>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</si>
  <si>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</si>
  <si>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</si>
  <si>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</si>
  <si>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</si>
  <si>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</si>
  <si>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</si>
  <si>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</si>
  <si>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</si>
  <si>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</si>
  <si>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</si>
  <si>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</si>
  <si>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</si>
  <si>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</si>
  <si>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</si>
  <si>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</si>
  <si>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</si>
  <si>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</si>
  <si>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</si>
  <si>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</si>
  <si>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</si>
  <si>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</si>
  <si>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</si>
  <si>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</si>
  <si>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</si>
  <si>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</si>
  <si>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</si>
  <si>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</si>
  <si>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</si>
  <si>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</si>
  <si>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</si>
  <si>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</si>
  <si>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</si>
  <si>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</si>
  <si>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</si>
  <si>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</si>
  <si>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</si>
  <si>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</si>
  <si>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</si>
  <si>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</si>
  <si>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</si>
  <si>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</si>
  <si>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</si>
  <si>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</si>
  <si>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</si>
  <si>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</si>
  <si>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</si>
  <si>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</si>
  <si>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</si>
  <si>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</si>
  <si>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</si>
  <si>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</si>
  <si>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</si>
  <si>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</si>
  <si>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</si>
  <si>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</si>
  <si>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</si>
  <si>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</si>
  <si>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</si>
  <si>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</si>
  <si>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</si>
  <si>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</si>
  <si>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</si>
  <si>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</si>
  <si>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</si>
  <si>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</si>
  <si>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</si>
  <si>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</si>
  <si>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</si>
  <si>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</si>
  <si>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</si>
  <si>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</si>
  <si>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</si>
  <si>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</si>
  <si>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</si>
  <si>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</si>
  <si>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</si>
  <si>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</si>
  <si>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</si>
  <si>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</si>
  <si>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</si>
  <si>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</si>
  <si>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</si>
  <si>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</si>
  <si>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</si>
  <si>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</si>
  <si>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</si>
  <si>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</si>
  <si>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</si>
  <si>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</si>
  <si>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</si>
  <si>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</si>
  <si>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</si>
  <si>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</si>
  <si>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</si>
  <si>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</si>
  <si>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</si>
  <si>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</si>
  <si>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</si>
  <si>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</si>
  <si>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</si>
  <si>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</si>
  <si>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</si>
  <si>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</si>
  <si>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</si>
  <si>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</si>
  <si>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</si>
  <si>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</si>
  <si>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</si>
  <si>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</si>
  <si>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</si>
  <si>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</si>
  <si>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</si>
  <si>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</si>
  <si>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</si>
  <si>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</si>
  <si>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</si>
  <si>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</si>
  <si>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</si>
  <si>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</si>
  <si>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</si>
  <si>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</si>
  <si>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</si>
  <si>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</si>
  <si>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</si>
  <si>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</si>
  <si>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</si>
  <si>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</si>
  <si>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</si>
  <si>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</si>
  <si>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</si>
  <si>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</si>
  <si>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</si>
  <si>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</si>
  <si>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</si>
  <si>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</si>
  <si>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</si>
  <si>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</si>
  <si>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</si>
  <si>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</si>
  <si>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</si>
  <si>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</si>
  <si>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</si>
  <si>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</si>
  <si>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</si>
  <si>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</si>
  <si>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02058146</t>
  </si>
  <si>
    <t>130003769</t>
  </si>
  <si>
    <t>98014881436</t>
  </si>
  <si>
    <t>TERRA MEDITERRANEA d.d.</t>
  </si>
  <si>
    <t>PULA</t>
  </si>
  <si>
    <t>MLETAČKA 12</t>
  </si>
  <si>
    <t>ISTARSKA</t>
  </si>
  <si>
    <t>6810</t>
  </si>
  <si>
    <t>Obveznik: TERRA MEDITERRANEA d.d.</t>
  </si>
  <si>
    <t>REMIKO d.o.o.</t>
  </si>
  <si>
    <t>Mladen Stojanović</t>
  </si>
  <si>
    <t>052-542236</t>
  </si>
  <si>
    <t>052-213186</t>
  </si>
  <si>
    <t>remiko@optinet.hr</t>
  </si>
  <si>
    <t>MATIJA ŽAGAR</t>
  </si>
  <si>
    <t>u razdoblju 01.01.2013. do30.06.2013.</t>
  </si>
  <si>
    <t>stanje na dan 30.06.2013.</t>
  </si>
  <si>
    <t>u razdoblju 01.01.2013. do 30.06.2013.</t>
  </si>
  <si>
    <t>52100 PULA, Mletačka 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</si>
</sst>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2" fillId="21" borderId="2" applyNumberFormat="0" applyAlignment="0" applyProtection="0"/>
    <xf numFmtId="0" fontId="23" fillId="21" borderId="3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1" fillId="23" borderId="8" applyNumberFormat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24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/>
      <protection hidden="1"/>
    </xf>
    <xf numFmtId="0" fontId="0" fillId="0" borderId="26" xfId="0" applyBorder="1" applyAlignment="1">
      <alignment/>
    </xf>
    <xf numFmtId="0" fontId="10" fillId="0" borderId="28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29" xfId="51" applyFont="1" applyBorder="1" applyAlignment="1">
      <alignment/>
      <protection/>
    </xf>
    <xf numFmtId="0" fontId="3" fillId="0" borderId="27" xfId="51" applyFont="1" applyFill="1" applyBorder="1" applyAlignment="1">
      <alignment horizontal="left" vertical="center"/>
      <protection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24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9" fillId="0" borderId="0" xfId="56" applyBorder="1" applyAlignment="1">
      <alignment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13" fillId="0" borderId="25" xfId="35" applyFont="1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4</xdr:col>
      <xdr:colOff>400050</xdr:colOff>
      <xdr:row>60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782175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7</xdr:col>
      <xdr:colOff>361950</xdr:colOff>
      <xdr:row>62</xdr:row>
      <xdr:rowOff>9525</xdr:rowOff>
    </xdr:to>
    <xdr:pic>
      <xdr:nvPicPr>
        <xdr:cNvPr id="2" name="6E0290BC-028D-4C08-A06C-F140172EB6F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9620250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L6" sqref="L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0" t="s">
        <v>214</v>
      </c>
      <c r="B1" s="121"/>
      <c r="C1" s="12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6" t="s">
        <v>215</v>
      </c>
      <c r="B2" s="177"/>
      <c r="C2" s="177"/>
      <c r="D2" s="178"/>
      <c r="E2" s="108">
        <v>41275</v>
      </c>
      <c r="F2" s="12"/>
      <c r="G2" s="13" t="s">
        <v>216</v>
      </c>
      <c r="H2" s="108">
        <v>41455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79" t="s">
        <v>280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8" t="s">
        <v>217</v>
      </c>
      <c r="B6" s="149"/>
      <c r="C6" s="122" t="s">
        <v>284</v>
      </c>
      <c r="D6" s="123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82" t="s">
        <v>218</v>
      </c>
      <c r="B8" s="183"/>
      <c r="C8" s="122" t="s">
        <v>285</v>
      </c>
      <c r="D8" s="123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5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3" t="s">
        <v>219</v>
      </c>
      <c r="B10" s="174"/>
      <c r="C10" s="122" t="s">
        <v>286</v>
      </c>
      <c r="D10" s="123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5"/>
      <c r="B11" s="174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8" t="s">
        <v>220</v>
      </c>
      <c r="B12" s="149"/>
      <c r="C12" s="124" t="s">
        <v>287</v>
      </c>
      <c r="D12" s="171"/>
      <c r="E12" s="171"/>
      <c r="F12" s="171"/>
      <c r="G12" s="171"/>
      <c r="H12" s="171"/>
      <c r="I12" s="128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8" t="s">
        <v>221</v>
      </c>
      <c r="B14" s="149"/>
      <c r="C14" s="172">
        <v>52100</v>
      </c>
      <c r="D14" s="173"/>
      <c r="E14" s="16"/>
      <c r="F14" s="124" t="s">
        <v>288</v>
      </c>
      <c r="G14" s="171"/>
      <c r="H14" s="171"/>
      <c r="I14" s="128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8" t="s">
        <v>222</v>
      </c>
      <c r="B16" s="149"/>
      <c r="C16" s="124" t="s">
        <v>289</v>
      </c>
      <c r="D16" s="171"/>
      <c r="E16" s="171"/>
      <c r="F16" s="171"/>
      <c r="G16" s="171"/>
      <c r="H16" s="171"/>
      <c r="I16" s="128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8" t="s">
        <v>223</v>
      </c>
      <c r="B18" s="149"/>
      <c r="C18" s="167"/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8" t="s">
        <v>224</v>
      </c>
      <c r="B20" s="149"/>
      <c r="C20" s="167"/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8" t="s">
        <v>225</v>
      </c>
      <c r="B22" s="149"/>
      <c r="C22" s="109">
        <v>359</v>
      </c>
      <c r="D22" s="124" t="s">
        <v>288</v>
      </c>
      <c r="E22" s="164"/>
      <c r="F22" s="165"/>
      <c r="G22" s="148"/>
      <c r="H22" s="170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8" t="s">
        <v>226</v>
      </c>
      <c r="B24" s="149"/>
      <c r="C24" s="109">
        <v>18</v>
      </c>
      <c r="D24" s="124" t="s">
        <v>290</v>
      </c>
      <c r="E24" s="164"/>
      <c r="F24" s="164"/>
      <c r="G24" s="165"/>
      <c r="H24" s="46" t="s">
        <v>227</v>
      </c>
      <c r="I24" s="110">
        <v>1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281</v>
      </c>
      <c r="I25" s="89"/>
      <c r="J25" s="10"/>
      <c r="K25" s="10"/>
      <c r="L25" s="10"/>
    </row>
    <row r="26" spans="1:12" ht="12.75">
      <c r="A26" s="148" t="s">
        <v>228</v>
      </c>
      <c r="B26" s="149"/>
      <c r="C26" s="111"/>
      <c r="D26" s="25"/>
      <c r="E26" s="33"/>
      <c r="F26" s="24"/>
      <c r="G26" s="166" t="s">
        <v>229</v>
      </c>
      <c r="H26" s="149"/>
      <c r="I26" s="112" t="s">
        <v>291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7" t="s">
        <v>230</v>
      </c>
      <c r="B28" s="158"/>
      <c r="C28" s="159"/>
      <c r="D28" s="159"/>
      <c r="E28" s="160" t="s">
        <v>231</v>
      </c>
      <c r="F28" s="161"/>
      <c r="G28" s="161"/>
      <c r="H28" s="162" t="s">
        <v>232</v>
      </c>
      <c r="I28" s="163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4"/>
      <c r="B30" s="125"/>
      <c r="C30" s="125"/>
      <c r="D30" s="126"/>
      <c r="E30" s="154"/>
      <c r="F30" s="125"/>
      <c r="G30" s="125"/>
      <c r="H30" s="122"/>
      <c r="I30" s="123"/>
      <c r="J30" s="10"/>
      <c r="K30" s="10"/>
      <c r="L30" s="10"/>
    </row>
    <row r="31" spans="1:12" ht="12.75">
      <c r="A31" s="85"/>
      <c r="B31" s="22"/>
      <c r="C31" s="21"/>
      <c r="D31" s="155"/>
      <c r="E31" s="155"/>
      <c r="F31" s="155"/>
      <c r="G31" s="156"/>
      <c r="H31" s="16"/>
      <c r="I31" s="92"/>
      <c r="J31" s="10"/>
      <c r="K31" s="10"/>
      <c r="L31" s="10"/>
    </row>
    <row r="32" spans="1:12" ht="12.75">
      <c r="A32" s="154"/>
      <c r="B32" s="125"/>
      <c r="C32" s="125"/>
      <c r="D32" s="126"/>
      <c r="E32" s="154"/>
      <c r="F32" s="125"/>
      <c r="G32" s="125"/>
      <c r="H32" s="122"/>
      <c r="I32" s="123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4"/>
      <c r="B34" s="125"/>
      <c r="C34" s="125"/>
      <c r="D34" s="126"/>
      <c r="E34" s="154"/>
      <c r="F34" s="125"/>
      <c r="G34" s="125"/>
      <c r="H34" s="122"/>
      <c r="I34" s="123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4"/>
      <c r="B36" s="125"/>
      <c r="C36" s="125"/>
      <c r="D36" s="126"/>
      <c r="E36" s="154"/>
      <c r="F36" s="125"/>
      <c r="G36" s="125"/>
      <c r="H36" s="122"/>
      <c r="I36" s="123"/>
      <c r="J36" s="10"/>
      <c r="K36" s="10"/>
      <c r="L36" s="10"/>
    </row>
    <row r="37" spans="1:12" ht="12.75">
      <c r="A37" s="94"/>
      <c r="B37" s="30"/>
      <c r="C37" s="116"/>
      <c r="D37" s="117"/>
      <c r="E37" s="16"/>
      <c r="F37" s="116"/>
      <c r="G37" s="117"/>
      <c r="H37" s="16"/>
      <c r="I37" s="86"/>
      <c r="J37" s="10"/>
      <c r="K37" s="10"/>
      <c r="L37" s="10"/>
    </row>
    <row r="38" spans="1:12" ht="12.75">
      <c r="A38" s="154"/>
      <c r="B38" s="125"/>
      <c r="C38" s="125"/>
      <c r="D38" s="126"/>
      <c r="E38" s="154"/>
      <c r="F38" s="125"/>
      <c r="G38" s="125"/>
      <c r="H38" s="122"/>
      <c r="I38" s="123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4"/>
      <c r="B40" s="125"/>
      <c r="C40" s="125"/>
      <c r="D40" s="126"/>
      <c r="E40" s="154"/>
      <c r="F40" s="125"/>
      <c r="G40" s="125"/>
      <c r="H40" s="122"/>
      <c r="I40" s="123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43" t="s">
        <v>233</v>
      </c>
      <c r="B44" s="144"/>
      <c r="C44" s="122" t="s">
        <v>293</v>
      </c>
      <c r="D44" s="123"/>
      <c r="E44" s="26"/>
      <c r="F44" s="124" t="s">
        <v>302</v>
      </c>
      <c r="G44" s="125"/>
      <c r="H44" s="125"/>
      <c r="I44" s="126"/>
      <c r="J44" s="10"/>
      <c r="K44" s="10"/>
      <c r="L44" s="10"/>
    </row>
    <row r="45" spans="1:12" ht="12.75">
      <c r="A45" s="94"/>
      <c r="B45" s="30"/>
      <c r="C45" s="116"/>
      <c r="D45" s="117"/>
      <c r="E45" s="16"/>
      <c r="F45" s="116"/>
      <c r="G45" s="151"/>
      <c r="H45" s="35"/>
      <c r="I45" s="98"/>
      <c r="J45" s="10"/>
      <c r="K45" s="10"/>
      <c r="L45" s="10"/>
    </row>
    <row r="46" spans="1:12" ht="12.75">
      <c r="A46" s="143" t="s">
        <v>234</v>
      </c>
      <c r="B46" s="144"/>
      <c r="C46" s="124" t="s">
        <v>294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3" t="s">
        <v>236</v>
      </c>
      <c r="B48" s="144"/>
      <c r="C48" s="150" t="s">
        <v>295</v>
      </c>
      <c r="D48" s="146"/>
      <c r="E48" s="147"/>
      <c r="F48" s="16"/>
      <c r="G48" s="46" t="s">
        <v>237</v>
      </c>
      <c r="H48" s="150" t="s">
        <v>296</v>
      </c>
      <c r="I48" s="147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3" t="s">
        <v>223</v>
      </c>
      <c r="B50" s="144"/>
      <c r="C50" s="145" t="s">
        <v>297</v>
      </c>
      <c r="D50" s="146"/>
      <c r="E50" s="146"/>
      <c r="F50" s="146"/>
      <c r="G50" s="146"/>
      <c r="H50" s="146"/>
      <c r="I50" s="147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8" t="s">
        <v>238</v>
      </c>
      <c r="B52" s="149"/>
      <c r="C52" s="150" t="s">
        <v>298</v>
      </c>
      <c r="D52" s="146"/>
      <c r="E52" s="146"/>
      <c r="F52" s="146"/>
      <c r="G52" s="146"/>
      <c r="H52" s="146"/>
      <c r="I52" s="128"/>
      <c r="J52" s="10"/>
      <c r="K52" s="10"/>
      <c r="L52" s="10"/>
    </row>
    <row r="53" spans="1:12" ht="12.75">
      <c r="A53" s="99"/>
      <c r="B53" s="20"/>
      <c r="C53" s="133" t="s">
        <v>239</v>
      </c>
      <c r="D53" s="133"/>
      <c r="E53" s="133"/>
      <c r="F53" s="133"/>
      <c r="G53" s="133"/>
      <c r="H53" s="133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29" t="s">
        <v>240</v>
      </c>
      <c r="C55" s="130"/>
      <c r="D55" s="130"/>
      <c r="E55" s="130"/>
      <c r="F55" s="44"/>
      <c r="G55" s="44"/>
      <c r="H55" s="44"/>
      <c r="I55" s="101"/>
      <c r="J55" s="10"/>
      <c r="K55" s="10"/>
      <c r="L55" s="10"/>
    </row>
    <row r="56" spans="1:12" ht="12.75">
      <c r="A56" s="99"/>
      <c r="B56" s="131" t="s">
        <v>270</v>
      </c>
      <c r="C56" s="136"/>
      <c r="D56" s="136"/>
      <c r="E56" s="136"/>
      <c r="F56" s="136"/>
      <c r="G56" s="136"/>
      <c r="H56" s="136"/>
      <c r="I56" s="132"/>
      <c r="J56" s="10"/>
      <c r="K56" s="10"/>
      <c r="L56" s="10"/>
    </row>
    <row r="57" spans="1:12" ht="12.75">
      <c r="A57" s="99"/>
      <c r="B57" s="131" t="s">
        <v>271</v>
      </c>
      <c r="C57" s="136"/>
      <c r="D57" s="136"/>
      <c r="E57" s="136"/>
      <c r="F57" s="136"/>
      <c r="G57" s="136"/>
      <c r="H57" s="136"/>
      <c r="I57" s="101"/>
      <c r="J57" s="10"/>
      <c r="K57" s="10"/>
      <c r="L57" s="10"/>
    </row>
    <row r="58" spans="1:12" ht="12.75">
      <c r="A58" s="99"/>
      <c r="B58" s="131" t="s">
        <v>272</v>
      </c>
      <c r="C58" s="136"/>
      <c r="D58" s="136"/>
      <c r="E58" s="136"/>
      <c r="F58" s="136"/>
      <c r="G58" s="136"/>
      <c r="H58" s="136"/>
      <c r="I58" s="132"/>
      <c r="J58" s="10"/>
      <c r="K58" s="10"/>
      <c r="L58" s="10"/>
    </row>
    <row r="59" spans="1:12" ht="12.75">
      <c r="A59" s="99"/>
      <c r="B59" s="131" t="s">
        <v>273</v>
      </c>
      <c r="C59" s="136"/>
      <c r="D59" s="136"/>
      <c r="E59" s="136"/>
      <c r="F59" s="136"/>
      <c r="G59" s="136"/>
      <c r="H59" s="136"/>
      <c r="I59" s="132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36"/>
      <c r="H60" s="137"/>
      <c r="I60" s="138"/>
      <c r="J60" s="10"/>
      <c r="K60" s="10"/>
      <c r="L60" s="10"/>
    </row>
    <row r="61" spans="1:12" ht="33.75" customHeight="1" thickBot="1">
      <c r="A61" s="104" t="s">
        <v>241</v>
      </c>
      <c r="B61" s="16"/>
      <c r="C61" s="118"/>
      <c r="D61" s="137"/>
      <c r="E61" s="137"/>
      <c r="F61" s="137"/>
      <c r="G61" s="139"/>
      <c r="H61" s="139"/>
      <c r="I61" s="140"/>
      <c r="J61" s="10"/>
      <c r="K61" s="10"/>
      <c r="L61" s="10"/>
    </row>
    <row r="62" spans="1:12" ht="12.75">
      <c r="A62" s="81"/>
      <c r="B62" s="16"/>
      <c r="C62" s="137"/>
      <c r="D62" s="137"/>
      <c r="E62" s="137"/>
      <c r="F62" s="137"/>
      <c r="G62" s="134" t="s">
        <v>242</v>
      </c>
      <c r="H62" s="135"/>
      <c r="I62" s="127"/>
      <c r="J62" s="10"/>
      <c r="K62" s="10"/>
      <c r="L62" s="10"/>
    </row>
    <row r="63" spans="1:12" ht="12.75">
      <c r="A63" s="105"/>
      <c r="B63" s="106"/>
      <c r="C63" s="119"/>
      <c r="D63" s="119"/>
      <c r="E63" s="119"/>
      <c r="F63" s="119"/>
      <c r="G63" s="141"/>
      <c r="H63" s="142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5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A44:B44"/>
    <mergeCell ref="C44:D44"/>
    <mergeCell ref="F44:I44"/>
    <mergeCell ref="A48:B48"/>
    <mergeCell ref="C48:E48"/>
    <mergeCell ref="H48:I48"/>
    <mergeCell ref="B59:I59"/>
    <mergeCell ref="C53:H53"/>
    <mergeCell ref="G62:I62"/>
    <mergeCell ref="A46:B46"/>
    <mergeCell ref="C61:F63"/>
    <mergeCell ref="G60:I6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</hyperlinks>
  <printOptions/>
  <pageMargins left="0.75" right="0.75" top="1" bottom="1" header="0.5" footer="0.5"/>
  <pageSetup horizontalDpi="600" verticalDpi="60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3">
      <selection activeCell="A92" sqref="A92:H92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184" t="s">
        <v>127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300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 t="s">
        <v>292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33.75">
      <c r="A4" s="189" t="s">
        <v>50</v>
      </c>
      <c r="B4" s="190"/>
      <c r="C4" s="190"/>
      <c r="D4" s="190"/>
      <c r="E4" s="190"/>
      <c r="F4" s="190"/>
      <c r="G4" s="190"/>
      <c r="H4" s="191"/>
      <c r="I4" s="53" t="s">
        <v>243</v>
      </c>
      <c r="J4" s="54" t="s">
        <v>282</v>
      </c>
      <c r="K4" s="55" t="s">
        <v>283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2">
        <v>2</v>
      </c>
      <c r="J5" s="51">
        <v>3</v>
      </c>
      <c r="K5" s="51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48">
        <f>J9+J16+J26+J35+J39</f>
        <v>28219473</v>
      </c>
      <c r="K8" s="48">
        <f>K9+K16+K26+K35+K39</f>
        <v>24998656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48">
        <f>SUM(J10:J15)</f>
        <v>0</v>
      </c>
      <c r="K9" s="48">
        <f>SUM(K10:K15)</f>
        <v>0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48">
        <f>SUM(J17:J25)</f>
        <v>19697765</v>
      </c>
      <c r="K16" s="48">
        <f>SUM(K17:K25)</f>
        <v>17404161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/>
      <c r="K17" s="7"/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/>
      <c r="K19" s="7"/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/>
      <c r="K20" s="7"/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/>
      <c r="K23" s="7"/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19697765</v>
      </c>
      <c r="K25" s="7">
        <v>17404161</v>
      </c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48">
        <f>SUM(J27:J34)</f>
        <v>8521708</v>
      </c>
      <c r="K26" s="48">
        <v>7594495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7955708</v>
      </c>
      <c r="K27" s="7">
        <v>7028495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566000</v>
      </c>
      <c r="K29" s="7">
        <v>566000</v>
      </c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48">
        <f>J41+J49+J56+J64</f>
        <v>36208</v>
      </c>
      <c r="K40" s="48">
        <f>K41+K49+K56+K64</f>
        <v>8784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/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48">
        <f>SUM(J50:J55)</f>
        <v>35282</v>
      </c>
      <c r="K49" s="48">
        <f>SUM(K50:K55)</f>
        <v>8210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2120</v>
      </c>
      <c r="K51" s="7">
        <v>2126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/>
      <c r="K53" s="7"/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31502</v>
      </c>
      <c r="K54" s="7">
        <v>4217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1660</v>
      </c>
      <c r="K55" s="7">
        <v>1867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8">
        <f>SUM(J57:J63)</f>
        <v>898</v>
      </c>
      <c r="K56" s="48"/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693</v>
      </c>
      <c r="K62" s="7"/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205</v>
      </c>
      <c r="K63" s="7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28</v>
      </c>
      <c r="K64" s="7">
        <v>574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48">
        <f>J7+J8+J40+J65</f>
        <v>28255681</v>
      </c>
      <c r="K66" s="48">
        <f>K7+K8+K40+K65</f>
        <v>25007440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198"/>
      <c r="I69" s="3">
        <v>62</v>
      </c>
      <c r="J69" s="49">
        <f>J70+J71+J72+J78+J79+J82+J85</f>
        <v>26315958</v>
      </c>
      <c r="K69" s="49">
        <v>22979433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23099700</v>
      </c>
      <c r="K70" s="7">
        <v>23099700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48">
        <f>J73+J74-J75+J76+J77</f>
        <v>0</v>
      </c>
      <c r="K72" s="48">
        <f>K73+K74-K75+K76+K77</f>
        <v>0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7439288</v>
      </c>
      <c r="K78" s="7">
        <v>4218471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48">
        <f>J80-J81</f>
        <v>-3965187</v>
      </c>
      <c r="K79" s="48">
        <f>K80-K81</f>
        <v>-4223030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3965187</v>
      </c>
      <c r="K81" s="7">
        <v>4223030</v>
      </c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48">
        <f>J83-J84</f>
        <v>-257843</v>
      </c>
      <c r="K82" s="48">
        <v>-115708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257843</v>
      </c>
      <c r="K84" s="7">
        <v>115708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48">
        <f>SUM(J87:J89)</f>
        <v>0</v>
      </c>
      <c r="K86" s="48">
        <f>SUM(K87:K89)</f>
        <v>0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48">
        <f>SUM(J91:J99)</f>
        <v>591300</v>
      </c>
      <c r="K90" s="48">
        <f>SUM(K91:K99)</f>
        <v>591300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591300</v>
      </c>
      <c r="K92" s="7">
        <v>591300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8">
        <f>SUM(J101:J112)</f>
        <v>1348423</v>
      </c>
      <c r="K100" s="48">
        <f>SUM(K101:K112)</f>
        <v>1436707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37656</v>
      </c>
      <c r="K101" s="7"/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448690</v>
      </c>
      <c r="K102" s="7">
        <v>494127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551851</v>
      </c>
      <c r="K105" s="7">
        <v>632406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210137</v>
      </c>
      <c r="K108" s="7">
        <v>227611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100089</v>
      </c>
      <c r="K109" s="7">
        <v>82563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/>
      <c r="K112" s="7"/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/>
      <c r="K113" s="7"/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8">
        <f>J69+J86+J90+J100+J113</f>
        <v>28255681</v>
      </c>
      <c r="K114" s="48">
        <f>K69+K86+K90+K100+K113</f>
        <v>25007440</v>
      </c>
    </row>
    <row r="115" spans="1:11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08" t="s">
        <v>274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14" t="s">
        <v>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275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5">
      <selection activeCell="M60" sqref="M60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2.75" customHeight="1">
      <c r="A2" s="238" t="s">
        <v>299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31" t="s">
        <v>292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0" t="s">
        <v>50</v>
      </c>
      <c r="B4" s="230"/>
      <c r="C4" s="230"/>
      <c r="D4" s="230"/>
      <c r="E4" s="230"/>
      <c r="F4" s="230"/>
      <c r="G4" s="230"/>
      <c r="H4" s="230"/>
      <c r="I4" s="53" t="s">
        <v>244</v>
      </c>
      <c r="J4" s="229" t="s">
        <v>282</v>
      </c>
      <c r="K4" s="229"/>
      <c r="L4" s="229" t="s">
        <v>283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3"/>
      <c r="J5" s="55" t="s">
        <v>278</v>
      </c>
      <c r="K5" s="55" t="s">
        <v>279</v>
      </c>
      <c r="L5" s="55" t="s">
        <v>278</v>
      </c>
      <c r="M5" s="55" t="s">
        <v>279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6" t="s">
        <v>20</v>
      </c>
      <c r="B7" s="197"/>
      <c r="C7" s="197"/>
      <c r="D7" s="197"/>
      <c r="E7" s="197"/>
      <c r="F7" s="197"/>
      <c r="G7" s="197"/>
      <c r="H7" s="198"/>
      <c r="I7" s="3">
        <v>111</v>
      </c>
      <c r="J7" s="49">
        <f>SUM(J8:J9)</f>
        <v>0</v>
      </c>
      <c r="K7" s="49">
        <f>SUM(K8:K9)</f>
        <v>0</v>
      </c>
      <c r="L7" s="49">
        <f>SUM(L8:L9)</f>
        <v>0</v>
      </c>
      <c r="M7" s="49"/>
    </row>
    <row r="8" spans="1:13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7"/>
      <c r="K8" s="7"/>
      <c r="L8" s="7"/>
      <c r="M8" s="7"/>
    </row>
    <row r="9" spans="1:13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7"/>
      <c r="K9" s="7"/>
      <c r="L9" s="7"/>
      <c r="M9" s="7"/>
    </row>
    <row r="10" spans="1:13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8">
        <f>J11+J12+J16+J20+J21+J22+J25+J26</f>
        <v>112915</v>
      </c>
      <c r="K10" s="48">
        <f>K11+K12+K16+K20+K21+K22+K25+K26</f>
        <v>63594</v>
      </c>
      <c r="L10" s="48">
        <f>L11+L12+L16+L20+L21+L22+L25+L26</f>
        <v>42841</v>
      </c>
      <c r="M10" s="48">
        <f>M11+M12+M16+M20+M21+M22+M25+M26</f>
        <v>42841</v>
      </c>
    </row>
    <row r="11" spans="1:13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8">
        <f>SUM(J13:J15)</f>
        <v>33644</v>
      </c>
      <c r="K12" s="48">
        <v>24822</v>
      </c>
      <c r="L12" s="48">
        <f>SUM(L13:L15)</f>
        <v>10107</v>
      </c>
      <c r="M12" s="48">
        <v>10107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/>
      <c r="K13" s="7"/>
      <c r="L13" s="7"/>
      <c r="M13" s="7"/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33644</v>
      </c>
      <c r="K15" s="7">
        <v>24822</v>
      </c>
      <c r="L15" s="7">
        <v>10107</v>
      </c>
      <c r="M15" s="7">
        <v>10107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8">
        <f>SUM(J17:J19)</f>
        <v>76691</v>
      </c>
      <c r="K16" s="48">
        <f>SUM(K17:K19)</f>
        <v>38126</v>
      </c>
      <c r="L16" s="48">
        <f>SUM(L17:L19)</f>
        <v>30134</v>
      </c>
      <c r="M16" s="48">
        <f>SUM(M17:M19)</f>
        <v>30134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43979</v>
      </c>
      <c r="K17" s="7">
        <v>21945</v>
      </c>
      <c r="L17" s="7">
        <v>17529</v>
      </c>
      <c r="M17" s="7">
        <v>17529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21831</v>
      </c>
      <c r="K18" s="7">
        <v>10960</v>
      </c>
      <c r="L18" s="7">
        <v>8629</v>
      </c>
      <c r="M18" s="7">
        <v>8629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10881</v>
      </c>
      <c r="K19" s="7">
        <v>5221</v>
      </c>
      <c r="L19" s="7">
        <v>3976</v>
      </c>
      <c r="M19" s="7">
        <v>3976</v>
      </c>
    </row>
    <row r="20" spans="1:13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/>
      <c r="K20" s="7"/>
      <c r="L20" s="7"/>
      <c r="M20" s="7"/>
    </row>
    <row r="21" spans="1:13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2580</v>
      </c>
      <c r="K21" s="7">
        <v>646</v>
      </c>
      <c r="L21" s="7">
        <v>2600</v>
      </c>
      <c r="M21" s="7">
        <v>2600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/>
      <c r="K26" s="7"/>
      <c r="L26" s="7"/>
      <c r="M26" s="7"/>
    </row>
    <row r="27" spans="1:13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8">
        <v>14</v>
      </c>
      <c r="K27" s="48">
        <v>14</v>
      </c>
      <c r="L27" s="48">
        <v>7</v>
      </c>
      <c r="M27" s="48">
        <v>7</v>
      </c>
    </row>
    <row r="28" spans="1:13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/>
      <c r="L28" s="7"/>
      <c r="M28" s="7"/>
    </row>
    <row r="29" spans="1:13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14</v>
      </c>
      <c r="K29" s="7">
        <v>14</v>
      </c>
      <c r="L29" s="7">
        <v>7</v>
      </c>
      <c r="M29" s="7">
        <v>7</v>
      </c>
    </row>
    <row r="30" spans="1:13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</row>
    <row r="33" spans="1:13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8">
        <f>SUM(J34:J37)</f>
        <v>22019</v>
      </c>
      <c r="K33" s="48">
        <f>SUM(K34:K37)</f>
        <v>21608</v>
      </c>
      <c r="L33" s="48">
        <f>SUM(L34:L37)</f>
        <v>11329</v>
      </c>
      <c r="M33" s="48">
        <f>SUM(M34:M37)</f>
        <v>11329</v>
      </c>
    </row>
    <row r="34" spans="1:13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22019</v>
      </c>
      <c r="K35" s="7">
        <v>21608</v>
      </c>
      <c r="L35" s="7">
        <v>11329</v>
      </c>
      <c r="M35" s="7">
        <v>11329</v>
      </c>
    </row>
    <row r="36" spans="1:13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</row>
    <row r="38" spans="1:13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8">
        <f>J7+J27+J38+J40</f>
        <v>14</v>
      </c>
      <c r="K42" s="48">
        <f>K7+K27+K38+K40</f>
        <v>14</v>
      </c>
      <c r="L42" s="48">
        <f>L7+L27+L38+L40</f>
        <v>7</v>
      </c>
      <c r="M42" s="48">
        <f>M7+M27+M38+M40</f>
        <v>7</v>
      </c>
    </row>
    <row r="43" spans="1:13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8">
        <f>J10+J33+J39+J41</f>
        <v>134934</v>
      </c>
      <c r="K43" s="48">
        <f>K10+K33+K39+K41</f>
        <v>85202</v>
      </c>
      <c r="L43" s="48">
        <f>L10+L33+L39+L41</f>
        <v>54170</v>
      </c>
      <c r="M43" s="48">
        <f>M10+M33+M39+M41</f>
        <v>54170</v>
      </c>
    </row>
    <row r="44" spans="1:13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8">
        <f>J42-J43</f>
        <v>-134920</v>
      </c>
      <c r="K44" s="48">
        <f>K42-K43</f>
        <v>-85188</v>
      </c>
      <c r="L44" s="48">
        <f>L42-L43</f>
        <v>-54163</v>
      </c>
      <c r="M44" s="48">
        <f>M42-M43</f>
        <v>-54163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8">
        <f>IF(J43&gt;J42,J43-J42,0)</f>
        <v>134920</v>
      </c>
      <c r="K46" s="48">
        <f>IF(K43&gt;K42,K43-K42,0)</f>
        <v>85188</v>
      </c>
      <c r="L46" s="48">
        <f>IF(L43&gt;L42,L43-L42,0)</f>
        <v>54163</v>
      </c>
      <c r="M46" s="48">
        <f>IF(M43&gt;M42,M43-M42,0)</f>
        <v>54163</v>
      </c>
    </row>
    <row r="47" spans="1:13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8">
        <f>J44-J47</f>
        <v>-134920</v>
      </c>
      <c r="K48" s="48">
        <f>K44-K47</f>
        <v>-85188</v>
      </c>
      <c r="L48" s="48">
        <f>L44-L47</f>
        <v>-54163</v>
      </c>
      <c r="M48" s="48">
        <f>M44-M47</f>
        <v>-54163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32" t="s">
        <v>186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6">
        <f>IF(J48&lt;0,-J48,0)</f>
        <v>134920</v>
      </c>
      <c r="K50" s="56">
        <f>IF(K48&lt;0,-K48,0)</f>
        <v>85188</v>
      </c>
      <c r="L50" s="56">
        <f>IF(L48&lt;0,-L48,0)</f>
        <v>54163</v>
      </c>
      <c r="M50" s="56">
        <f>IF(M48&lt;0,-M48,0)</f>
        <v>54163</v>
      </c>
    </row>
    <row r="51" spans="1:13" ht="12.75" customHeight="1">
      <c r="A51" s="208" t="s">
        <v>276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0"/>
      <c r="J52" s="50"/>
      <c r="K52" s="50"/>
      <c r="L52" s="50"/>
      <c r="M52" s="57"/>
    </row>
    <row r="53" spans="1:13" ht="12.75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08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v>-134920</v>
      </c>
      <c r="K56" s="6">
        <v>-85188</v>
      </c>
      <c r="L56" s="6">
        <v>-54163</v>
      </c>
      <c r="M56" s="6">
        <v>-54163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8">
        <v>7579381</v>
      </c>
      <c r="K57" s="48">
        <v>7582015</v>
      </c>
      <c r="L57" s="48">
        <v>4218471</v>
      </c>
      <c r="M57" s="48">
        <v>-3220816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>
        <v>7579381</v>
      </c>
      <c r="K59" s="7">
        <v>7582015</v>
      </c>
      <c r="L59" s="7">
        <v>4218471</v>
      </c>
      <c r="M59" s="7">
        <v>-3220816</v>
      </c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8">
        <f>J57-J65</f>
        <v>7579381</v>
      </c>
      <c r="K66" s="48">
        <f>K57-K65</f>
        <v>7582015</v>
      </c>
      <c r="L66" s="48">
        <f>L57-L65</f>
        <v>4218471</v>
      </c>
      <c r="M66" s="48">
        <f>M57-M65</f>
        <v>-3220816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6">
        <f>J56+J66</f>
        <v>7444461</v>
      </c>
      <c r="K67" s="56">
        <f>K56+K66</f>
        <v>7496827</v>
      </c>
      <c r="L67" s="56">
        <f>L56+L66</f>
        <v>4164308</v>
      </c>
      <c r="M67" s="56">
        <f>M56+M66</f>
        <v>-3274979</v>
      </c>
    </row>
    <row r="68" spans="1:13" ht="12.75" customHeight="1">
      <c r="A68" s="242" t="s">
        <v>277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2">
      <selection activeCell="J52" sqref="J52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292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33.75">
      <c r="A4" s="251" t="s">
        <v>50</v>
      </c>
      <c r="B4" s="251"/>
      <c r="C4" s="251"/>
      <c r="D4" s="251"/>
      <c r="E4" s="251"/>
      <c r="F4" s="251"/>
      <c r="G4" s="251"/>
      <c r="H4" s="251"/>
      <c r="I4" s="61" t="s">
        <v>244</v>
      </c>
      <c r="J4" s="62" t="s">
        <v>282</v>
      </c>
      <c r="K4" s="62" t="s">
        <v>283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3">
        <v>2</v>
      </c>
      <c r="J5" s="64" t="s">
        <v>247</v>
      </c>
      <c r="K5" s="64" t="s">
        <v>248</v>
      </c>
    </row>
    <row r="6" spans="1:11" ht="12.75">
      <c r="A6" s="208" t="s">
        <v>130</v>
      </c>
      <c r="B6" s="224"/>
      <c r="C6" s="224"/>
      <c r="D6" s="224"/>
      <c r="E6" s="224"/>
      <c r="F6" s="224"/>
      <c r="G6" s="224"/>
      <c r="H6" s="224"/>
      <c r="I6" s="253"/>
      <c r="J6" s="253"/>
      <c r="K6" s="254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-134920</v>
      </c>
      <c r="K7" s="7">
        <v>-115708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138287</v>
      </c>
      <c r="K9" s="7">
        <v>88284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>
        <v>27072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7">
        <v>898</v>
      </c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59">
        <f>SUM(J7:J12)</f>
        <v>3367</v>
      </c>
      <c r="K13" s="48">
        <f>SUM(K7:K12)</f>
        <v>546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3015</v>
      </c>
      <c r="K15" s="7"/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9">
        <f>SUM(J14:J17)</f>
        <v>3015</v>
      </c>
      <c r="K18" s="48">
        <f>SUM(K14:K17)</f>
        <v>0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59">
        <f>IF(J13&gt;J18,J13-J18,0)</f>
        <v>352</v>
      </c>
      <c r="K19" s="48">
        <f>IF(K13&gt;K18,K13-K18,0)</f>
        <v>546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59">
        <f>IF(J18&gt;J13,J18-J13,0)</f>
        <v>0</v>
      </c>
      <c r="K20" s="48">
        <f>IF(K18&gt;K13,K18-K13,0)</f>
        <v>0</v>
      </c>
    </row>
    <row r="21" spans="1:11" ht="12.75">
      <c r="A21" s="208" t="s">
        <v>133</v>
      </c>
      <c r="B21" s="224"/>
      <c r="C21" s="224"/>
      <c r="D21" s="224"/>
      <c r="E21" s="224"/>
      <c r="F21" s="224"/>
      <c r="G21" s="224"/>
      <c r="H21" s="224"/>
      <c r="I21" s="253"/>
      <c r="J21" s="253"/>
      <c r="K21" s="254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9">
        <f>SUM(J22:J26)</f>
        <v>0</v>
      </c>
      <c r="K27" s="48">
        <f>SUM(K22:K26)</f>
        <v>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/>
      <c r="K28" s="7"/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59">
        <f>SUM(J28:J30)</f>
        <v>0</v>
      </c>
      <c r="K31" s="48">
        <f>SUM(K28:K30)</f>
        <v>0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59">
        <f>IF(J27&gt;J31,J27-J31,0)</f>
        <v>0</v>
      </c>
      <c r="K32" s="48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59">
        <f>IF(J31&gt;J27,J31-J27,0)</f>
        <v>0</v>
      </c>
      <c r="K33" s="48">
        <f>IF(K31&gt;K27,K31-K27,0)</f>
        <v>0</v>
      </c>
    </row>
    <row r="34" spans="1:11" ht="12.75">
      <c r="A34" s="208" t="s">
        <v>134</v>
      </c>
      <c r="B34" s="224"/>
      <c r="C34" s="224"/>
      <c r="D34" s="224"/>
      <c r="E34" s="224"/>
      <c r="F34" s="224"/>
      <c r="G34" s="224"/>
      <c r="H34" s="224"/>
      <c r="I34" s="253"/>
      <c r="J34" s="253"/>
      <c r="K34" s="254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59">
        <f>SUM(J35:J37)</f>
        <v>0</v>
      </c>
      <c r="K38" s="48">
        <f>SUM(K35:K37)</f>
        <v>0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/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305</v>
      </c>
      <c r="K43" s="7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59">
        <f>SUM(J39:J43)</f>
        <v>305</v>
      </c>
      <c r="K44" s="48">
        <f>SUM(K39:K43)</f>
        <v>0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59">
        <f>IF(J38&gt;J44,J38-J44,0)</f>
        <v>0</v>
      </c>
      <c r="K45" s="48">
        <f>IF(K38&gt;K44,K38-K44,0)</f>
        <v>0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59">
        <f>IF(J44&gt;J38,J44-J38,0)</f>
        <v>305</v>
      </c>
      <c r="K46" s="48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9">
        <f>IF(J19-J20+J32-J33+J45-J46&gt;0,J19-J20+J32-J33+J45-J46,0)</f>
        <v>47</v>
      </c>
      <c r="K47" s="48">
        <f>IF(K19-K20+K32-K33+K45-K46&gt;0,K19-K20+K32-K33+K45-K46,0)</f>
        <v>546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9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0</v>
      </c>
      <c r="K49" s="7">
        <v>28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47</v>
      </c>
      <c r="K50" s="7">
        <v>546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14" t="s">
        <v>146</v>
      </c>
      <c r="B52" s="215"/>
      <c r="C52" s="215"/>
      <c r="D52" s="215"/>
      <c r="E52" s="215"/>
      <c r="F52" s="215"/>
      <c r="G52" s="215"/>
      <c r="H52" s="215"/>
      <c r="I52" s="4">
        <v>44</v>
      </c>
      <c r="J52" s="60">
        <f>J49+J50-J51</f>
        <v>47</v>
      </c>
      <c r="K52" s="56">
        <f>K49+K50-K51</f>
        <v>574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16384" width="9.140625" style="67" customWidth="1"/>
  </cols>
  <sheetData>
    <row r="1" spans="1:12" ht="12.75">
      <c r="A1" s="261" t="s">
        <v>245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6"/>
    </row>
    <row r="2" spans="1:12" ht="15.75">
      <c r="A2" s="37"/>
      <c r="B2" s="65"/>
      <c r="C2" s="271" t="s">
        <v>246</v>
      </c>
      <c r="D2" s="271"/>
      <c r="E2" s="68">
        <v>41275</v>
      </c>
      <c r="F2" s="38" t="s">
        <v>216</v>
      </c>
      <c r="G2" s="272">
        <v>41364</v>
      </c>
      <c r="H2" s="273"/>
      <c r="I2" s="65"/>
      <c r="J2" s="65"/>
      <c r="K2" s="65"/>
      <c r="L2" s="69"/>
    </row>
    <row r="3" spans="1:11" ht="23.25">
      <c r="A3" s="274" t="s">
        <v>50</v>
      </c>
      <c r="B3" s="274"/>
      <c r="C3" s="274"/>
      <c r="D3" s="274"/>
      <c r="E3" s="274"/>
      <c r="F3" s="274"/>
      <c r="G3" s="274"/>
      <c r="H3" s="274"/>
      <c r="I3" s="72" t="s">
        <v>269</v>
      </c>
      <c r="J3" s="73" t="s">
        <v>124</v>
      </c>
      <c r="K3" s="73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5">
        <v>2</v>
      </c>
      <c r="J4" s="74" t="s">
        <v>247</v>
      </c>
      <c r="K4" s="74" t="s">
        <v>248</v>
      </c>
    </row>
    <row r="5" spans="1:11" ht="12.75">
      <c r="A5" s="263" t="s">
        <v>249</v>
      </c>
      <c r="B5" s="264"/>
      <c r="C5" s="264"/>
      <c r="D5" s="264"/>
      <c r="E5" s="264"/>
      <c r="F5" s="264"/>
      <c r="G5" s="264"/>
      <c r="H5" s="264"/>
      <c r="I5" s="39">
        <v>1</v>
      </c>
      <c r="J5" s="40">
        <v>23099700</v>
      </c>
      <c r="K5" s="40">
        <v>23099700</v>
      </c>
    </row>
    <row r="6" spans="1:11" ht="12.75">
      <c r="A6" s="263" t="s">
        <v>250</v>
      </c>
      <c r="B6" s="264"/>
      <c r="C6" s="264"/>
      <c r="D6" s="264"/>
      <c r="E6" s="264"/>
      <c r="F6" s="264"/>
      <c r="G6" s="264"/>
      <c r="H6" s="264"/>
      <c r="I6" s="39">
        <v>2</v>
      </c>
      <c r="J6" s="41"/>
      <c r="K6" s="41"/>
    </row>
    <row r="7" spans="1:11" ht="12.75">
      <c r="A7" s="263" t="s">
        <v>251</v>
      </c>
      <c r="B7" s="264"/>
      <c r="C7" s="264"/>
      <c r="D7" s="264"/>
      <c r="E7" s="264"/>
      <c r="F7" s="264"/>
      <c r="G7" s="264"/>
      <c r="H7" s="264"/>
      <c r="I7" s="39">
        <v>3</v>
      </c>
      <c r="J7" s="41"/>
      <c r="K7" s="41"/>
    </row>
    <row r="8" spans="1:11" ht="12.75">
      <c r="A8" s="263" t="s">
        <v>252</v>
      </c>
      <c r="B8" s="264"/>
      <c r="C8" s="264"/>
      <c r="D8" s="264"/>
      <c r="E8" s="264"/>
      <c r="F8" s="264"/>
      <c r="G8" s="264"/>
      <c r="H8" s="264"/>
      <c r="I8" s="39">
        <v>4</v>
      </c>
      <c r="J8" s="41">
        <v>-3965187</v>
      </c>
      <c r="K8" s="41">
        <v>-4223030</v>
      </c>
    </row>
    <row r="9" spans="1:11" ht="12.75">
      <c r="A9" s="263" t="s">
        <v>253</v>
      </c>
      <c r="B9" s="264"/>
      <c r="C9" s="264"/>
      <c r="D9" s="264"/>
      <c r="E9" s="264"/>
      <c r="F9" s="264"/>
      <c r="G9" s="264"/>
      <c r="H9" s="264"/>
      <c r="I9" s="39">
        <v>5</v>
      </c>
      <c r="J9" s="41">
        <v>-257843</v>
      </c>
      <c r="K9" s="41">
        <v>-115708</v>
      </c>
    </row>
    <row r="10" spans="1:11" ht="12.75">
      <c r="A10" s="263" t="s">
        <v>254</v>
      </c>
      <c r="B10" s="264"/>
      <c r="C10" s="264"/>
      <c r="D10" s="264"/>
      <c r="E10" s="264"/>
      <c r="F10" s="264"/>
      <c r="G10" s="264"/>
      <c r="H10" s="264"/>
      <c r="I10" s="39">
        <v>6</v>
      </c>
      <c r="J10" s="41">
        <v>7439288</v>
      </c>
      <c r="K10" s="41">
        <v>4218471</v>
      </c>
    </row>
    <row r="11" spans="1:11" ht="12.75">
      <c r="A11" s="263" t="s">
        <v>255</v>
      </c>
      <c r="B11" s="264"/>
      <c r="C11" s="264"/>
      <c r="D11" s="264"/>
      <c r="E11" s="264"/>
      <c r="F11" s="264"/>
      <c r="G11" s="264"/>
      <c r="H11" s="264"/>
      <c r="I11" s="39">
        <v>7</v>
      </c>
      <c r="J11" s="41"/>
      <c r="K11" s="41"/>
    </row>
    <row r="12" spans="1:11" ht="12.75">
      <c r="A12" s="263" t="s">
        <v>256</v>
      </c>
      <c r="B12" s="264"/>
      <c r="C12" s="264"/>
      <c r="D12" s="264"/>
      <c r="E12" s="264"/>
      <c r="F12" s="264"/>
      <c r="G12" s="264"/>
      <c r="H12" s="264"/>
      <c r="I12" s="39">
        <v>8</v>
      </c>
      <c r="J12" s="41"/>
      <c r="K12" s="41"/>
    </row>
    <row r="13" spans="1:11" ht="12.75">
      <c r="A13" s="263" t="s">
        <v>257</v>
      </c>
      <c r="B13" s="264"/>
      <c r="C13" s="264"/>
      <c r="D13" s="264"/>
      <c r="E13" s="264"/>
      <c r="F13" s="264"/>
      <c r="G13" s="264"/>
      <c r="H13" s="264"/>
      <c r="I13" s="39">
        <v>9</v>
      </c>
      <c r="J13" s="41"/>
      <c r="K13" s="41"/>
    </row>
    <row r="14" spans="1:11" ht="12.75">
      <c r="A14" s="265" t="s">
        <v>258</v>
      </c>
      <c r="B14" s="266"/>
      <c r="C14" s="266"/>
      <c r="D14" s="266"/>
      <c r="E14" s="266"/>
      <c r="F14" s="266"/>
      <c r="G14" s="266"/>
      <c r="H14" s="266"/>
      <c r="I14" s="39">
        <v>10</v>
      </c>
      <c r="J14" s="70">
        <f>SUM(J5:J13)</f>
        <v>26315958</v>
      </c>
      <c r="K14" s="70">
        <f>SUM(K5:K13)</f>
        <v>22979433</v>
      </c>
    </row>
    <row r="15" spans="1:11" ht="12.75">
      <c r="A15" s="263" t="s">
        <v>259</v>
      </c>
      <c r="B15" s="264"/>
      <c r="C15" s="264"/>
      <c r="D15" s="264"/>
      <c r="E15" s="264"/>
      <c r="F15" s="264"/>
      <c r="G15" s="264"/>
      <c r="H15" s="264"/>
      <c r="I15" s="39">
        <v>11</v>
      </c>
      <c r="J15" s="41"/>
      <c r="K15" s="41"/>
    </row>
    <row r="16" spans="1:11" ht="12.75">
      <c r="A16" s="263" t="s">
        <v>260</v>
      </c>
      <c r="B16" s="264"/>
      <c r="C16" s="264"/>
      <c r="D16" s="264"/>
      <c r="E16" s="264"/>
      <c r="F16" s="264"/>
      <c r="G16" s="264"/>
      <c r="H16" s="264"/>
      <c r="I16" s="39">
        <v>12</v>
      </c>
      <c r="J16" s="41"/>
      <c r="K16" s="41"/>
    </row>
    <row r="17" spans="1:11" ht="12.75">
      <c r="A17" s="263" t="s">
        <v>261</v>
      </c>
      <c r="B17" s="264"/>
      <c r="C17" s="264"/>
      <c r="D17" s="264"/>
      <c r="E17" s="264"/>
      <c r="F17" s="264"/>
      <c r="G17" s="264"/>
      <c r="H17" s="264"/>
      <c r="I17" s="39">
        <v>13</v>
      </c>
      <c r="J17" s="41"/>
      <c r="K17" s="41"/>
    </row>
    <row r="18" spans="1:11" ht="12.75">
      <c r="A18" s="263" t="s">
        <v>262</v>
      </c>
      <c r="B18" s="264"/>
      <c r="C18" s="264"/>
      <c r="D18" s="264"/>
      <c r="E18" s="264"/>
      <c r="F18" s="264"/>
      <c r="G18" s="264"/>
      <c r="H18" s="264"/>
      <c r="I18" s="39">
        <v>14</v>
      </c>
      <c r="J18" s="41"/>
      <c r="K18" s="41"/>
    </row>
    <row r="19" spans="1:11" ht="12.75">
      <c r="A19" s="263" t="s">
        <v>263</v>
      </c>
      <c r="B19" s="264"/>
      <c r="C19" s="264"/>
      <c r="D19" s="264"/>
      <c r="E19" s="264"/>
      <c r="F19" s="264"/>
      <c r="G19" s="264"/>
      <c r="H19" s="264"/>
      <c r="I19" s="39">
        <v>15</v>
      </c>
      <c r="J19" s="41"/>
      <c r="K19" s="41"/>
    </row>
    <row r="20" spans="1:11" ht="12.75">
      <c r="A20" s="263" t="s">
        <v>264</v>
      </c>
      <c r="B20" s="264"/>
      <c r="C20" s="264"/>
      <c r="D20" s="264"/>
      <c r="E20" s="264"/>
      <c r="F20" s="264"/>
      <c r="G20" s="264"/>
      <c r="H20" s="264"/>
      <c r="I20" s="39">
        <v>16</v>
      </c>
      <c r="J20" s="41"/>
      <c r="K20" s="41"/>
    </row>
    <row r="21" spans="1:11" ht="12.75">
      <c r="A21" s="265" t="s">
        <v>265</v>
      </c>
      <c r="B21" s="266"/>
      <c r="C21" s="266"/>
      <c r="D21" s="266"/>
      <c r="E21" s="266"/>
      <c r="F21" s="266"/>
      <c r="G21" s="266"/>
      <c r="H21" s="266"/>
      <c r="I21" s="39">
        <v>17</v>
      </c>
      <c r="J21" s="71">
        <f>SUM(J15:J20)</f>
        <v>0</v>
      </c>
      <c r="K21" s="71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5" t="s">
        <v>266</v>
      </c>
      <c r="B23" s="256"/>
      <c r="C23" s="256"/>
      <c r="D23" s="256"/>
      <c r="E23" s="256"/>
      <c r="F23" s="256"/>
      <c r="G23" s="256"/>
      <c r="H23" s="256"/>
      <c r="I23" s="42">
        <v>18</v>
      </c>
      <c r="J23" s="40"/>
      <c r="K23" s="40"/>
    </row>
    <row r="24" spans="1:11" ht="17.25" customHeight="1">
      <c r="A24" s="257" t="s">
        <v>267</v>
      </c>
      <c r="B24" s="258"/>
      <c r="C24" s="258"/>
      <c r="D24" s="258"/>
      <c r="E24" s="258"/>
      <c r="F24" s="258"/>
      <c r="G24" s="258"/>
      <c r="H24" s="258"/>
      <c r="I24" s="43">
        <v>19</v>
      </c>
      <c r="J24" s="71"/>
      <c r="K24" s="71"/>
    </row>
    <row r="25" spans="1:11" ht="30" customHeight="1">
      <c r="A25" s="259" t="s">
        <v>268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2013-07-29T13:01:45Z</cp:lastPrinted>
  <dcterms:created xsi:type="dcterms:W3CDTF">2008-10-17T11:51:54Z</dcterms:created>
  <dcterms:modified xsi:type="dcterms:W3CDTF">2013-07-30T09:34:37Z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