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90" windowWidth="16140" windowHeight="922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<sst xmlns="http://schemas.openxmlformats.org/spreadsheetml/2006/main" count="395" uniqueCount="342">
  <si>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</si>
  <si>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</si>
  <si>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</si>
  <si>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</si>
  <si>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</si>
  <si>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</si>
  <si>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</si>
  <si>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</si>
  <si>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</si>
  <si>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</si>
  <si>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</si>
  <si>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</si>
  <si>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</si>
  <si>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</si>
  <si>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</si>
  <si>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</si>
  <si>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</si>
  <si>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</si>
  <si>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</si>
  <si>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</si>
  <si>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</si>
  <si>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</si>
  <si>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</si>
  <si>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</si>
  <si>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</si>
  <si>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</si>
  <si>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</si>
  <si>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</si>
  <si>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</si>
  <si>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</si>
  <si>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</si>
  <si>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</si>
  <si>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</si>
  <si>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</si>
  <si>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</si>
  <si>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</si>
  <si>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</si>
  <si>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</si>
  <si>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</si>
  <si>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</si>
  <si>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</si>
  <si>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</si>
  <si>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</si>
  <si>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</si>
  <si>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</si>
  <si>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</si>
  <si>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</si>
  <si>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</si>
  <si>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</si>
  <si>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</si>
  <si>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</si>
  <si>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</si>
  <si>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</si>
  <si>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</si>
  <si>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</si>
  <si>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</si>
  <si>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</si>
  <si>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</si>
  <si>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</si>
  <si>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</si>
  <si>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</si>
  <si>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</si>
  <si>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</si>
  <si>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</si>
  <si>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</si>
  <si>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</si>
  <si>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</si>
  <si>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</si>
  <si>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</si>
  <si>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</si>
  <si>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</si>
  <si>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</si>
  <si>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</si>
  <si>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</si>
  <si>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</si>
  <si>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</si>
  <si>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</si>
  <si>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</si>
  <si>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</si>
  <si>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</si>
  <si>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</si>
  <si>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</si>
  <si>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</si>
  <si>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</si>
  <si>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</si>
  <si>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</si>
  <si>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</si>
  <si>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</si>
  <si>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</si>
  <si>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</si>
  <si>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</si>
  <si>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</si>
  <si>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</si>
  <si>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</si>
  <si>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</si>
  <si>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</si>
  <si>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</si>
  <si>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</si>
  <si>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</si>
  <si>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</si>
  <si>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</si>
  <si>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</si>
  <si>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</si>
  <si>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</si>
  <si>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</si>
  <si>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</si>
  <si>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</si>
  <si>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</si>
  <si>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</si>
  <si>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</si>
  <si>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</si>
  <si>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</si>
  <si>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</si>
  <si>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</si>
  <si>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</si>
  <si>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</si>
  <si>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</si>
  <si>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</si>
  <si>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</si>
  <si>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</si>
  <si>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</si>
  <si>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</si>
  <si>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</si>
  <si>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</si>
  <si>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</si>
  <si>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</si>
  <si>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</si>
  <si>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</si>
  <si>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</si>
  <si>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</si>
  <si>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</si>
  <si>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</si>
  <si>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</si>
  <si>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</si>
  <si>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</si>
  <si>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</si>
  <si>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</si>
  <si>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</si>
  <si>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</si>
  <si>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</si>
  <si>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</si>
  <si>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</si>
  <si>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</si>
  <si>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</si>
  <si>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</si>
  <si>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</si>
  <si>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</si>
  <si>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</si>
  <si>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</si>
  <si>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</si>
  <si>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</si>
  <si>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</si>
  <si>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</si>
  <si>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</si>
  <si>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</si>
  <si>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</si>
  <si>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</si>
  <si>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</si>
  <si>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</si>
  <si>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</si>
  <si>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</si>
  <si>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</si>
  <si>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</si>
  <si>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</si>
  <si>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</si>
  <si>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</si>
  <si>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</si>
  <si>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</si>
  <si>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</si>
  <si>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</si>
  <si>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</si>
  <si>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</si>
  <si>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</si>
  <si>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</si>
  <si>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</si>
  <si>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</si>
  <si>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</si>
  <si>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</si>
  <si>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</si>
  <si>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</si>
  <si>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</si>
  <si>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</si>
  <si>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</si>
  <si>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</si>
  <si>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</si>
  <si>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</si>
  <si>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</si>
  <si>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</si>
  <si>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</si>
  <si>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</si>
  <si>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</si>
  <si>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</si>
  <si>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</si>
  <si>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</si>
  <si>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</si>
  <si>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</si>
  <si>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</si>
  <si>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</si>
  <si>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</si>
  <si>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</si>
  <si>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</si>
  <si>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</si>
  <si>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</si>
  <si>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</si>
  <si>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</si>
  <si>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</si>
  <si>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</si>
  <si>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</si>
  <si>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</si>
  <si>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</si>
  <si>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</si>
  <si>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</si>
  <si>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</si>
  <si>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</si>
  <si>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</si>
  <si>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</si>
  <si>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</si>
  <si>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</si>
  <si>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</si>
  <si>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</si>
  <si>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</si>
  <si>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</si>
  <si>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</si>
  <si>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</si>
  <si>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</si>
  <si>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</si>
  <si>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</si>
  <si>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</si>
  <si>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</si>
  <si>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</si>
  <si>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</si>
  <si>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</si>
  <si>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</si>
  <si>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</si>
  <si>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</si>
  <si>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</si>
  <si>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</si>
  <si>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</si>
  <si>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</si>
  <si>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</si>
  <si>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</si>
  <si>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</si>
  <si>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</si>
  <si>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</si>
  <si>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</si>
  <si>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</si>
  <si>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</si>
  <si>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</si>
  <si>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</si>
  <si>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</si>
  <si>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</si>
  <si>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</si>
  <si>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</si>
  <si>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</si>
  <si>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</si>
  <si>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</si>
  <si>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</si>
  <si>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</si>
  <si>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</si>
  <si>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</si>
  <si>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</si>
  <si>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</si>
  <si>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</si>
  <si>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</si>
  <si>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</si>
  <si>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</si>
  <si>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</si>
  <si>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</si>
  <si>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</si>
  <si>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</si>
  <si>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</si>
  <si>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</si>
  <si>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</si>
  <si>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</si>
  <si>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</si>
  <si>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</si>
  <si>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</si>
  <si>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</si>
  <si>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</si>
  <si>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</si>
  <si>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</si>
  <si>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</si>
  <si>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</si>
  <si>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</si>
  <si>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</si>
  <si>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</si>
  <si>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</si>
  <si>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</si>
  <si>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</si>
  <si>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</si>
  <si>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</si>
  <si>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</si>
  <si>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</si>
  <si>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</si>
  <si>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</si>
  <si>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</si>
  <si>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</si>
  <si>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</si>
  <si>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</si>
  <si>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</si>
  <si>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</si>
  <si>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</si>
  <si>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</si>
  <si>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</si>
  <si>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</si>
  <si>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</si>
  <si>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</si>
  <si>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</si>
  <si>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</si>
  <si>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</si>
  <si>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</si>
  <si>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</si>
  <si>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</si>
  <si>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</si>
  <si>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</si>
  <si>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</si>
  <si>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</si>
  <si>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</si>
  <si>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</si>
  <si>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</si>
  <si>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</si>
  <si>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</si>
  <si>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</si>
  <si>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02058146</t>
  </si>
  <si>
    <t>130003769</t>
  </si>
  <si>
    <t>98014881436</t>
  </si>
  <si>
    <t>TERRA MEDITERRANEA d.d.</t>
  </si>
  <si>
    <t>PULA</t>
  </si>
  <si>
    <t>MLETAČKA 12</t>
  </si>
  <si>
    <t>ISTARSKA</t>
  </si>
  <si>
    <t>6810</t>
  </si>
  <si>
    <t>stanje na dan 31.12.2011.</t>
  </si>
  <si>
    <t>Obveznik: TERRA MEDITERRANEA d.d.</t>
  </si>
  <si>
    <t>u razdoblju 01.01.2011. do 31.12.2011.</t>
  </si>
  <si>
    <t>grupa.terra@email.t-com.hr</t>
  </si>
  <si>
    <t>REMIKO d.o.o.</t>
  </si>
  <si>
    <t>PULA, MLETAČKA 12</t>
  </si>
  <si>
    <t>Mladen Stojanović</t>
  </si>
  <si>
    <t>052-542236</t>
  </si>
  <si>
    <t>052-213186</t>
  </si>
  <si>
    <t>remiko@optinet.hr</t>
  </si>
  <si>
    <t>BUBALO RATKO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</si>
</sst>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7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1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8" fillId="0" borderId="0" xfId="61" applyFont="1" applyBorder="1" applyAlignment="1" applyProtection="1">
      <alignment horizontal="left"/>
      <protection hidden="1"/>
    </xf>
    <xf numFmtId="0" fontId="19" fillId="0" borderId="0" xfId="61" applyFont="1" applyBorder="1" applyAlignment="1">
      <alignment/>
      <protection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6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upa.terra@email.t-com.hr" TargetMode="External" /><Relationship Id="rId2" Type="http://schemas.openxmlformats.org/officeDocument/2006/relationships/hyperlink" Target="mailto:remiko@optine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9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2" t="s">
        <v>248</v>
      </c>
      <c r="B1" s="133"/>
      <c r="C1" s="133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4" t="s">
        <v>249</v>
      </c>
      <c r="B2" s="155"/>
      <c r="C2" s="155"/>
      <c r="D2" s="156"/>
      <c r="E2" s="120"/>
      <c r="F2" s="12"/>
      <c r="G2" s="13" t="s">
        <v>250</v>
      </c>
      <c r="H2" s="120"/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57" t="s">
        <v>317</v>
      </c>
      <c r="B4" s="158"/>
      <c r="C4" s="158"/>
      <c r="D4" s="158"/>
      <c r="E4" s="158"/>
      <c r="F4" s="158"/>
      <c r="G4" s="158"/>
      <c r="H4" s="158"/>
      <c r="I4" s="15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0" t="s">
        <v>251</v>
      </c>
      <c r="B6" s="161"/>
      <c r="C6" s="152" t="s">
        <v>323</v>
      </c>
      <c r="D6" s="15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2" t="s">
        <v>252</v>
      </c>
      <c r="B8" s="163"/>
      <c r="C8" s="152" t="s">
        <v>324</v>
      </c>
      <c r="D8" s="15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9" t="s">
        <v>253</v>
      </c>
      <c r="B10" s="150"/>
      <c r="C10" s="152" t="s">
        <v>325</v>
      </c>
      <c r="D10" s="15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1"/>
      <c r="B11" s="15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0" t="s">
        <v>254</v>
      </c>
      <c r="B12" s="161"/>
      <c r="C12" s="164" t="s">
        <v>326</v>
      </c>
      <c r="D12" s="165"/>
      <c r="E12" s="165"/>
      <c r="F12" s="165"/>
      <c r="G12" s="165"/>
      <c r="H12" s="165"/>
      <c r="I12" s="166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0" t="s">
        <v>255</v>
      </c>
      <c r="B14" s="161"/>
      <c r="C14" s="167">
        <v>52100</v>
      </c>
      <c r="D14" s="168"/>
      <c r="E14" s="16"/>
      <c r="F14" s="164" t="s">
        <v>327</v>
      </c>
      <c r="G14" s="165"/>
      <c r="H14" s="165"/>
      <c r="I14" s="166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0" t="s">
        <v>256</v>
      </c>
      <c r="B16" s="161"/>
      <c r="C16" s="164" t="s">
        <v>328</v>
      </c>
      <c r="D16" s="165"/>
      <c r="E16" s="165"/>
      <c r="F16" s="165"/>
      <c r="G16" s="165"/>
      <c r="H16" s="165"/>
      <c r="I16" s="166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0" t="s">
        <v>257</v>
      </c>
      <c r="B18" s="161"/>
      <c r="C18" s="169" t="s">
        <v>334</v>
      </c>
      <c r="D18" s="170"/>
      <c r="E18" s="170"/>
      <c r="F18" s="170"/>
      <c r="G18" s="170"/>
      <c r="H18" s="170"/>
      <c r="I18" s="171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0" t="s">
        <v>258</v>
      </c>
      <c r="B20" s="161"/>
      <c r="C20" s="172"/>
      <c r="D20" s="170"/>
      <c r="E20" s="170"/>
      <c r="F20" s="170"/>
      <c r="G20" s="170"/>
      <c r="H20" s="170"/>
      <c r="I20" s="171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0" t="s">
        <v>259</v>
      </c>
      <c r="B22" s="161"/>
      <c r="C22" s="121">
        <v>359</v>
      </c>
      <c r="D22" s="164" t="s">
        <v>327</v>
      </c>
      <c r="E22" s="173"/>
      <c r="F22" s="174"/>
      <c r="G22" s="160"/>
      <c r="H22" s="17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0" t="s">
        <v>260</v>
      </c>
      <c r="B24" s="161"/>
      <c r="C24" s="121">
        <v>18</v>
      </c>
      <c r="D24" s="164" t="s">
        <v>329</v>
      </c>
      <c r="E24" s="173"/>
      <c r="F24" s="173"/>
      <c r="G24" s="174"/>
      <c r="H24" s="51" t="s">
        <v>261</v>
      </c>
      <c r="I24" s="122">
        <v>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60" t="s">
        <v>262</v>
      </c>
      <c r="B26" s="161"/>
      <c r="C26" s="123"/>
      <c r="D26" s="25"/>
      <c r="E26" s="33"/>
      <c r="F26" s="24"/>
      <c r="G26" s="176" t="s">
        <v>263</v>
      </c>
      <c r="H26" s="161"/>
      <c r="I26" s="124" t="s">
        <v>330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7" t="s">
        <v>264</v>
      </c>
      <c r="B28" s="178"/>
      <c r="C28" s="143"/>
      <c r="D28" s="143"/>
      <c r="E28" s="144" t="s">
        <v>265</v>
      </c>
      <c r="F28" s="145"/>
      <c r="G28" s="145"/>
      <c r="H28" s="146" t="s">
        <v>266</v>
      </c>
      <c r="I28" s="147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8"/>
      <c r="B30" s="140"/>
      <c r="C30" s="140"/>
      <c r="D30" s="141"/>
      <c r="E30" s="148"/>
      <c r="F30" s="140"/>
      <c r="G30" s="140"/>
      <c r="H30" s="152"/>
      <c r="I30" s="153"/>
      <c r="J30" s="10"/>
      <c r="K30" s="10"/>
      <c r="L30" s="10"/>
    </row>
    <row r="31" spans="1:12" ht="12.75">
      <c r="A31" s="94"/>
      <c r="B31" s="22"/>
      <c r="C31" s="21"/>
      <c r="D31" s="142"/>
      <c r="E31" s="142"/>
      <c r="F31" s="142"/>
      <c r="G31" s="139"/>
      <c r="H31" s="16"/>
      <c r="I31" s="101"/>
      <c r="J31" s="10"/>
      <c r="K31" s="10"/>
      <c r="L31" s="10"/>
    </row>
    <row r="32" spans="1:12" ht="12.75">
      <c r="A32" s="148"/>
      <c r="B32" s="140"/>
      <c r="C32" s="140"/>
      <c r="D32" s="141"/>
      <c r="E32" s="148"/>
      <c r="F32" s="140"/>
      <c r="G32" s="140"/>
      <c r="H32" s="152"/>
      <c r="I32" s="15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8"/>
      <c r="B34" s="140"/>
      <c r="C34" s="140"/>
      <c r="D34" s="141"/>
      <c r="E34" s="148"/>
      <c r="F34" s="140"/>
      <c r="G34" s="140"/>
      <c r="H34" s="152"/>
      <c r="I34" s="15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8"/>
      <c r="B36" s="140"/>
      <c r="C36" s="140"/>
      <c r="D36" s="141"/>
      <c r="E36" s="148"/>
      <c r="F36" s="140"/>
      <c r="G36" s="140"/>
      <c r="H36" s="152"/>
      <c r="I36" s="153"/>
      <c r="J36" s="10"/>
      <c r="K36" s="10"/>
      <c r="L36" s="10"/>
    </row>
    <row r="37" spans="1:12" ht="12.75">
      <c r="A37" s="103"/>
      <c r="B37" s="30"/>
      <c r="C37" s="134"/>
      <c r="D37" s="135"/>
      <c r="E37" s="16"/>
      <c r="F37" s="134"/>
      <c r="G37" s="135"/>
      <c r="H37" s="16"/>
      <c r="I37" s="95"/>
      <c r="J37" s="10"/>
      <c r="K37" s="10"/>
      <c r="L37" s="10"/>
    </row>
    <row r="38" spans="1:12" ht="12.75">
      <c r="A38" s="148"/>
      <c r="B38" s="140"/>
      <c r="C38" s="140"/>
      <c r="D38" s="141"/>
      <c r="E38" s="148"/>
      <c r="F38" s="140"/>
      <c r="G38" s="140"/>
      <c r="H38" s="152"/>
      <c r="I38" s="15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8"/>
      <c r="B40" s="140"/>
      <c r="C40" s="140"/>
      <c r="D40" s="141"/>
      <c r="E40" s="148"/>
      <c r="F40" s="140"/>
      <c r="G40" s="140"/>
      <c r="H40" s="152"/>
      <c r="I40" s="15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9" t="s">
        <v>267</v>
      </c>
      <c r="B44" s="179"/>
      <c r="C44" s="152" t="s">
        <v>335</v>
      </c>
      <c r="D44" s="153"/>
      <c r="E44" s="26"/>
      <c r="F44" s="164" t="s">
        <v>336</v>
      </c>
      <c r="G44" s="140"/>
      <c r="H44" s="140"/>
      <c r="I44" s="141"/>
      <c r="J44" s="10"/>
      <c r="K44" s="10"/>
      <c r="L44" s="10"/>
    </row>
    <row r="45" spans="1:12" ht="12.75">
      <c r="A45" s="103"/>
      <c r="B45" s="30"/>
      <c r="C45" s="134"/>
      <c r="D45" s="135"/>
      <c r="E45" s="16"/>
      <c r="F45" s="134"/>
      <c r="G45" s="136"/>
      <c r="H45" s="35"/>
      <c r="I45" s="107"/>
      <c r="J45" s="10"/>
      <c r="K45" s="10"/>
      <c r="L45" s="10"/>
    </row>
    <row r="46" spans="1:12" ht="12.75">
      <c r="A46" s="149" t="s">
        <v>268</v>
      </c>
      <c r="B46" s="179"/>
      <c r="C46" s="164" t="s">
        <v>337</v>
      </c>
      <c r="D46" s="137"/>
      <c r="E46" s="137"/>
      <c r="F46" s="137"/>
      <c r="G46" s="137"/>
      <c r="H46" s="137"/>
      <c r="I46" s="138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9" t="s">
        <v>270</v>
      </c>
      <c r="B48" s="179"/>
      <c r="C48" s="180" t="s">
        <v>338</v>
      </c>
      <c r="D48" s="181"/>
      <c r="E48" s="182"/>
      <c r="F48" s="16"/>
      <c r="G48" s="51" t="s">
        <v>271</v>
      </c>
      <c r="H48" s="180" t="s">
        <v>339</v>
      </c>
      <c r="I48" s="182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9" t="s">
        <v>257</v>
      </c>
      <c r="B50" s="179"/>
      <c r="C50" s="185" t="s">
        <v>340</v>
      </c>
      <c r="D50" s="181"/>
      <c r="E50" s="181"/>
      <c r="F50" s="181"/>
      <c r="G50" s="181"/>
      <c r="H50" s="181"/>
      <c r="I50" s="182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0" t="s">
        <v>272</v>
      </c>
      <c r="B52" s="161"/>
      <c r="C52" s="180" t="s">
        <v>341</v>
      </c>
      <c r="D52" s="181"/>
      <c r="E52" s="181"/>
      <c r="F52" s="181"/>
      <c r="G52" s="181"/>
      <c r="H52" s="181"/>
      <c r="I52" s="166"/>
      <c r="J52" s="10"/>
      <c r="K52" s="10"/>
      <c r="L52" s="10"/>
    </row>
    <row r="53" spans="1:12" ht="12.75">
      <c r="A53" s="108"/>
      <c r="B53" s="20"/>
      <c r="C53" s="128" t="s">
        <v>273</v>
      </c>
      <c r="D53" s="128"/>
      <c r="E53" s="128"/>
      <c r="F53" s="128"/>
      <c r="G53" s="128"/>
      <c r="H53" s="12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6" t="s">
        <v>274</v>
      </c>
      <c r="C55" s="187"/>
      <c r="D55" s="187"/>
      <c r="E55" s="18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8" t="s">
        <v>306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108"/>
      <c r="B57" s="188" t="s">
        <v>307</v>
      </c>
      <c r="C57" s="189"/>
      <c r="D57" s="189"/>
      <c r="E57" s="189"/>
      <c r="F57" s="189"/>
      <c r="G57" s="189"/>
      <c r="H57" s="189"/>
      <c r="I57" s="110"/>
      <c r="J57" s="10"/>
      <c r="K57" s="10"/>
      <c r="L57" s="10"/>
    </row>
    <row r="58" spans="1:12" ht="12.75">
      <c r="A58" s="108"/>
      <c r="B58" s="188" t="s">
        <v>308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108"/>
      <c r="B59" s="188" t="s">
        <v>309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29" t="s">
        <v>277</v>
      </c>
      <c r="H62" s="130"/>
      <c r="I62" s="13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3"/>
      <c r="H63" s="184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grupa.terra@email.t-com.hr"/>
    <hyperlink ref="C50" r:id="rId2" display="remiko@optine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58">
      <selection activeCell="K58" sqref="K5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331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332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33.75">
      <c r="A4" s="233" t="s">
        <v>59</v>
      </c>
      <c r="B4" s="234"/>
      <c r="C4" s="234"/>
      <c r="D4" s="234"/>
      <c r="E4" s="234"/>
      <c r="F4" s="234"/>
      <c r="G4" s="234"/>
      <c r="H4" s="235"/>
      <c r="I4" s="58" t="s">
        <v>278</v>
      </c>
      <c r="J4" s="59" t="s">
        <v>319</v>
      </c>
      <c r="K4" s="60" t="s">
        <v>320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7">
        <v>2</v>
      </c>
      <c r="J5" s="56">
        <v>3</v>
      </c>
      <c r="K5" s="56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18"/>
      <c r="I7" s="3">
        <v>1</v>
      </c>
      <c r="J7" s="6"/>
      <c r="K7" s="6"/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3">
        <f>J9+J16+J26+J35+J39</f>
        <v>28498741</v>
      </c>
      <c r="K8" s="53">
        <f>K9+K16+K26+K35+K39</f>
        <v>28362200</v>
      </c>
    </row>
    <row r="9" spans="1:11" ht="12.75">
      <c r="A9" s="204" t="s">
        <v>205</v>
      </c>
      <c r="B9" s="205"/>
      <c r="C9" s="205"/>
      <c r="D9" s="205"/>
      <c r="E9" s="205"/>
      <c r="F9" s="205"/>
      <c r="G9" s="205"/>
      <c r="H9" s="206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/>
      <c r="K11" s="7"/>
    </row>
    <row r="12" spans="1:11" ht="12.75">
      <c r="A12" s="204" t="s">
        <v>113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/>
    </row>
    <row r="13" spans="1:11" ht="12.75">
      <c r="A13" s="204" t="s">
        <v>208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209</v>
      </c>
      <c r="B14" s="205"/>
      <c r="C14" s="205"/>
      <c r="D14" s="205"/>
      <c r="E14" s="205"/>
      <c r="F14" s="205"/>
      <c r="G14" s="205"/>
      <c r="H14" s="206"/>
      <c r="I14" s="1">
        <v>8</v>
      </c>
      <c r="J14" s="7"/>
      <c r="K14" s="7"/>
    </row>
    <row r="15" spans="1:11" ht="12.75">
      <c r="A15" s="204" t="s">
        <v>210</v>
      </c>
      <c r="B15" s="205"/>
      <c r="C15" s="205"/>
      <c r="D15" s="205"/>
      <c r="E15" s="205"/>
      <c r="F15" s="205"/>
      <c r="G15" s="205"/>
      <c r="H15" s="206"/>
      <c r="I15" s="1">
        <v>9</v>
      </c>
      <c r="J15" s="7"/>
      <c r="K15" s="7"/>
    </row>
    <row r="16" spans="1:11" ht="12.75">
      <c r="A16" s="204" t="s">
        <v>206</v>
      </c>
      <c r="B16" s="205"/>
      <c r="C16" s="205"/>
      <c r="D16" s="205"/>
      <c r="E16" s="205"/>
      <c r="F16" s="205"/>
      <c r="G16" s="205"/>
      <c r="H16" s="206"/>
      <c r="I16" s="1">
        <v>10</v>
      </c>
      <c r="J16" s="53">
        <f>SUM(J17:J25)</f>
        <v>19697765</v>
      </c>
      <c r="K16" s="53">
        <f>SUM(K17:K25)</f>
        <v>19697765</v>
      </c>
    </row>
    <row r="17" spans="1:11" ht="12.75">
      <c r="A17" s="204" t="s">
        <v>211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/>
      <c r="K17" s="7"/>
    </row>
    <row r="18" spans="1:11" ht="12.75">
      <c r="A18" s="204" t="s">
        <v>247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/>
      <c r="K18" s="7"/>
    </row>
    <row r="19" spans="1:11" ht="12.75">
      <c r="A19" s="204" t="s">
        <v>212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/>
      <c r="K19" s="7"/>
    </row>
    <row r="20" spans="1:11" ht="12.75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/>
      <c r="K20" s="7"/>
    </row>
    <row r="21" spans="1:11" ht="12.75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/>
      <c r="K22" s="7"/>
    </row>
    <row r="23" spans="1:11" ht="12.75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/>
      <c r="K23" s="7"/>
    </row>
    <row r="24" spans="1:11" ht="12.75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/>
      <c r="K24" s="7"/>
    </row>
    <row r="25" spans="1:11" ht="12.75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>
        <v>19697765</v>
      </c>
      <c r="K25" s="7">
        <v>19697765</v>
      </c>
    </row>
    <row r="26" spans="1:11" ht="12.75">
      <c r="A26" s="204" t="s">
        <v>190</v>
      </c>
      <c r="B26" s="205"/>
      <c r="C26" s="205"/>
      <c r="D26" s="205"/>
      <c r="E26" s="205"/>
      <c r="F26" s="205"/>
      <c r="G26" s="205"/>
      <c r="H26" s="206"/>
      <c r="I26" s="1">
        <v>20</v>
      </c>
      <c r="J26" s="53">
        <f>SUM(J27:J34)</f>
        <v>8800976</v>
      </c>
      <c r="K26" s="53">
        <f>SUM(K27:K34)</f>
        <v>8664435</v>
      </c>
    </row>
    <row r="27" spans="1:11" ht="12.75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8234976</v>
      </c>
      <c r="K27" s="7">
        <v>8098435</v>
      </c>
    </row>
    <row r="28" spans="1:11" ht="12.75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/>
      <c r="K28" s="7"/>
    </row>
    <row r="29" spans="1:11" ht="12.75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>
        <v>566000</v>
      </c>
      <c r="K29" s="7">
        <v>566000</v>
      </c>
    </row>
    <row r="30" spans="1:11" ht="12.75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/>
      <c r="K31" s="7"/>
    </row>
    <row r="32" spans="1:11" ht="12.75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/>
      <c r="K32" s="7"/>
    </row>
    <row r="33" spans="1:11" ht="12.75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/>
      <c r="K33" s="7"/>
    </row>
    <row r="34" spans="1:11" ht="12.75">
      <c r="A34" s="204" t="s">
        <v>183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184</v>
      </c>
      <c r="B35" s="205"/>
      <c r="C35" s="205"/>
      <c r="D35" s="205"/>
      <c r="E35" s="205"/>
      <c r="F35" s="205"/>
      <c r="G35" s="205"/>
      <c r="H35" s="206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/>
      <c r="K36" s="7"/>
    </row>
    <row r="37" spans="1:11" ht="12.75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/>
      <c r="K37" s="7"/>
    </row>
    <row r="38" spans="1:11" ht="12.75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/>
      <c r="K38" s="7"/>
    </row>
    <row r="39" spans="1:11" ht="12.75">
      <c r="A39" s="204" t="s">
        <v>185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/>
      <c r="K39" s="7"/>
    </row>
    <row r="40" spans="1:11" ht="12.75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53">
        <f>J41+J49+J56+J64</f>
        <v>6433</v>
      </c>
      <c r="K40" s="53">
        <f>K41+K49+K56+K64</f>
        <v>28252</v>
      </c>
    </row>
    <row r="41" spans="1:11" ht="12.75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53">
        <f>SUM(J42:J48)</f>
        <v>0</v>
      </c>
      <c r="K41" s="53">
        <f>SUM(K42:K48)</f>
        <v>0</v>
      </c>
    </row>
    <row r="42" spans="1:11" ht="12.75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/>
      <c r="K42" s="7"/>
    </row>
    <row r="43" spans="1:11" ht="12.75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/>
      <c r="K43" s="7"/>
    </row>
    <row r="44" spans="1:11" ht="12.75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/>
      <c r="K44" s="7"/>
    </row>
    <row r="45" spans="1:11" ht="12.75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/>
      <c r="K45" s="7"/>
    </row>
    <row r="46" spans="1:11" ht="12.75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/>
      <c r="K46" s="7"/>
    </row>
    <row r="47" spans="1:11" ht="12.75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 ht="12.75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53">
        <f>SUM(J50:J55)</f>
        <v>6433</v>
      </c>
      <c r="K49" s="53">
        <f>SUM(K50:K55)</f>
        <v>27559</v>
      </c>
    </row>
    <row r="50" spans="1:11" ht="12.75">
      <c r="A50" s="204" t="s">
        <v>200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/>
      <c r="K50" s="7"/>
    </row>
    <row r="51" spans="1:11" ht="12.75">
      <c r="A51" s="204" t="s">
        <v>201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2073</v>
      </c>
      <c r="K51" s="7">
        <v>2092</v>
      </c>
    </row>
    <row r="52" spans="1:11" ht="12.75">
      <c r="A52" s="204" t="s">
        <v>202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 ht="12.75">
      <c r="A53" s="204" t="s">
        <v>203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/>
      <c r="K53" s="7"/>
    </row>
    <row r="54" spans="1:11" ht="12.75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2700</v>
      </c>
      <c r="K54" s="7">
        <v>23807</v>
      </c>
    </row>
    <row r="55" spans="1:11" ht="12.75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1660</v>
      </c>
      <c r="K55" s="7">
        <v>1660</v>
      </c>
    </row>
    <row r="56" spans="1:11" ht="12.75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53">
        <f>SUM(J57:J63)</f>
        <v>0</v>
      </c>
      <c r="K56" s="53">
        <f>SUM(K57:K63)</f>
        <v>693</v>
      </c>
    </row>
    <row r="57" spans="1:11" ht="12.75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/>
      <c r="K58" s="7"/>
    </row>
    <row r="59" spans="1:11" ht="12.75">
      <c r="A59" s="204" t="s">
        <v>242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>
        <v>693</v>
      </c>
    </row>
    <row r="61" spans="1:11" ht="12.75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/>
      <c r="K61" s="7"/>
    </row>
    <row r="62" spans="1:11" ht="12.75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/>
      <c r="K62" s="7"/>
    </row>
    <row r="63" spans="1:11" ht="12.75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/>
      <c r="K63" s="7"/>
    </row>
    <row r="64" spans="1:11" ht="12.75">
      <c r="A64" s="204" t="s">
        <v>207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/>
      <c r="K64" s="7"/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/>
      <c r="K65" s="7"/>
    </row>
    <row r="66" spans="1:11" ht="12.75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53">
        <f>J7+J8+J40+J65</f>
        <v>28505174</v>
      </c>
      <c r="K66" s="53">
        <f>K7+K8+K40+K65</f>
        <v>28390452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/>
      <c r="K67" s="8"/>
    </row>
    <row r="68" spans="1:11" ht="12.75">
      <c r="A68" s="196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0" t="s">
        <v>191</v>
      </c>
      <c r="B69" s="201"/>
      <c r="C69" s="201"/>
      <c r="D69" s="201"/>
      <c r="E69" s="201"/>
      <c r="F69" s="201"/>
      <c r="G69" s="201"/>
      <c r="H69" s="218"/>
      <c r="I69" s="3">
        <v>62</v>
      </c>
      <c r="J69" s="54">
        <f>J70+J71+J72+J78+J79+J82+J85</f>
        <v>27279091</v>
      </c>
      <c r="K69" s="54">
        <f>K70+K71+K72+K78+K79+K82+K85</f>
        <v>26716528</v>
      </c>
    </row>
    <row r="70" spans="1:11" ht="12.75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23099700</v>
      </c>
      <c r="K70" s="7">
        <v>23099700</v>
      </c>
    </row>
    <row r="71" spans="1:11" ht="12.75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/>
      <c r="K71" s="7"/>
    </row>
    <row r="72" spans="1:11" ht="12.75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/>
      <c r="K73" s="7"/>
    </row>
    <row r="74" spans="1:11" ht="12.75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/>
      <c r="K74" s="7"/>
    </row>
    <row r="75" spans="1:11" ht="12.75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/>
      <c r="K75" s="7"/>
    </row>
    <row r="76" spans="1:11" ht="12.75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/>
      <c r="K77" s="7"/>
    </row>
    <row r="78" spans="1:11" ht="12.75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>
        <v>7718556</v>
      </c>
      <c r="K78" s="7">
        <v>7582015</v>
      </c>
    </row>
    <row r="79" spans="1:11" ht="12.75">
      <c r="A79" s="204" t="s">
        <v>238</v>
      </c>
      <c r="B79" s="205"/>
      <c r="C79" s="205"/>
      <c r="D79" s="205"/>
      <c r="E79" s="205"/>
      <c r="F79" s="205"/>
      <c r="G79" s="205"/>
      <c r="H79" s="206"/>
      <c r="I79" s="1">
        <v>72</v>
      </c>
      <c r="J79" s="53">
        <f>J80-J81</f>
        <v>-4057070</v>
      </c>
      <c r="K79" s="53">
        <f>K80-K81</f>
        <v>-3539165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/>
      <c r="K80" s="7"/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4057070</v>
      </c>
      <c r="K81" s="7">
        <v>3539165</v>
      </c>
    </row>
    <row r="82" spans="1:11" ht="12.75">
      <c r="A82" s="204" t="s">
        <v>239</v>
      </c>
      <c r="B82" s="205"/>
      <c r="C82" s="205"/>
      <c r="D82" s="205"/>
      <c r="E82" s="205"/>
      <c r="F82" s="205"/>
      <c r="G82" s="205"/>
      <c r="H82" s="206"/>
      <c r="I82" s="1">
        <v>75</v>
      </c>
      <c r="J82" s="53">
        <f>J83-J84</f>
        <v>517905</v>
      </c>
      <c r="K82" s="53">
        <f>K83-K84</f>
        <v>-426022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517905</v>
      </c>
      <c r="K83" s="7"/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/>
      <c r="K84" s="7">
        <v>426022</v>
      </c>
    </row>
    <row r="85" spans="1:11" ht="12.75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/>
      <c r="K87" s="7"/>
    </row>
    <row r="88" spans="1:11" ht="12.75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/>
      <c r="K89" s="7"/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3">
        <f>SUM(J91:J99)</f>
        <v>591300</v>
      </c>
      <c r="K90" s="53">
        <f>SUM(K91:K99)</f>
        <v>591300</v>
      </c>
    </row>
    <row r="91" spans="1:11" ht="12.75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243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>
        <v>591300</v>
      </c>
      <c r="K92" s="7">
        <v>591300</v>
      </c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/>
      <c r="K93" s="7"/>
    </row>
    <row r="94" spans="1:11" ht="12.75">
      <c r="A94" s="204" t="s">
        <v>244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245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246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/>
      <c r="K98" s="7"/>
    </row>
    <row r="99" spans="1:11" ht="12.75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/>
      <c r="K99" s="7"/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3">
        <f>SUM(J101:J112)</f>
        <v>634783</v>
      </c>
      <c r="K100" s="53">
        <f>SUM(K101:K112)</f>
        <v>1082624</v>
      </c>
    </row>
    <row r="101" spans="1:11" ht="12.75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/>
      <c r="K101" s="7"/>
    </row>
    <row r="102" spans="1:11" ht="12.75">
      <c r="A102" s="204" t="s">
        <v>243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>
        <v>261500</v>
      </c>
      <c r="K102" s="7">
        <v>474000</v>
      </c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/>
      <c r="K103" s="7"/>
    </row>
    <row r="104" spans="1:11" ht="12.75">
      <c r="A104" s="204" t="s">
        <v>244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/>
      <c r="K104" s="7"/>
    </row>
    <row r="105" spans="1:11" ht="12.75">
      <c r="A105" s="204" t="s">
        <v>245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301683</v>
      </c>
      <c r="K105" s="7">
        <v>431095</v>
      </c>
    </row>
    <row r="106" spans="1:11" ht="12.75">
      <c r="A106" s="204" t="s">
        <v>246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/>
    </row>
    <row r="107" spans="1:11" ht="12.75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.75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45890</v>
      </c>
      <c r="K108" s="7">
        <v>109796</v>
      </c>
    </row>
    <row r="109" spans="1:11" ht="12.75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25710</v>
      </c>
      <c r="K109" s="7">
        <v>67733</v>
      </c>
    </row>
    <row r="110" spans="1:11" ht="12.75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/>
      <c r="K110" s="7"/>
    </row>
    <row r="111" spans="1:11" ht="12.75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/>
      <c r="K112" s="7"/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/>
      <c r="K113" s="7"/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3">
        <f>J69+J86+J90+J100+J113</f>
        <v>28505174</v>
      </c>
      <c r="K114" s="53">
        <f>K69+K86+K90+K100+K113</f>
        <v>28390452</v>
      </c>
    </row>
    <row r="115" spans="1:11" ht="12.75">
      <c r="A115" s="193" t="s">
        <v>57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8"/>
      <c r="K115" s="8"/>
    </row>
    <row r="116" spans="1:11" ht="12.75">
      <c r="A116" s="196" t="s">
        <v>310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1" ht="12.75">
      <c r="A119" s="210" t="s">
        <v>9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/>
      <c r="K119" s="8"/>
    </row>
    <row r="120" spans="1:11" ht="12.75">
      <c r="A120" s="213" t="s">
        <v>311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46">
      <selection activeCell="A69" sqref="A69:M69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333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0" t="s">
        <v>332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51" t="s">
        <v>59</v>
      </c>
      <c r="B4" s="251"/>
      <c r="C4" s="251"/>
      <c r="D4" s="251"/>
      <c r="E4" s="251"/>
      <c r="F4" s="251"/>
      <c r="G4" s="251"/>
      <c r="H4" s="251"/>
      <c r="I4" s="58" t="s">
        <v>279</v>
      </c>
      <c r="J4" s="252" t="s">
        <v>319</v>
      </c>
      <c r="K4" s="252"/>
      <c r="L4" s="252" t="s">
        <v>320</v>
      </c>
      <c r="M4" s="252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0" t="s">
        <v>26</v>
      </c>
      <c r="B7" s="201"/>
      <c r="C7" s="201"/>
      <c r="D7" s="201"/>
      <c r="E7" s="201"/>
      <c r="F7" s="201"/>
      <c r="G7" s="201"/>
      <c r="H7" s="218"/>
      <c r="I7" s="3">
        <v>111</v>
      </c>
      <c r="J7" s="54">
        <f>SUM(J8:J9)</f>
        <v>17945</v>
      </c>
      <c r="K7" s="54">
        <f>SUM(K8:K9)</f>
        <v>0</v>
      </c>
      <c r="L7" s="54">
        <f>SUM(L8:L9)</f>
        <v>0</v>
      </c>
      <c r="M7" s="54">
        <f>SUM(M8:M9)</f>
        <v>0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/>
      <c r="K8" s="7"/>
      <c r="L8" s="7"/>
      <c r="M8" s="7"/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17945</v>
      </c>
      <c r="K9" s="7"/>
      <c r="L9" s="7"/>
      <c r="M9" s="7"/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3">
        <f>J11+J12+J16+J20+J21+J22+J25+J26</f>
        <v>411881</v>
      </c>
      <c r="K10" s="53">
        <f>K11+K12+K16+K20+K21+K22+K25+K26</f>
        <v>78526</v>
      </c>
      <c r="L10" s="53">
        <f>L11+L12+L16+L20+L21+L22+L25+L26</f>
        <v>362188</v>
      </c>
      <c r="M10" s="53">
        <f>M11+M12+M16+M20+M21+M22+M25+M26</f>
        <v>68681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/>
      <c r="K11" s="7"/>
      <c r="L11" s="7"/>
      <c r="M11" s="7"/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3">
        <f>SUM(J13:J15)</f>
        <v>165871</v>
      </c>
      <c r="K12" s="53">
        <f>SUM(K13:K15)</f>
        <v>15236</v>
      </c>
      <c r="L12" s="53">
        <f>SUM(L13:L15)</f>
        <v>113677</v>
      </c>
      <c r="M12" s="53">
        <f>SUM(M13:M15)</f>
        <v>3701</v>
      </c>
    </row>
    <row r="13" spans="1:13" ht="12.75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96</v>
      </c>
      <c r="K13" s="7"/>
      <c r="L13" s="7"/>
      <c r="M13" s="7"/>
    </row>
    <row r="14" spans="1:13" ht="12.75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/>
      <c r="K14" s="7"/>
      <c r="L14" s="7"/>
      <c r="M14" s="7"/>
    </row>
    <row r="15" spans="1:13" ht="12.75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165775</v>
      </c>
      <c r="K15" s="7">
        <v>15236</v>
      </c>
      <c r="L15" s="7">
        <v>113677</v>
      </c>
      <c r="M15" s="7">
        <v>3701</v>
      </c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3">
        <f>SUM(J17:J19)</f>
        <v>225118</v>
      </c>
      <c r="K16" s="53">
        <f>SUM(K17:K19)</f>
        <v>58014</v>
      </c>
      <c r="L16" s="53">
        <f>SUM(L17:L19)</f>
        <v>234949</v>
      </c>
      <c r="M16" s="53">
        <f>SUM(M17:M19)</f>
        <v>60907</v>
      </c>
    </row>
    <row r="17" spans="1:13" ht="12.75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128273</v>
      </c>
      <c r="K17" s="7">
        <v>33478</v>
      </c>
      <c r="L17" s="7">
        <v>135357</v>
      </c>
      <c r="M17" s="7">
        <v>34922</v>
      </c>
    </row>
    <row r="18" spans="1:13" ht="12.75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63807</v>
      </c>
      <c r="K18" s="7">
        <v>16022</v>
      </c>
      <c r="L18" s="7">
        <v>65111</v>
      </c>
      <c r="M18" s="7">
        <v>17046</v>
      </c>
    </row>
    <row r="19" spans="1:13" ht="12.75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33038</v>
      </c>
      <c r="K19" s="7">
        <v>8514</v>
      </c>
      <c r="L19" s="7">
        <v>34481</v>
      </c>
      <c r="M19" s="7">
        <v>8939</v>
      </c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/>
      <c r="K20" s="7"/>
      <c r="L20" s="7"/>
      <c r="M20" s="7"/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20892</v>
      </c>
      <c r="K21" s="7">
        <v>5276</v>
      </c>
      <c r="L21" s="7">
        <v>13562</v>
      </c>
      <c r="M21" s="7">
        <v>4073</v>
      </c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/>
      <c r="K24" s="7"/>
      <c r="L24" s="7"/>
      <c r="M24" s="7"/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/>
      <c r="K25" s="7"/>
      <c r="L25" s="7"/>
      <c r="M25" s="7"/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/>
      <c r="K26" s="7"/>
      <c r="L26" s="7"/>
      <c r="M26" s="7"/>
    </row>
    <row r="27" spans="1:13" ht="12.75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3">
        <f>SUM(J28:J32)</f>
        <v>932119</v>
      </c>
      <c r="K27" s="53">
        <f>SUM(K28:K32)</f>
        <v>1</v>
      </c>
      <c r="L27" s="53">
        <f>SUM(L28:L32)</f>
        <v>26</v>
      </c>
      <c r="M27" s="53">
        <f>SUM(M28:M32)</f>
        <v>19</v>
      </c>
    </row>
    <row r="28" spans="1:13" ht="12.75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/>
      <c r="K28" s="7"/>
      <c r="L28" s="7"/>
      <c r="M28" s="7"/>
    </row>
    <row r="29" spans="1:13" ht="12.75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31</v>
      </c>
      <c r="K29" s="7">
        <v>1</v>
      </c>
      <c r="L29" s="7">
        <v>26</v>
      </c>
      <c r="M29" s="7">
        <v>19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/>
      <c r="M30" s="7"/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/>
      <c r="M31" s="7"/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>
        <v>932088</v>
      </c>
      <c r="K32" s="7"/>
      <c r="L32" s="7"/>
      <c r="M32" s="7"/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3">
        <f>SUM(J34:J37)</f>
        <v>20278</v>
      </c>
      <c r="K33" s="53">
        <f>SUM(K34:K37)</f>
        <v>10858</v>
      </c>
      <c r="L33" s="53">
        <f>SUM(L34:L37)</f>
        <v>63860</v>
      </c>
      <c r="M33" s="53">
        <f>SUM(M34:M37)</f>
        <v>25194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>
        <v>2016</v>
      </c>
      <c r="K34" s="7">
        <v>2016</v>
      </c>
      <c r="L34" s="7"/>
      <c r="M34" s="7"/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18262</v>
      </c>
      <c r="K35" s="7">
        <v>8842</v>
      </c>
      <c r="L35" s="7">
        <v>63860</v>
      </c>
      <c r="M35" s="7">
        <v>25194</v>
      </c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/>
      <c r="L36" s="7"/>
      <c r="M36" s="7"/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/>
      <c r="K37" s="7"/>
      <c r="L37" s="7"/>
      <c r="M37" s="7"/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950064</v>
      </c>
      <c r="K42" s="53">
        <f>K7+K27+K38+K40</f>
        <v>1</v>
      </c>
      <c r="L42" s="53">
        <f>L7+L27+L38+L40</f>
        <v>26</v>
      </c>
      <c r="M42" s="53">
        <f>M7+M27+M38+M40</f>
        <v>19</v>
      </c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432159</v>
      </c>
      <c r="K43" s="53">
        <f>K10+K33+K39+K41</f>
        <v>89384</v>
      </c>
      <c r="L43" s="53">
        <f>L10+L33+L39+L41</f>
        <v>426048</v>
      </c>
      <c r="M43" s="53">
        <f>M10+M33+M39+M41</f>
        <v>93875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517905</v>
      </c>
      <c r="K44" s="53">
        <f>K42-K43</f>
        <v>-89383</v>
      </c>
      <c r="L44" s="53">
        <f>L42-L43</f>
        <v>-426022</v>
      </c>
      <c r="M44" s="53">
        <f>M42-M43</f>
        <v>-93856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517905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0</v>
      </c>
      <c r="K46" s="53">
        <f>IF(K43&gt;K42,K43-K42,0)</f>
        <v>89383</v>
      </c>
      <c r="L46" s="53">
        <f>IF(L43&gt;L42,L43-L42,0)</f>
        <v>426022</v>
      </c>
      <c r="M46" s="53">
        <f>IF(M43&gt;M42,M43-M42,0)</f>
        <v>93856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/>
      <c r="K47" s="7"/>
      <c r="L47" s="7"/>
      <c r="M47" s="7"/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517905</v>
      </c>
      <c r="K48" s="53">
        <f>K44-K47</f>
        <v>-89383</v>
      </c>
      <c r="L48" s="53">
        <f>L44-L47</f>
        <v>-426022</v>
      </c>
      <c r="M48" s="53">
        <f>M44-M47</f>
        <v>-93856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517905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0</v>
      </c>
      <c r="K50" s="61">
        <f>IF(K48&lt;0,-K48,0)</f>
        <v>89383</v>
      </c>
      <c r="L50" s="61">
        <f>IF(L48&lt;0,-L48,0)</f>
        <v>426022</v>
      </c>
      <c r="M50" s="61">
        <f>IF(M48&lt;0,-M48,0)</f>
        <v>93856</v>
      </c>
    </row>
    <row r="51" spans="1:13" ht="12.75" customHeight="1">
      <c r="A51" s="196" t="s">
        <v>312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196" t="s">
        <v>189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200" t="s">
        <v>204</v>
      </c>
      <c r="B56" s="201"/>
      <c r="C56" s="201"/>
      <c r="D56" s="201"/>
      <c r="E56" s="201"/>
      <c r="F56" s="201"/>
      <c r="G56" s="201"/>
      <c r="H56" s="218"/>
      <c r="I56" s="9">
        <v>157</v>
      </c>
      <c r="J56" s="6">
        <v>517905</v>
      </c>
      <c r="K56" s="6">
        <v>-89383</v>
      </c>
      <c r="L56" s="6">
        <v>-426022</v>
      </c>
      <c r="M56" s="6">
        <v>-93856</v>
      </c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7718556</v>
      </c>
      <c r="K57" s="53">
        <f>SUM(K58:K64)</f>
        <v>-40421</v>
      </c>
      <c r="L57" s="53">
        <f>SUM(L58:L64)</f>
        <v>7582015</v>
      </c>
      <c r="M57" s="53">
        <f>SUM(M58:M64)</f>
        <v>-77240</v>
      </c>
    </row>
    <row r="58" spans="1:13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>
        <v>7718556</v>
      </c>
      <c r="K59" s="7">
        <v>-40421</v>
      </c>
      <c r="L59" s="7">
        <v>7582015</v>
      </c>
      <c r="M59" s="7">
        <v>-77240</v>
      </c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 ht="12.75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7718556</v>
      </c>
      <c r="K66" s="53">
        <f>K57-K65</f>
        <v>-40421</v>
      </c>
      <c r="L66" s="53">
        <f>L57-L65</f>
        <v>7582015</v>
      </c>
      <c r="M66" s="53">
        <f>M57-M65</f>
        <v>-77240</v>
      </c>
    </row>
    <row r="67" spans="1:13" ht="12.75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1">
        <f>J56+J66</f>
        <v>8236461</v>
      </c>
      <c r="K67" s="61">
        <f>K56+K66</f>
        <v>-129804</v>
      </c>
      <c r="L67" s="61">
        <f>L56+L66</f>
        <v>7155993</v>
      </c>
      <c r="M67" s="61">
        <f>M56+M66</f>
        <v>-171096</v>
      </c>
    </row>
    <row r="68" spans="1:13" ht="12.75" customHeight="1">
      <c r="A68" s="240" t="s">
        <v>313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37" t="s">
        <v>235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29">
      <selection activeCell="K48" sqref="K4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333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332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8">
        <v>2</v>
      </c>
      <c r="J5" s="69" t="s">
        <v>283</v>
      </c>
      <c r="K5" s="69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517905</v>
      </c>
      <c r="K7" s="7">
        <v>-426022</v>
      </c>
    </row>
    <row r="8" spans="1:11" ht="12.75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5">
        <v>189716</v>
      </c>
      <c r="K9" s="7">
        <v>447841</v>
      </c>
    </row>
    <row r="10" spans="1:11" ht="12.75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5">
        <v>34389</v>
      </c>
      <c r="K10" s="7"/>
    </row>
    <row r="11" spans="1:11" ht="12.75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4" t="s">
        <v>51</v>
      </c>
      <c r="B12" s="205"/>
      <c r="C12" s="205"/>
      <c r="D12" s="205"/>
      <c r="E12" s="205"/>
      <c r="F12" s="205"/>
      <c r="G12" s="205"/>
      <c r="H12" s="205"/>
      <c r="I12" s="1">
        <v>6</v>
      </c>
      <c r="J12" s="5">
        <v>1722512</v>
      </c>
      <c r="K12" s="7"/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64">
        <f>SUM(J7:J12)</f>
        <v>2464522</v>
      </c>
      <c r="K13" s="53">
        <f>SUM(K7:K12)</f>
        <v>21819</v>
      </c>
    </row>
    <row r="14" spans="1:11" ht="12.75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>
        <v>21126</v>
      </c>
    </row>
    <row r="16" spans="1:11" ht="12.75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64">
        <f>SUM(J14:J17)</f>
        <v>0</v>
      </c>
      <c r="K18" s="53">
        <f>SUM(K14:K17)</f>
        <v>21126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IF(J13&gt;J18,J13-J18,0)</f>
        <v>2464522</v>
      </c>
      <c r="K19" s="53">
        <f>IF(K13&gt;K18,K13-K18,0)</f>
        <v>693</v>
      </c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6" t="s">
        <v>159</v>
      </c>
      <c r="B21" s="197"/>
      <c r="C21" s="197"/>
      <c r="D21" s="197"/>
      <c r="E21" s="197"/>
      <c r="F21" s="197"/>
      <c r="G21" s="197"/>
      <c r="H21" s="197"/>
      <c r="I21" s="253"/>
      <c r="J21" s="253"/>
      <c r="K21" s="254"/>
    </row>
    <row r="22" spans="1:11" ht="12.75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/>
      <c r="K22" s="7"/>
    </row>
    <row r="23" spans="1:11" ht="12.75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5"/>
      <c r="K28" s="7"/>
    </row>
    <row r="29" spans="1:11" ht="12.75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>
        <v>2654600</v>
      </c>
      <c r="K29" s="7"/>
    </row>
    <row r="30" spans="1:11" ht="12.75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4">
        <f>SUM(J28:J30)</f>
        <v>2654600</v>
      </c>
      <c r="K31" s="53">
        <f>SUM(K28:K30)</f>
        <v>0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IF(J31&gt;J27,J31-J27,0)</f>
        <v>2654600</v>
      </c>
      <c r="K33" s="53">
        <f>IF(K31&gt;K27,K31-K27,0)</f>
        <v>0</v>
      </c>
    </row>
    <row r="34" spans="1:11" ht="12.75">
      <c r="A34" s="196" t="s">
        <v>160</v>
      </c>
      <c r="B34" s="197"/>
      <c r="C34" s="197"/>
      <c r="D34" s="197"/>
      <c r="E34" s="197"/>
      <c r="F34" s="197"/>
      <c r="G34" s="197"/>
      <c r="H34" s="197"/>
      <c r="I34" s="253"/>
      <c r="J34" s="253"/>
      <c r="K34" s="254"/>
    </row>
    <row r="35" spans="1:11" ht="12.75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/>
      <c r="K35" s="7"/>
    </row>
    <row r="36" spans="1:11" ht="12.75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>
        <v>752800</v>
      </c>
      <c r="K36" s="7"/>
    </row>
    <row r="37" spans="1:11" ht="12.75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64">
        <f>SUM(J35:J37)</f>
        <v>752800</v>
      </c>
      <c r="K38" s="53">
        <f>SUM(K35:K37)</f>
        <v>0</v>
      </c>
    </row>
    <row r="39" spans="1:11" ht="12.75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>
        <v>591300</v>
      </c>
      <c r="K39" s="7"/>
    </row>
    <row r="40" spans="1:11" ht="12.75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>
        <v>693</v>
      </c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64">
        <f>SUM(J39:J43)</f>
        <v>591300</v>
      </c>
      <c r="K44" s="53">
        <f>SUM(K39:K43)</f>
        <v>693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IF(J38&gt;J44,J38-J44,0)</f>
        <v>161500</v>
      </c>
      <c r="K45" s="53">
        <f>IF(K38&gt;K44,K38-K44,0)</f>
        <v>0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IF(J44&gt;J38,J44-J38,0)</f>
        <v>0</v>
      </c>
      <c r="K46" s="53">
        <f>IF(K44&gt;K38,K44-K38,0)</f>
        <v>693</v>
      </c>
    </row>
    <row r="47" spans="1:11" ht="12.75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64">
        <f>IF(J20-J19+J33-J32+J46-J45&gt;0,J20-J19+J33-J32+J46-J45,0)</f>
        <v>28578</v>
      </c>
      <c r="K48" s="53">
        <f>IF(K20-K19+K33-K32+K46-K45&gt;0,K20-K19+K33-K32+K46-K45,0)</f>
        <v>0</v>
      </c>
    </row>
    <row r="49" spans="1:11" ht="12.75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28578</v>
      </c>
      <c r="K49" s="7">
        <v>0</v>
      </c>
    </row>
    <row r="50" spans="1:11" ht="12.75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/>
    </row>
    <row r="51" spans="1:11" ht="12.75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>
        <v>28578</v>
      </c>
      <c r="K51" s="7"/>
    </row>
    <row r="52" spans="1:11" ht="12.75">
      <c r="A52" s="210" t="s">
        <v>177</v>
      </c>
      <c r="B52" s="211"/>
      <c r="C52" s="211"/>
      <c r="D52" s="211"/>
      <c r="E52" s="211"/>
      <c r="F52" s="211"/>
      <c r="G52" s="211"/>
      <c r="H52" s="211"/>
      <c r="I52" s="4">
        <v>44</v>
      </c>
      <c r="J52" s="65">
        <f>J49+J50-J51</f>
        <v>0</v>
      </c>
      <c r="K52" s="61">
        <f>K49+K50-K51</f>
        <v>0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10" sqref="A10:H10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283</v>
      </c>
      <c r="K5" s="73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199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 ht="12.75">
      <c r="A8" s="204" t="s">
        <v>119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120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121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122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4" t="s">
        <v>123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 ht="12.75">
      <c r="A14" s="204" t="s">
        <v>124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125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126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127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4" t="s">
        <v>128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6" t="s">
        <v>159</v>
      </c>
      <c r="B22" s="197"/>
      <c r="C22" s="197"/>
      <c r="D22" s="197"/>
      <c r="E22" s="197"/>
      <c r="F22" s="197"/>
      <c r="G22" s="197"/>
      <c r="H22" s="197"/>
      <c r="I22" s="253"/>
      <c r="J22" s="253"/>
      <c r="K22" s="254"/>
    </row>
    <row r="23" spans="1:11" ht="12.75">
      <c r="A23" s="204" t="s">
        <v>165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166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321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322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6" t="s">
        <v>160</v>
      </c>
      <c r="B35" s="197"/>
      <c r="C35" s="197"/>
      <c r="D35" s="197"/>
      <c r="E35" s="197"/>
      <c r="F35" s="197"/>
      <c r="G35" s="197"/>
      <c r="H35" s="197"/>
      <c r="I35" s="253">
        <v>0</v>
      </c>
      <c r="J35" s="253"/>
      <c r="K35" s="254"/>
    </row>
    <row r="36" spans="1:11" ht="12.75">
      <c r="A36" s="204" t="s">
        <v>174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29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4" t="s">
        <v>31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32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33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34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A8" sqref="A8:H8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16384" width="9.140625" style="76" customWidth="1"/>
  </cols>
  <sheetData>
    <row r="1" spans="1:12" ht="12.75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.75">
      <c r="A2" s="42"/>
      <c r="B2" s="74"/>
      <c r="C2" s="269" t="s">
        <v>282</v>
      </c>
      <c r="D2" s="269"/>
      <c r="E2" s="77">
        <v>40544</v>
      </c>
      <c r="F2" s="43" t="s">
        <v>250</v>
      </c>
      <c r="G2" s="270">
        <v>40908</v>
      </c>
      <c r="H2" s="271"/>
      <c r="I2" s="74"/>
      <c r="J2" s="74"/>
      <c r="K2" s="74"/>
      <c r="L2" s="78"/>
    </row>
    <row r="3" spans="1:11" ht="23.25">
      <c r="A3" s="272" t="s">
        <v>59</v>
      </c>
      <c r="B3" s="272"/>
      <c r="C3" s="272"/>
      <c r="D3" s="272"/>
      <c r="E3" s="272"/>
      <c r="F3" s="272"/>
      <c r="G3" s="272"/>
      <c r="H3" s="272"/>
      <c r="I3" s="81" t="s">
        <v>305</v>
      </c>
      <c r="J3" s="82" t="s">
        <v>150</v>
      </c>
      <c r="K3" s="82" t="s">
        <v>151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84">
        <v>2</v>
      </c>
      <c r="J4" s="83" t="s">
        <v>283</v>
      </c>
      <c r="K4" s="83" t="s">
        <v>284</v>
      </c>
    </row>
    <row r="5" spans="1:11" ht="12.75">
      <c r="A5" s="274" t="s">
        <v>285</v>
      </c>
      <c r="B5" s="275"/>
      <c r="C5" s="275"/>
      <c r="D5" s="275"/>
      <c r="E5" s="275"/>
      <c r="F5" s="275"/>
      <c r="G5" s="275"/>
      <c r="H5" s="275"/>
      <c r="I5" s="44">
        <v>1</v>
      </c>
      <c r="J5" s="45">
        <v>23099700</v>
      </c>
      <c r="K5" s="45">
        <v>23099700</v>
      </c>
    </row>
    <row r="6" spans="1:11" ht="12.75">
      <c r="A6" s="274" t="s">
        <v>286</v>
      </c>
      <c r="B6" s="275"/>
      <c r="C6" s="275"/>
      <c r="D6" s="275"/>
      <c r="E6" s="275"/>
      <c r="F6" s="275"/>
      <c r="G6" s="275"/>
      <c r="H6" s="275"/>
      <c r="I6" s="44">
        <v>2</v>
      </c>
      <c r="J6" s="46"/>
      <c r="K6" s="46"/>
    </row>
    <row r="7" spans="1:11" ht="12.75">
      <c r="A7" s="274" t="s">
        <v>287</v>
      </c>
      <c r="B7" s="275"/>
      <c r="C7" s="275"/>
      <c r="D7" s="275"/>
      <c r="E7" s="275"/>
      <c r="F7" s="275"/>
      <c r="G7" s="275"/>
      <c r="H7" s="275"/>
      <c r="I7" s="44">
        <v>3</v>
      </c>
      <c r="J7" s="46"/>
      <c r="K7" s="46"/>
    </row>
    <row r="8" spans="1:11" ht="12.75">
      <c r="A8" s="274" t="s">
        <v>288</v>
      </c>
      <c r="B8" s="275"/>
      <c r="C8" s="275"/>
      <c r="D8" s="275"/>
      <c r="E8" s="275"/>
      <c r="F8" s="275"/>
      <c r="G8" s="275"/>
      <c r="H8" s="275"/>
      <c r="I8" s="44">
        <v>4</v>
      </c>
      <c r="J8" s="46">
        <v>-4057070</v>
      </c>
      <c r="K8" s="46">
        <v>-3539165</v>
      </c>
    </row>
    <row r="9" spans="1:11" ht="12.75">
      <c r="A9" s="274" t="s">
        <v>289</v>
      </c>
      <c r="B9" s="275"/>
      <c r="C9" s="275"/>
      <c r="D9" s="275"/>
      <c r="E9" s="275"/>
      <c r="F9" s="275"/>
      <c r="G9" s="275"/>
      <c r="H9" s="275"/>
      <c r="I9" s="44">
        <v>5</v>
      </c>
      <c r="J9" s="46">
        <v>517905</v>
      </c>
      <c r="K9" s="46">
        <v>-426022</v>
      </c>
    </row>
    <row r="10" spans="1:11" ht="12.75">
      <c r="A10" s="274" t="s">
        <v>290</v>
      </c>
      <c r="B10" s="275"/>
      <c r="C10" s="275"/>
      <c r="D10" s="275"/>
      <c r="E10" s="275"/>
      <c r="F10" s="275"/>
      <c r="G10" s="275"/>
      <c r="H10" s="275"/>
      <c r="I10" s="44">
        <v>6</v>
      </c>
      <c r="J10" s="46">
        <v>7133507</v>
      </c>
      <c r="K10" s="46">
        <v>7133507</v>
      </c>
    </row>
    <row r="11" spans="1:11" ht="12.75">
      <c r="A11" s="274" t="s">
        <v>291</v>
      </c>
      <c r="B11" s="275"/>
      <c r="C11" s="275"/>
      <c r="D11" s="275"/>
      <c r="E11" s="275"/>
      <c r="F11" s="275"/>
      <c r="G11" s="275"/>
      <c r="H11" s="275"/>
      <c r="I11" s="44">
        <v>7</v>
      </c>
      <c r="J11" s="46"/>
      <c r="K11" s="46"/>
    </row>
    <row r="12" spans="1:11" ht="12.75">
      <c r="A12" s="274" t="s">
        <v>292</v>
      </c>
      <c r="B12" s="275"/>
      <c r="C12" s="275"/>
      <c r="D12" s="275"/>
      <c r="E12" s="275"/>
      <c r="F12" s="275"/>
      <c r="G12" s="275"/>
      <c r="H12" s="275"/>
      <c r="I12" s="44">
        <v>8</v>
      </c>
      <c r="J12" s="46">
        <v>585049</v>
      </c>
      <c r="K12" s="46">
        <v>448508</v>
      </c>
    </row>
    <row r="13" spans="1:11" ht="12.75">
      <c r="A13" s="274" t="s">
        <v>293</v>
      </c>
      <c r="B13" s="275"/>
      <c r="C13" s="275"/>
      <c r="D13" s="275"/>
      <c r="E13" s="275"/>
      <c r="F13" s="275"/>
      <c r="G13" s="275"/>
      <c r="H13" s="275"/>
      <c r="I13" s="44">
        <v>9</v>
      </c>
      <c r="J13" s="46"/>
      <c r="K13" s="46"/>
    </row>
    <row r="14" spans="1:11" ht="12.75">
      <c r="A14" s="276" t="s">
        <v>294</v>
      </c>
      <c r="B14" s="277"/>
      <c r="C14" s="277"/>
      <c r="D14" s="277"/>
      <c r="E14" s="277"/>
      <c r="F14" s="277"/>
      <c r="G14" s="277"/>
      <c r="H14" s="277"/>
      <c r="I14" s="44">
        <v>10</v>
      </c>
      <c r="J14" s="79">
        <f>SUM(J5:J13)</f>
        <v>27279091</v>
      </c>
      <c r="K14" s="79">
        <f>SUM(K5:K13)</f>
        <v>26716528</v>
      </c>
    </row>
    <row r="15" spans="1:11" ht="12.75">
      <c r="A15" s="274" t="s">
        <v>295</v>
      </c>
      <c r="B15" s="275"/>
      <c r="C15" s="275"/>
      <c r="D15" s="275"/>
      <c r="E15" s="275"/>
      <c r="F15" s="275"/>
      <c r="G15" s="275"/>
      <c r="H15" s="275"/>
      <c r="I15" s="44">
        <v>11</v>
      </c>
      <c r="J15" s="46"/>
      <c r="K15" s="46"/>
    </row>
    <row r="16" spans="1:11" ht="12.75">
      <c r="A16" s="274" t="s">
        <v>296</v>
      </c>
      <c r="B16" s="275"/>
      <c r="C16" s="275"/>
      <c r="D16" s="275"/>
      <c r="E16" s="275"/>
      <c r="F16" s="275"/>
      <c r="G16" s="275"/>
      <c r="H16" s="275"/>
      <c r="I16" s="44">
        <v>12</v>
      </c>
      <c r="J16" s="46"/>
      <c r="K16" s="46"/>
    </row>
    <row r="17" spans="1:11" ht="12.75">
      <c r="A17" s="274" t="s">
        <v>297</v>
      </c>
      <c r="B17" s="275"/>
      <c r="C17" s="275"/>
      <c r="D17" s="275"/>
      <c r="E17" s="275"/>
      <c r="F17" s="275"/>
      <c r="G17" s="275"/>
      <c r="H17" s="275"/>
      <c r="I17" s="44">
        <v>13</v>
      </c>
      <c r="J17" s="46"/>
      <c r="K17" s="46"/>
    </row>
    <row r="18" spans="1:11" ht="12.75">
      <c r="A18" s="274" t="s">
        <v>298</v>
      </c>
      <c r="B18" s="275"/>
      <c r="C18" s="275"/>
      <c r="D18" s="275"/>
      <c r="E18" s="275"/>
      <c r="F18" s="275"/>
      <c r="G18" s="275"/>
      <c r="H18" s="275"/>
      <c r="I18" s="44">
        <v>14</v>
      </c>
      <c r="J18" s="46"/>
      <c r="K18" s="46"/>
    </row>
    <row r="19" spans="1:11" ht="12.75">
      <c r="A19" s="274" t="s">
        <v>299</v>
      </c>
      <c r="B19" s="275"/>
      <c r="C19" s="275"/>
      <c r="D19" s="275"/>
      <c r="E19" s="275"/>
      <c r="F19" s="275"/>
      <c r="G19" s="275"/>
      <c r="H19" s="275"/>
      <c r="I19" s="44">
        <v>15</v>
      </c>
      <c r="J19" s="46"/>
      <c r="K19" s="46"/>
    </row>
    <row r="20" spans="1:11" ht="12.75">
      <c r="A20" s="274" t="s">
        <v>300</v>
      </c>
      <c r="B20" s="275"/>
      <c r="C20" s="275"/>
      <c r="D20" s="275"/>
      <c r="E20" s="275"/>
      <c r="F20" s="275"/>
      <c r="G20" s="275"/>
      <c r="H20" s="275"/>
      <c r="I20" s="44">
        <v>16</v>
      </c>
      <c r="J20" s="46"/>
      <c r="K20" s="46"/>
    </row>
    <row r="21" spans="1:11" ht="12.75">
      <c r="A21" s="276" t="s">
        <v>301</v>
      </c>
      <c r="B21" s="277"/>
      <c r="C21" s="277"/>
      <c r="D21" s="277"/>
      <c r="E21" s="277"/>
      <c r="F21" s="277"/>
      <c r="G21" s="277"/>
      <c r="H21" s="277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8" t="s">
        <v>302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/>
      <c r="K23" s="45"/>
    </row>
    <row r="24" spans="1:11" ht="17.25" customHeight="1">
      <c r="A24" s="280" t="s">
        <v>303</v>
      </c>
      <c r="B24" s="281"/>
      <c r="C24" s="281"/>
      <c r="D24" s="281"/>
      <c r="E24" s="281"/>
      <c r="F24" s="281"/>
      <c r="G24" s="281"/>
      <c r="H24" s="281"/>
      <c r="I24" s="48">
        <v>19</v>
      </c>
      <c r="J24" s="80"/>
      <c r="K24" s="80"/>
    </row>
    <row r="25" spans="1:11" ht="30" customHeight="1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pc</cp:lastModifiedBy>
  <cp:lastPrinted>2012-01-31T13:23:46Z</cp:lastPrinted>
  <dcterms:created xsi:type="dcterms:W3CDTF">2008-10-17T11:51:54Z</dcterms:created>
  <dcterms:modified xsi:type="dcterms:W3CDTF">2012-01-31T13:54:06Z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