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880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<sst xmlns="http://schemas.openxmlformats.org/spreadsheetml/2006/main" count="394" uniqueCount="343">
  <si>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</si>
  <si>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</si>
  <si>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</si>
  <si>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</si>
  <si>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</si>
  <si>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</si>
  <si>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</si>
  <si>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</si>
  <si>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</si>
  <si>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</si>
  <si>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</si>
  <si>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</si>
  <si>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</si>
  <si>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</si>
  <si>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</si>
  <si>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</si>
  <si>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</si>
  <si>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</si>
  <si>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</si>
  <si>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</si>
  <si>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</si>
  <si>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</si>
  <si>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</si>
  <si>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</si>
  <si>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</si>
  <si>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</si>
  <si>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</si>
  <si>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</si>
  <si>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</si>
  <si>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</si>
  <si>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</si>
  <si>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</si>
  <si>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</si>
  <si>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</si>
  <si>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</si>
  <si>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</si>
  <si>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</si>
  <si>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</si>
  <si>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</si>
  <si>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</si>
  <si>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</si>
  <si>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</si>
  <si>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</si>
  <si>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</si>
  <si>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</si>
  <si>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</si>
  <si>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</si>
  <si>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</si>
  <si>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</si>
  <si>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</si>
  <si>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</si>
  <si>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</si>
  <si>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</si>
  <si>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</si>
  <si>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</si>
  <si>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</si>
  <si>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</si>
  <si>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</si>
  <si>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</si>
  <si>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</si>
  <si>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</si>
  <si>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</si>
  <si>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</si>
  <si>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</si>
  <si>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</si>
  <si>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</si>
  <si>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</si>
  <si>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</si>
  <si>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</si>
  <si>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</si>
  <si>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</si>
  <si>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</si>
  <si>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</si>
  <si>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</si>
  <si>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</si>
  <si>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</si>
  <si>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</si>
  <si>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</si>
  <si>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</si>
  <si>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</si>
  <si>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</si>
  <si>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</si>
  <si>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</si>
  <si>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</si>
  <si>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</si>
  <si>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</si>
  <si>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</si>
  <si>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</si>
  <si>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</si>
  <si>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</si>
  <si>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</si>
  <si>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</si>
  <si>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</si>
  <si>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</si>
  <si>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</si>
  <si>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</si>
  <si>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</si>
  <si>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</si>
  <si>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</si>
  <si>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</si>
  <si>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</si>
  <si>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</si>
  <si>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</si>
  <si>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</si>
  <si>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</si>
  <si>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</si>
  <si>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</si>
  <si>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</si>
  <si>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</si>
  <si>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</si>
  <si>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</si>
  <si>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</si>
  <si>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</si>
  <si>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</si>
  <si>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</si>
  <si>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</si>
  <si>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</si>
  <si>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</si>
  <si>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</si>
  <si>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</si>
  <si>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</si>
  <si>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</si>
  <si>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</si>
  <si>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</si>
  <si>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</si>
  <si>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</si>
  <si>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</si>
  <si>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</si>
  <si>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</si>
  <si>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</si>
  <si>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</si>
  <si>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</si>
  <si>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</si>
  <si>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</si>
  <si>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</si>
  <si>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</si>
  <si>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</si>
  <si>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</si>
  <si>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</si>
  <si>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</si>
  <si>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</si>
  <si>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</si>
  <si>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</si>
  <si>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</si>
  <si>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</si>
  <si>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</si>
  <si>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</si>
  <si>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</si>
  <si>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</si>
  <si>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</si>
  <si>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</si>
  <si>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</si>
  <si>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</si>
  <si>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</si>
  <si>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</si>
  <si>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</si>
  <si>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</si>
  <si>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</si>
  <si>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</si>
  <si>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</si>
  <si>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</si>
  <si>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</si>
  <si>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</si>
  <si>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</si>
  <si>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</si>
  <si>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</si>
  <si>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</si>
  <si>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</si>
  <si>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</si>
  <si>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</si>
  <si>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</si>
  <si>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</si>
  <si>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</si>
  <si>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</si>
  <si>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</si>
  <si>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</si>
  <si>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</si>
  <si>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</si>
  <si>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</si>
  <si>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</si>
  <si>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</si>
  <si>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</si>
  <si>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</si>
  <si>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</si>
  <si>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</si>
  <si>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</si>
  <si>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</si>
  <si>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</si>
  <si>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</si>
  <si>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</si>
  <si>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</si>
  <si>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</si>
  <si>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</si>
  <si>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</si>
  <si>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</si>
  <si>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</si>
  <si>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</si>
  <si>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</si>
  <si>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</si>
  <si>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</si>
  <si>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</si>
  <si>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</si>
  <si>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</si>
  <si>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</si>
  <si>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</si>
  <si>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</si>
  <si>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</si>
  <si>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</si>
  <si>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</si>
  <si>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</si>
  <si>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</si>
  <si>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</si>
  <si>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</si>
  <si>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</si>
  <si>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</si>
  <si>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</si>
  <si>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</si>
  <si>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</si>
  <si>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</si>
  <si>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</si>
  <si>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</si>
  <si>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</si>
  <si>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</si>
  <si>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</si>
  <si>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</si>
  <si>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</si>
  <si>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</si>
  <si>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</si>
  <si>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</si>
  <si>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</si>
  <si>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</si>
  <si>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</si>
  <si>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</si>
  <si>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</si>
  <si>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</si>
  <si>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</si>
  <si>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</si>
  <si>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</si>
  <si>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</si>
  <si>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</si>
  <si>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</si>
  <si>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</si>
  <si>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</si>
  <si>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</si>
  <si>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</si>
  <si>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</si>
  <si>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</si>
  <si>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</si>
  <si>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</si>
  <si>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</si>
  <si>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</si>
  <si>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</si>
  <si>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</si>
  <si>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</si>
  <si>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</si>
  <si>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</si>
  <si>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</si>
  <si>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</si>
  <si>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</si>
  <si>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</si>
  <si>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</si>
  <si>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</si>
  <si>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</si>
  <si>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</si>
  <si>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</si>
  <si>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</si>
  <si>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</si>
  <si>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</si>
  <si>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</si>
  <si>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</si>
  <si>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</si>
  <si>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</si>
  <si>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</si>
  <si>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</si>
  <si>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</si>
  <si>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</si>
  <si>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</si>
  <si>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</si>
  <si>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</si>
  <si>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</si>
  <si>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</si>
  <si>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</si>
  <si>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</si>
  <si>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</si>
  <si>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</si>
  <si>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</si>
  <si>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</si>
  <si>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</si>
  <si>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</si>
  <si>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</si>
  <si>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</si>
  <si>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</si>
  <si>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</si>
  <si>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</si>
  <si>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</si>
  <si>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</si>
  <si>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</si>
  <si>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</si>
  <si>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</si>
  <si>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</si>
  <si>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</si>
  <si>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</si>
  <si>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</si>
  <si>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</si>
  <si>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</si>
  <si>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</si>
  <si>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</si>
  <si>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</si>
  <si>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</si>
  <si>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</si>
  <si>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</si>
  <si>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</si>
  <si>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</si>
  <si>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</si>
  <si>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</si>
  <si>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</si>
  <si>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</si>
  <si>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</si>
  <si>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</si>
  <si>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</si>
  <si>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</si>
  <si>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</si>
  <si>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</si>
  <si>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TERRA MEDITERRANEA d.d.</t>
  </si>
  <si>
    <t>MLETAČKA 12</t>
  </si>
  <si>
    <t>PULA</t>
  </si>
  <si>
    <t>ISTARSKA</t>
  </si>
  <si>
    <t>6810</t>
  </si>
  <si>
    <t>Obveznik: TERRA MEDITERRANEA d.d.</t>
  </si>
  <si>
    <t>02058146</t>
  </si>
  <si>
    <t>130003769</t>
  </si>
  <si>
    <t>98014881436</t>
  </si>
  <si>
    <t>REMIKO d.o.o.</t>
  </si>
  <si>
    <t>PULA, MLETAČKA 12</t>
  </si>
  <si>
    <t>STOJANOVIĆ MLADEN</t>
  </si>
  <si>
    <t>052-542236</t>
  </si>
  <si>
    <t>052-213186</t>
  </si>
  <si>
    <t>remiko@optinet.hr</t>
  </si>
  <si>
    <t>KOZULIĆ MILIVOJ</t>
  </si>
  <si>
    <t>info@grupaterra.hr</t>
  </si>
  <si>
    <t>stanje na dan _30.09.2011.</t>
  </si>
  <si>
    <t>u razdoblju 01.01.2011. do 30.09.2011..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</si>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</sst>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4" fillId="0" borderId="19" xfId="21" applyFill="1" applyBorder="1" applyAlignment="1" applyProtection="1">
      <alignment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13" fillId="0" borderId="19" xfId="21" applyFont="1" applyFill="1" applyBorder="1" applyAlignment="1" applyProtection="1">
      <alignment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Percent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hyperlink" Target="mailto:info@grupater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10" workbookViewId="0" topLeftCell="A1">
      <selection activeCell="E39" sqref="E3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3">
        <v>40544</v>
      </c>
      <c r="F2" s="12"/>
      <c r="G2" s="13" t="s">
        <v>250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329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2" t="s">
        <v>252</v>
      </c>
      <c r="B8" s="193"/>
      <c r="C8" s="179" t="s">
        <v>330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4"/>
      <c r="C10" s="179" t="s">
        <v>331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323</v>
      </c>
      <c r="D12" s="134"/>
      <c r="E12" s="134"/>
      <c r="F12" s="134"/>
      <c r="G12" s="134"/>
      <c r="H12" s="134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82">
        <v>52100</v>
      </c>
      <c r="D14" s="183"/>
      <c r="E14" s="16"/>
      <c r="F14" s="176"/>
      <c r="G14" s="134"/>
      <c r="H14" s="134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324</v>
      </c>
      <c r="D16" s="134"/>
      <c r="E16" s="134"/>
      <c r="F16" s="134"/>
      <c r="G16" s="134"/>
      <c r="H16" s="134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5" t="s">
        <v>339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41"/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359</v>
      </c>
      <c r="D22" s="176" t="s">
        <v>325</v>
      </c>
      <c r="E22" s="138"/>
      <c r="F22" s="139"/>
      <c r="G22" s="170"/>
      <c r="H22" s="133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18</v>
      </c>
      <c r="D24" s="176" t="s">
        <v>326</v>
      </c>
      <c r="E24" s="138"/>
      <c r="F24" s="138"/>
      <c r="G24" s="139"/>
      <c r="H24" s="52" t="s">
        <v>261</v>
      </c>
      <c r="I24" s="125">
        <v>2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/>
      <c r="D26" s="26"/>
      <c r="E26" s="100"/>
      <c r="F26" s="101"/>
      <c r="G26" s="140" t="s">
        <v>263</v>
      </c>
      <c r="H26" s="171"/>
      <c r="I26" s="127" t="s">
        <v>327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6" t="s">
        <v>266</v>
      </c>
      <c r="I28" s="137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 t="s">
        <v>332</v>
      </c>
      <c r="D44" s="180"/>
      <c r="E44" s="27"/>
      <c r="F44" s="176" t="s">
        <v>333</v>
      </c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335</v>
      </c>
      <c r="D48" s="168"/>
      <c r="E48" s="169"/>
      <c r="F48" s="16"/>
      <c r="G48" s="52" t="s">
        <v>271</v>
      </c>
      <c r="H48" s="172" t="s">
        <v>336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337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338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50" r:id="rId1" display="remiko@optinet.hr"/>
    <hyperlink ref="C18" r:id="rId2" display="info@grupater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70">
      <selection activeCell="A39" sqref="A39:H39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328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33.75">
      <c r="A4" s="199" t="s">
        <v>59</v>
      </c>
      <c r="B4" s="200"/>
      <c r="C4" s="200"/>
      <c r="D4" s="200"/>
      <c r="E4" s="200"/>
      <c r="F4" s="200"/>
      <c r="G4" s="200"/>
      <c r="H4" s="201"/>
      <c r="I4" s="59" t="s">
        <v>278</v>
      </c>
      <c r="J4" s="60" t="s">
        <v>319</v>
      </c>
      <c r="K4" s="61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28498741</v>
      </c>
      <c r="K8" s="54">
        <v>28443629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/>
      <c r="K11" s="7"/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19697765</v>
      </c>
      <c r="K16" s="54">
        <v>19697765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/>
      <c r="K17" s="7"/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/>
      <c r="K18" s="7"/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/>
      <c r="K19" s="7"/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/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19697765</v>
      </c>
      <c r="K25" s="7">
        <v>19697765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v>8800976</v>
      </c>
      <c r="K26" s="54">
        <v>8745864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8234976</v>
      </c>
      <c r="K27" s="7">
        <v>8175675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566000</v>
      </c>
      <c r="K29" s="7">
        <v>566000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6433</v>
      </c>
      <c r="K40" s="54">
        <f>K41+K49+K56+K64</f>
        <v>28208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0</v>
      </c>
      <c r="K41" s="54">
        <f>SUM(K42:K48)</f>
        <v>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/>
      <c r="K42" s="7"/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6433</v>
      </c>
      <c r="K49" s="54">
        <f>SUM(K50:K55)</f>
        <v>27228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2073</v>
      </c>
      <c r="K51" s="7">
        <v>2073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/>
      <c r="K53" s="7"/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2700</v>
      </c>
      <c r="K54" s="7">
        <v>23495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1660</v>
      </c>
      <c r="K55" s="7">
        <v>1660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0</v>
      </c>
      <c r="K56" s="54">
        <f>SUM(K57:K63)</f>
        <v>600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>
        <v>600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/>
      <c r="K64" s="7">
        <v>380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28505174</v>
      </c>
      <c r="K66" s="54">
        <v>28467648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27279091</v>
      </c>
      <c r="K69" s="55">
        <v>26887624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23099700</v>
      </c>
      <c r="K70" s="7">
        <v>23099700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0</v>
      </c>
      <c r="K72" s="54">
        <f>K73+K74-K75+K76+K77</f>
        <v>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7718556</v>
      </c>
      <c r="K78" s="7">
        <v>7659255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-4057070</v>
      </c>
      <c r="K79" s="54">
        <f>K80-K81</f>
        <v>-3539165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>
        <v>517905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4057070</v>
      </c>
      <c r="K81" s="7">
        <v>4057070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517905</v>
      </c>
      <c r="K82" s="54">
        <v>332166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517905</v>
      </c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332166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591300</v>
      </c>
      <c r="K90" s="54">
        <f>SUM(K91:K99)</f>
        <v>591300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591300</v>
      </c>
      <c r="K92" s="7">
        <v>591300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634783</v>
      </c>
      <c r="K100" s="54">
        <f>SUM(K101:K112)</f>
        <v>988724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194109</v>
      </c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261500</v>
      </c>
      <c r="K102" s="7">
        <v>474000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/>
      <c r="K103" s="7"/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/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107574</v>
      </c>
      <c r="K105" s="7">
        <v>401096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45890</v>
      </c>
      <c r="K108" s="7">
        <v>71879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25710</v>
      </c>
      <c r="K109" s="7">
        <v>41749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/>
      <c r="K112" s="7"/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28505174</v>
      </c>
      <c r="K114" s="54">
        <v>28467648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9">
      <selection activeCell="A39" sqref="A39:H39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9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17945</v>
      </c>
      <c r="K7" s="55">
        <f>SUM(K8:K9)</f>
        <v>0</v>
      </c>
      <c r="L7" s="55">
        <f>SUM(L8:L9)</f>
        <v>0</v>
      </c>
      <c r="M7" s="55">
        <f>SUM(M8:M9)</f>
        <v>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/>
      <c r="K8" s="7"/>
      <c r="L8" s="7">
        <v>0</v>
      </c>
      <c r="M8" s="7">
        <v>0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17945</v>
      </c>
      <c r="K9" s="7"/>
      <c r="L9" s="7">
        <v>0</v>
      </c>
      <c r="M9" s="7">
        <v>0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333355</v>
      </c>
      <c r="K10" s="54">
        <f>K11+K12+K16+K20+K21+K22+K25+K26</f>
        <v>90414</v>
      </c>
      <c r="L10" s="54">
        <f>L11+L12+L16+L20+L21+L22+L25+L26</f>
        <v>293507</v>
      </c>
      <c r="M10" s="54">
        <f>M11+M12+M16+M20+M21+M22+M25+M26</f>
        <v>98036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150635</v>
      </c>
      <c r="K12" s="54">
        <f>SUM(K13:K15)</f>
        <v>26737</v>
      </c>
      <c r="L12" s="54">
        <f>SUM(L13:L15)</f>
        <v>109976</v>
      </c>
      <c r="M12" s="54">
        <f>SUM(M13:M15)</f>
        <v>38788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96</v>
      </c>
      <c r="K13" s="7"/>
      <c r="L13" s="7">
        <v>0</v>
      </c>
      <c r="M13" s="7"/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>
        <v>0</v>
      </c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150539</v>
      </c>
      <c r="K15" s="7">
        <v>26737</v>
      </c>
      <c r="L15" s="7">
        <v>109976</v>
      </c>
      <c r="M15" s="7">
        <v>38788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167104</v>
      </c>
      <c r="K16" s="54">
        <f>SUM(K17:K19)</f>
        <v>58014</v>
      </c>
      <c r="L16" s="54">
        <f>SUM(L17:L19)</f>
        <v>174042</v>
      </c>
      <c r="M16" s="54">
        <f>SUM(M17:M19)</f>
        <v>58014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94795</v>
      </c>
      <c r="K17" s="7">
        <v>33478</v>
      </c>
      <c r="L17" s="7">
        <v>100435</v>
      </c>
      <c r="M17" s="7">
        <v>33478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47785</v>
      </c>
      <c r="K18" s="7">
        <v>16022</v>
      </c>
      <c r="L18" s="7">
        <v>48065</v>
      </c>
      <c r="M18" s="7">
        <v>16022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24524</v>
      </c>
      <c r="K19" s="7">
        <v>8514</v>
      </c>
      <c r="L19" s="7">
        <v>25542</v>
      </c>
      <c r="M19" s="7">
        <v>8514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/>
      <c r="K20" s="7"/>
      <c r="L20" s="7"/>
      <c r="M20" s="7"/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15616</v>
      </c>
      <c r="K21" s="7">
        <v>5663</v>
      </c>
      <c r="L21" s="7">
        <v>9489</v>
      </c>
      <c r="M21" s="7">
        <v>1234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932118</v>
      </c>
      <c r="K27" s="54">
        <f>SUM(K28:K32)</f>
        <v>6</v>
      </c>
      <c r="L27" s="54">
        <f>SUM(L28:L32)</f>
        <v>7</v>
      </c>
      <c r="M27" s="54">
        <f>SUM(M28:M32)</f>
        <v>7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30</v>
      </c>
      <c r="K29" s="7">
        <v>6</v>
      </c>
      <c r="L29" s="7">
        <v>7</v>
      </c>
      <c r="M29" s="7">
        <v>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932088</v>
      </c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9420</v>
      </c>
      <c r="K33" s="54">
        <f>SUM(K34:K37)</f>
        <v>28</v>
      </c>
      <c r="L33" s="54">
        <v>38666</v>
      </c>
      <c r="M33" s="54">
        <v>34286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9420</v>
      </c>
      <c r="K35" s="7">
        <v>28</v>
      </c>
      <c r="L35" s="7">
        <v>38174</v>
      </c>
      <c r="M35" s="7">
        <v>3671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>
        <v>492</v>
      </c>
      <c r="M37" s="7">
        <v>492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950063</v>
      </c>
      <c r="K42" s="54">
        <f>K7+K27+K38+K40</f>
        <v>6</v>
      </c>
      <c r="L42" s="54">
        <f>L7+L27+L38+L40</f>
        <v>7</v>
      </c>
      <c r="M42" s="54">
        <f>M7+M27+M38+M40</f>
        <v>7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342775</v>
      </c>
      <c r="K43" s="54">
        <f>K10+K33+K39+K41</f>
        <v>90442</v>
      </c>
      <c r="L43" s="54">
        <f>L10+L33+L39+L41</f>
        <v>332173</v>
      </c>
      <c r="M43" s="54">
        <f>M10+M33+M39+M41</f>
        <v>132322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607288</v>
      </c>
      <c r="K44" s="54">
        <f>K42-K43</f>
        <v>-90436</v>
      </c>
      <c r="L44" s="54">
        <f>L42-L43</f>
        <v>-332166</v>
      </c>
      <c r="M44" s="54">
        <f>M42-M43</f>
        <v>-132315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607288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0</v>
      </c>
      <c r="K46" s="54">
        <f>IF(K43&gt;K42,K43-K42,0)</f>
        <v>90436</v>
      </c>
      <c r="L46" s="54">
        <f>IF(L43&gt;L42,L43-L42,0)</f>
        <v>332166</v>
      </c>
      <c r="M46" s="54">
        <f>IF(M43&gt;M42,M43-M42,0)</f>
        <v>132315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607288</v>
      </c>
      <c r="K48" s="54">
        <f>K44-K47</f>
        <v>-90436</v>
      </c>
      <c r="L48" s="54">
        <f>L44-L47</f>
        <v>-332166</v>
      </c>
      <c r="M48" s="54">
        <f>M44-M47</f>
        <v>-132315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607288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0</v>
      </c>
      <c r="K50" s="62">
        <f>IF(K48&lt;0,-K48,0)</f>
        <v>90436</v>
      </c>
      <c r="L50" s="62">
        <f>IF(L48&lt;0,-L48,0)</f>
        <v>332166</v>
      </c>
      <c r="M50" s="62">
        <f>IF(M48&lt;0,-M48,0)</f>
        <v>132315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607288</v>
      </c>
      <c r="K56" s="6">
        <v>-146117</v>
      </c>
      <c r="L56" s="6">
        <v>-332166</v>
      </c>
      <c r="M56" s="6">
        <v>-132315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v>7752075</v>
      </c>
      <c r="K57" s="54">
        <f>SUM(K58:K64)</f>
        <v>-588091</v>
      </c>
      <c r="L57" s="54">
        <f>SUM(L58:L64)</f>
        <v>7659255</v>
      </c>
      <c r="M57" s="54">
        <f>SUM(M58:M64)</f>
        <v>-4189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7758977</v>
      </c>
      <c r="K59" s="7">
        <v>-588091</v>
      </c>
      <c r="L59" s="7">
        <v>7659255</v>
      </c>
      <c r="M59" s="7">
        <v>-4189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7752075</v>
      </c>
      <c r="K66" s="54">
        <f>K57-K65</f>
        <v>-588091</v>
      </c>
      <c r="L66" s="54">
        <f>L57-L65</f>
        <v>7659255</v>
      </c>
      <c r="M66" s="54">
        <f>M57-M65</f>
        <v>-4189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8359363</v>
      </c>
      <c r="K67" s="62">
        <f>K56+K66</f>
        <v>-734208</v>
      </c>
      <c r="L67" s="62">
        <f>L56+L66</f>
        <v>7327089</v>
      </c>
      <c r="M67" s="62">
        <f>M56+M66</f>
        <v>-136504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0">
      <selection activeCell="A39" sqref="A39:H39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328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607288</v>
      </c>
      <c r="K7" s="7">
        <v>-332166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>
        <v>353941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1092</v>
      </c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608380</v>
      </c>
      <c r="K13" s="54">
        <f>SUM(K7:K12)</f>
        <v>21775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88384</v>
      </c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>
        <v>20795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547120</v>
      </c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635504</v>
      </c>
      <c r="K18" s="54">
        <f>SUM(K14:K17)</f>
        <v>20795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980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27124</v>
      </c>
      <c r="K20" s="54">
        <f>IF(K18&gt;K13,K18-K13,0)</f>
        <v>0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0</v>
      </c>
      <c r="K31" s="54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>
        <v>600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0</v>
      </c>
      <c r="K44" s="54">
        <f>SUM(K39:K43)</f>
        <v>600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600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380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27124</v>
      </c>
      <c r="K48" s="54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27396</v>
      </c>
      <c r="K49" s="7">
        <v>0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>
        <v>380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27124</v>
      </c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272</v>
      </c>
      <c r="K52" s="62">
        <f>K49+K50-K51</f>
        <v>380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2">
      <selection activeCell="A39" sqref="A39:H39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6">
      <selection activeCell="E39" sqref="E39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6384" width="9.140625" style="7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282</v>
      </c>
      <c r="D2" s="289"/>
      <c r="E2" s="78">
        <v>40544</v>
      </c>
      <c r="F2" s="44" t="s">
        <v>250</v>
      </c>
      <c r="G2" s="290">
        <v>40816</v>
      </c>
      <c r="H2" s="291"/>
      <c r="I2" s="75"/>
      <c r="J2" s="75"/>
      <c r="K2" s="75"/>
      <c r="L2" s="79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2" t="s">
        <v>305</v>
      </c>
      <c r="J3" s="83" t="s">
        <v>150</v>
      </c>
      <c r="K3" s="8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283</v>
      </c>
      <c r="K4" s="8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23099700</v>
      </c>
      <c r="K5" s="46">
        <v>23099700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47"/>
      <c r="K6" s="47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47"/>
      <c r="K7" s="47"/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-4057070</v>
      </c>
      <c r="K8" s="47">
        <v>-3539165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517905</v>
      </c>
      <c r="K9" s="47">
        <v>-332165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>
        <v>7133507</v>
      </c>
      <c r="K10" s="47">
        <v>7133507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>
        <v>585049</v>
      </c>
      <c r="K12" s="47">
        <v>525748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27279091</v>
      </c>
      <c r="K14" s="80">
        <f>SUM(K5:K13)</f>
        <v>26887625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/>
      <c r="K21" s="81"/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/>
      <c r="K23" s="46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zoomScaleSheetLayoutView="110" workbookViewId="0" topLeftCell="A1">
      <selection activeCell="E39" sqref="E39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</cp:lastModifiedBy>
  <cp:lastPrinted>2011-10-31T10:40:03Z</cp:lastPrinted>
  <dcterms:created xsi:type="dcterms:W3CDTF">2008-10-17T11:51:54Z</dcterms:created>
  <dcterms:modified xsi:type="dcterms:W3CDTF">2011-10-31T10:40:32Z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