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<sst xmlns="http://schemas.openxmlformats.org/spreadsheetml/2006/main" count="340" uniqueCount="308">
  <si>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</si>
  <si>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</si>
  <si>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</si>
  <si>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</si>
  <si>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</si>
  <si>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</si>
  <si>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</si>
  <si>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</si>
  <si>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</si>
  <si>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</si>
  <si>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</si>
  <si>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</si>
  <si>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</si>
  <si>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</si>
  <si>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</si>
  <si>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</si>
  <si>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</si>
  <si>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</si>
  <si>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</si>
  <si>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</si>
  <si>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</si>
  <si>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</si>
  <si>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</si>
  <si>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</si>
  <si>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</si>
  <si>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</si>
  <si>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</si>
  <si>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</si>
  <si>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</si>
  <si>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</si>
  <si>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</si>
  <si>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</si>
  <si>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</si>
  <si>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</si>
  <si>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</si>
  <si>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</si>
  <si>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</si>
  <si>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</si>
  <si>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</si>
  <si>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</si>
  <si>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</si>
  <si>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</si>
  <si>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</si>
  <si>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</si>
  <si>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</si>
  <si>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</si>
  <si>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</si>
  <si>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</si>
  <si>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</si>
  <si>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</si>
  <si>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</si>
  <si>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</si>
  <si>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</si>
  <si>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</si>
  <si>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</si>
  <si>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</si>
  <si>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</si>
  <si>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</si>
  <si>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</si>
  <si>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</si>
  <si>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</si>
  <si>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</si>
  <si>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</si>
  <si>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</si>
  <si>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</si>
  <si>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</si>
  <si>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</si>
  <si>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</si>
  <si>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</si>
  <si>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</si>
  <si>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</si>
  <si>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</si>
  <si>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</si>
  <si>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</si>
  <si>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</si>
  <si>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</si>
  <si>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</si>
  <si>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</si>
  <si>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</si>
  <si>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</si>
  <si>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</si>
  <si>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</si>
  <si>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</si>
  <si>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</si>
  <si>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</si>
  <si>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</si>
  <si>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</si>
  <si>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</si>
  <si>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</si>
  <si>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</si>
  <si>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</si>
  <si>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</si>
  <si>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</si>
  <si>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</si>
  <si>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</si>
  <si>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</si>
  <si>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</si>
  <si>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</si>
  <si>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</si>
  <si>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</si>
  <si>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</si>
  <si>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</si>
  <si>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</si>
  <si>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</si>
  <si>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</si>
  <si>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</si>
  <si>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</si>
  <si>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</si>
  <si>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</si>
  <si>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</si>
  <si>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</si>
  <si>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</si>
  <si>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</si>
  <si>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</si>
  <si>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</si>
  <si>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</si>
  <si>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</si>
  <si>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</si>
  <si>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</si>
  <si>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</si>
  <si>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</si>
  <si>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</si>
  <si>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</si>
  <si>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</si>
  <si>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</si>
  <si>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</si>
  <si>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</si>
  <si>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</si>
  <si>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</si>
  <si>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</si>
  <si>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</si>
  <si>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</si>
  <si>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</si>
  <si>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</si>
  <si>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</si>
  <si>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</si>
  <si>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</si>
  <si>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</si>
  <si>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</si>
  <si>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</si>
  <si>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</si>
  <si>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</si>
  <si>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</si>
  <si>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</si>
  <si>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</si>
  <si>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</si>
  <si>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</si>
  <si>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</si>
  <si>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</si>
  <si>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</si>
  <si>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</si>
  <si>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</si>
  <si>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</si>
  <si>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</si>
  <si>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</si>
  <si>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</si>
  <si>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</si>
  <si>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</si>
  <si>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</si>
  <si>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</si>
  <si>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</si>
  <si>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</si>
  <si>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</si>
  <si>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</si>
  <si>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</si>
  <si>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</si>
  <si>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</si>
  <si>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</si>
  <si>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</si>
  <si>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</si>
  <si>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</si>
  <si>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</si>
  <si>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</si>
  <si>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</si>
  <si>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</si>
  <si>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</si>
  <si>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</si>
  <si>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</si>
  <si>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</si>
  <si>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</si>
  <si>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</si>
  <si>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</si>
  <si>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</si>
  <si>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</si>
  <si>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</si>
  <si>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</si>
  <si>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</si>
  <si>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</si>
  <si>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</si>
  <si>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</si>
  <si>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</si>
  <si>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</si>
  <si>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</si>
  <si>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</si>
  <si>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</si>
  <si>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</si>
  <si>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</si>
  <si>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</si>
  <si>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</si>
  <si>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</si>
  <si>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</si>
  <si>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</si>
  <si>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</si>
  <si>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</si>
  <si>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</si>
  <si>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</si>
  <si>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</si>
  <si>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</si>
  <si>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</si>
  <si>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</si>
  <si>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</si>
  <si>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</si>
  <si>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</si>
  <si>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</si>
  <si>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</si>
  <si>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</si>
  <si>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</si>
  <si>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</si>
  <si>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</si>
  <si>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</si>
  <si>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</si>
  <si>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</si>
  <si>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</si>
  <si>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</si>
  <si>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</si>
  <si>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</si>
  <si>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</si>
  <si>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</si>
  <si>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</si>
  <si>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</si>
  <si>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</si>
  <si>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</si>
  <si>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</si>
  <si>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</si>
  <si>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</si>
  <si>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</si>
  <si>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</si>
  <si>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</si>
  <si>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</si>
  <si>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</si>
  <si>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</si>
  <si>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</si>
  <si>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</si>
  <si>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</si>
  <si>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</si>
  <si>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</si>
  <si>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</si>
  <si>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</si>
  <si>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</si>
  <si>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</si>
  <si>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</si>
  <si>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</si>
  <si>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</si>
  <si>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</si>
  <si>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</si>
  <si>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</si>
  <si>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</si>
  <si>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</si>
  <si>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</si>
  <si>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</si>
  <si>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</si>
  <si>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</si>
  <si>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</si>
  <si>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</si>
  <si>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</si>
  <si>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</si>
  <si>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</si>
  <si>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</si>
  <si>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</si>
  <si>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</si>
  <si>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</si>
  <si>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</si>
  <si>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</si>
  <si>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</si>
  <si>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</si>
  <si>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</si>
  <si>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</si>
  <si>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</si>
  <si>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</si>
  <si>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</si>
  <si>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</si>
  <si>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</si>
  <si>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</si>
  <si>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</si>
  <si>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</si>
  <si>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30.09.2018.</t>
  </si>
  <si>
    <t>TERRA FIRMA d.d.</t>
  </si>
  <si>
    <t>NE</t>
  </si>
  <si>
    <t>stanje na dan 30.09.2018.</t>
  </si>
  <si>
    <t>Obveznik: TERRA FIRMA d.d.</t>
  </si>
  <si>
    <t>u razdoblju 01.01.2018.. do 30.09.2018.</t>
  </si>
  <si>
    <t>u razdoblju 01.01.2018. do 30.09.2018.</t>
  </si>
  <si>
    <t>01.01.2018.</t>
  </si>
  <si>
    <t>01924737</t>
  </si>
  <si>
    <t>040211518</t>
  </si>
  <si>
    <t>22198253360</t>
  </si>
  <si>
    <t>info@terrafirma.hr</t>
  </si>
  <si>
    <t>www.terrafirma.hr</t>
  </si>
  <si>
    <t>Zagreb</t>
  </si>
  <si>
    <t>Grad Zagreb</t>
  </si>
  <si>
    <t>6810</t>
  </si>
  <si>
    <t>86133447187</t>
  </si>
  <si>
    <t>M.L.M. CENSEA j.d.o.o.</t>
  </si>
  <si>
    <t>Sanja Babić</t>
  </si>
  <si>
    <t>01/2922213</t>
  </si>
  <si>
    <t>info@mlm-censea.hr</t>
  </si>
  <si>
    <t>Matija Žagar</t>
  </si>
  <si>
    <t>Budmanijeva 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</si>
</sst>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31" borderId="8" applyNumberFormat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firma.hr" TargetMode="External" /><Relationship Id="rId2" Type="http://schemas.openxmlformats.org/officeDocument/2006/relationships/hyperlink" Target="http://www.terrafirma.hr/" TargetMode="External" /><Relationship Id="rId3" Type="http://schemas.openxmlformats.org/officeDocument/2006/relationships/hyperlink" Target="mailto:info@mlm-cense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zoomScalePageLayoutView="0" workbookViewId="0" topLeftCell="A16">
      <selection activeCell="F17" sqref="F1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7" t="s">
        <v>214</v>
      </c>
      <c r="B1" s="138"/>
      <c r="C1" s="138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75" t="s">
        <v>215</v>
      </c>
      <c r="B2" s="176"/>
      <c r="C2" s="176"/>
      <c r="D2" s="177"/>
      <c r="E2" s="113">
        <v>43101</v>
      </c>
      <c r="F2" s="12"/>
      <c r="G2" s="13" t="s">
        <v>216</v>
      </c>
      <c r="H2" s="113" t="s">
        <v>285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78" t="s">
        <v>281</v>
      </c>
      <c r="B4" s="179"/>
      <c r="C4" s="179"/>
      <c r="D4" s="179"/>
      <c r="E4" s="179"/>
      <c r="F4" s="179"/>
      <c r="G4" s="179"/>
      <c r="H4" s="179"/>
      <c r="I4" s="180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28" t="s">
        <v>217</v>
      </c>
      <c r="B6" s="129"/>
      <c r="C6" s="143" t="s">
        <v>293</v>
      </c>
      <c r="D6" s="144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81" t="s">
        <v>218</v>
      </c>
      <c r="B8" s="182"/>
      <c r="C8" s="143" t="s">
        <v>294</v>
      </c>
      <c r="D8" s="144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23" t="s">
        <v>219</v>
      </c>
      <c r="B10" s="173"/>
      <c r="C10" s="143" t="s">
        <v>295</v>
      </c>
      <c r="D10" s="144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74"/>
      <c r="B11" s="173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28" t="s">
        <v>220</v>
      </c>
      <c r="B12" s="129"/>
      <c r="C12" s="145" t="s">
        <v>286</v>
      </c>
      <c r="D12" s="170"/>
      <c r="E12" s="170"/>
      <c r="F12" s="170"/>
      <c r="G12" s="170"/>
      <c r="H12" s="170"/>
      <c r="I12" s="131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28" t="s">
        <v>221</v>
      </c>
      <c r="B14" s="129"/>
      <c r="C14" s="171">
        <v>10000</v>
      </c>
      <c r="D14" s="172"/>
      <c r="E14" s="16"/>
      <c r="F14" s="145" t="s">
        <v>298</v>
      </c>
      <c r="G14" s="170"/>
      <c r="H14" s="170"/>
      <c r="I14" s="131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28" t="s">
        <v>222</v>
      </c>
      <c r="B16" s="129"/>
      <c r="C16" s="145" t="s">
        <v>307</v>
      </c>
      <c r="D16" s="170"/>
      <c r="E16" s="170"/>
      <c r="F16" s="170"/>
      <c r="G16" s="170"/>
      <c r="H16" s="170"/>
      <c r="I16" s="131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28" t="s">
        <v>223</v>
      </c>
      <c r="B18" s="129"/>
      <c r="C18" s="166" t="s">
        <v>296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28" t="s">
        <v>224</v>
      </c>
      <c r="B20" s="129"/>
      <c r="C20" s="166" t="s">
        <v>297</v>
      </c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28" t="s">
        <v>225</v>
      </c>
      <c r="B22" s="129"/>
      <c r="C22" s="114">
        <v>133</v>
      </c>
      <c r="D22" s="145" t="s">
        <v>298</v>
      </c>
      <c r="E22" s="156"/>
      <c r="F22" s="157"/>
      <c r="G22" s="128"/>
      <c r="H22" s="169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28" t="s">
        <v>226</v>
      </c>
      <c r="B24" s="129"/>
      <c r="C24" s="114">
        <v>21</v>
      </c>
      <c r="D24" s="145" t="s">
        <v>299</v>
      </c>
      <c r="E24" s="156"/>
      <c r="F24" s="156"/>
      <c r="G24" s="157"/>
      <c r="H24" s="48" t="s">
        <v>227</v>
      </c>
      <c r="I24" s="115">
        <v>2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.75">
      <c r="A26" s="128" t="s">
        <v>228</v>
      </c>
      <c r="B26" s="129"/>
      <c r="C26" s="116" t="s">
        <v>287</v>
      </c>
      <c r="D26" s="25"/>
      <c r="E26" s="33"/>
      <c r="F26" s="24"/>
      <c r="G26" s="158" t="s">
        <v>229</v>
      </c>
      <c r="H26" s="129"/>
      <c r="I26" s="117" t="s">
        <v>300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232</v>
      </c>
      <c r="I28" s="165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3"/>
      <c r="B30" s="146"/>
      <c r="C30" s="146"/>
      <c r="D30" s="147"/>
      <c r="E30" s="153"/>
      <c r="F30" s="146"/>
      <c r="G30" s="146"/>
      <c r="H30" s="143"/>
      <c r="I30" s="144"/>
      <c r="J30" s="10"/>
      <c r="K30" s="10"/>
      <c r="L30" s="10"/>
    </row>
    <row r="31" spans="1:12" ht="12.75">
      <c r="A31" s="87"/>
      <c r="B31" s="22"/>
      <c r="C31" s="21"/>
      <c r="D31" s="154"/>
      <c r="E31" s="154"/>
      <c r="F31" s="154"/>
      <c r="G31" s="155"/>
      <c r="H31" s="16"/>
      <c r="I31" s="94"/>
      <c r="J31" s="10"/>
      <c r="K31" s="10"/>
      <c r="L31" s="10"/>
    </row>
    <row r="32" spans="1:12" ht="12.75">
      <c r="A32" s="153"/>
      <c r="B32" s="146"/>
      <c r="C32" s="146"/>
      <c r="D32" s="147"/>
      <c r="E32" s="153"/>
      <c r="F32" s="146"/>
      <c r="G32" s="146"/>
      <c r="H32" s="143"/>
      <c r="I32" s="144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3"/>
      <c r="B34" s="146"/>
      <c r="C34" s="146"/>
      <c r="D34" s="147"/>
      <c r="E34" s="153"/>
      <c r="F34" s="146"/>
      <c r="G34" s="146"/>
      <c r="H34" s="143"/>
      <c r="I34" s="144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3"/>
      <c r="B36" s="146"/>
      <c r="C36" s="146"/>
      <c r="D36" s="147"/>
      <c r="E36" s="153"/>
      <c r="F36" s="146"/>
      <c r="G36" s="146"/>
      <c r="H36" s="143"/>
      <c r="I36" s="144"/>
      <c r="J36" s="10"/>
      <c r="K36" s="10"/>
      <c r="L36" s="10"/>
    </row>
    <row r="37" spans="1:12" ht="12.75">
      <c r="A37" s="96"/>
      <c r="B37" s="30"/>
      <c r="C37" s="148"/>
      <c r="D37" s="149"/>
      <c r="E37" s="16"/>
      <c r="F37" s="148"/>
      <c r="G37" s="149"/>
      <c r="H37" s="16"/>
      <c r="I37" s="88"/>
      <c r="J37" s="10"/>
      <c r="K37" s="10"/>
      <c r="L37" s="10"/>
    </row>
    <row r="38" spans="1:12" ht="12.75">
      <c r="A38" s="153"/>
      <c r="B38" s="146"/>
      <c r="C38" s="146"/>
      <c r="D38" s="147"/>
      <c r="E38" s="153"/>
      <c r="F38" s="146"/>
      <c r="G38" s="146"/>
      <c r="H38" s="143"/>
      <c r="I38" s="144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3"/>
      <c r="B40" s="146"/>
      <c r="C40" s="146"/>
      <c r="D40" s="147"/>
      <c r="E40" s="153"/>
      <c r="F40" s="146"/>
      <c r="G40" s="146"/>
      <c r="H40" s="143"/>
      <c r="I40" s="144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23" t="s">
        <v>233</v>
      </c>
      <c r="B44" s="124"/>
      <c r="C44" s="143" t="s">
        <v>301</v>
      </c>
      <c r="D44" s="144"/>
      <c r="E44" s="26"/>
      <c r="F44" s="145" t="s">
        <v>302</v>
      </c>
      <c r="G44" s="146"/>
      <c r="H44" s="146"/>
      <c r="I44" s="147"/>
      <c r="J44" s="10"/>
      <c r="K44" s="10"/>
      <c r="L44" s="10"/>
    </row>
    <row r="45" spans="1:12" ht="12.75">
      <c r="A45" s="96"/>
      <c r="B45" s="30"/>
      <c r="C45" s="148"/>
      <c r="D45" s="149"/>
      <c r="E45" s="16"/>
      <c r="F45" s="148"/>
      <c r="G45" s="150"/>
      <c r="H45" s="35"/>
      <c r="I45" s="100"/>
      <c r="J45" s="10"/>
      <c r="K45" s="10"/>
      <c r="L45" s="10"/>
    </row>
    <row r="46" spans="1:12" ht="12.75">
      <c r="A46" s="123" t="s">
        <v>234</v>
      </c>
      <c r="B46" s="124"/>
      <c r="C46" s="145" t="s">
        <v>303</v>
      </c>
      <c r="D46" s="151"/>
      <c r="E46" s="151"/>
      <c r="F46" s="151"/>
      <c r="G46" s="151"/>
      <c r="H46" s="151"/>
      <c r="I46" s="152"/>
      <c r="J46" s="10"/>
      <c r="K46" s="10"/>
      <c r="L46" s="10"/>
    </row>
    <row r="47" spans="1:12" ht="12.75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23" t="s">
        <v>236</v>
      </c>
      <c r="B48" s="124"/>
      <c r="C48" s="130" t="s">
        <v>304</v>
      </c>
      <c r="D48" s="126"/>
      <c r="E48" s="127"/>
      <c r="F48" s="16"/>
      <c r="G48" s="48" t="s">
        <v>237</v>
      </c>
      <c r="H48" s="130"/>
      <c r="I48" s="127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3" t="s">
        <v>223</v>
      </c>
      <c r="B50" s="124"/>
      <c r="C50" s="125" t="s">
        <v>305</v>
      </c>
      <c r="D50" s="126"/>
      <c r="E50" s="126"/>
      <c r="F50" s="126"/>
      <c r="G50" s="126"/>
      <c r="H50" s="126"/>
      <c r="I50" s="127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28" t="s">
        <v>238</v>
      </c>
      <c r="B52" s="129"/>
      <c r="C52" s="130" t="s">
        <v>306</v>
      </c>
      <c r="D52" s="126"/>
      <c r="E52" s="126"/>
      <c r="F52" s="126"/>
      <c r="G52" s="126"/>
      <c r="H52" s="126"/>
      <c r="I52" s="131"/>
      <c r="J52" s="10"/>
      <c r="K52" s="10"/>
      <c r="L52" s="10"/>
    </row>
    <row r="53" spans="1:12" ht="12.75">
      <c r="A53" s="101"/>
      <c r="B53" s="20"/>
      <c r="C53" s="139" t="s">
        <v>239</v>
      </c>
      <c r="D53" s="139"/>
      <c r="E53" s="139"/>
      <c r="F53" s="139"/>
      <c r="G53" s="139"/>
      <c r="H53" s="139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32" t="s">
        <v>240</v>
      </c>
      <c r="C55" s="133"/>
      <c r="D55" s="133"/>
      <c r="E55" s="133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34" t="s">
        <v>271</v>
      </c>
      <c r="C56" s="135"/>
      <c r="D56" s="135"/>
      <c r="E56" s="135"/>
      <c r="F56" s="135"/>
      <c r="G56" s="135"/>
      <c r="H56" s="135"/>
      <c r="I56" s="136"/>
      <c r="J56" s="10"/>
      <c r="K56" s="10"/>
      <c r="L56" s="10"/>
    </row>
    <row r="57" spans="1:12" ht="12.75">
      <c r="A57" s="101"/>
      <c r="B57" s="134" t="s">
        <v>272</v>
      </c>
      <c r="C57" s="135"/>
      <c r="D57" s="135"/>
      <c r="E57" s="135"/>
      <c r="F57" s="135"/>
      <c r="G57" s="135"/>
      <c r="H57" s="135"/>
      <c r="I57" s="103"/>
      <c r="J57" s="10"/>
      <c r="K57" s="10"/>
      <c r="L57" s="10"/>
    </row>
    <row r="58" spans="1:12" ht="12.75">
      <c r="A58" s="101"/>
      <c r="B58" s="134" t="s">
        <v>273</v>
      </c>
      <c r="C58" s="135"/>
      <c r="D58" s="135"/>
      <c r="E58" s="135"/>
      <c r="F58" s="135"/>
      <c r="G58" s="135"/>
      <c r="H58" s="135"/>
      <c r="I58" s="136"/>
      <c r="J58" s="10"/>
      <c r="K58" s="10"/>
      <c r="L58" s="10"/>
    </row>
    <row r="59" spans="1:12" ht="12.75">
      <c r="A59" s="101"/>
      <c r="B59" s="134" t="s">
        <v>274</v>
      </c>
      <c r="C59" s="135"/>
      <c r="D59" s="135"/>
      <c r="E59" s="135"/>
      <c r="F59" s="135"/>
      <c r="G59" s="135"/>
      <c r="H59" s="135"/>
      <c r="I59" s="136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40" t="s">
        <v>243</v>
      </c>
      <c r="H62" s="141"/>
      <c r="I62" s="142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21"/>
      <c r="H63" s="122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firma.hr"/>
    <hyperlink ref="C20" r:id="rId2" display="www.terrafirma.hr"/>
    <hyperlink ref="C50" r:id="rId3" display="info@mlm-cense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00" zoomScalePageLayoutView="0" workbookViewId="0" topLeftCell="A76">
      <selection activeCell="K64" sqref="K6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193" t="s">
        <v>127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288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289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33.75">
      <c r="A4" s="198" t="s">
        <v>50</v>
      </c>
      <c r="B4" s="199"/>
      <c r="C4" s="199"/>
      <c r="D4" s="199"/>
      <c r="E4" s="199"/>
      <c r="F4" s="199"/>
      <c r="G4" s="199"/>
      <c r="H4" s="200"/>
      <c r="I4" s="55" t="s">
        <v>244</v>
      </c>
      <c r="J4" s="56" t="s">
        <v>283</v>
      </c>
      <c r="K4" s="57" t="s">
        <v>284</v>
      </c>
    </row>
    <row r="5" spans="1:11" ht="12.75">
      <c r="A5" s="183">
        <v>1</v>
      </c>
      <c r="B5" s="183"/>
      <c r="C5" s="183"/>
      <c r="D5" s="183"/>
      <c r="E5" s="183"/>
      <c r="F5" s="183"/>
      <c r="G5" s="183"/>
      <c r="H5" s="183"/>
      <c r="I5" s="54">
        <v>2</v>
      </c>
      <c r="J5" s="53">
        <v>3</v>
      </c>
      <c r="K5" s="53">
        <v>4</v>
      </c>
    </row>
    <row r="6" spans="1:11" ht="12.75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ht="12.75">
      <c r="A7" s="187" t="s">
        <v>51</v>
      </c>
      <c r="B7" s="188"/>
      <c r="C7" s="188"/>
      <c r="D7" s="188"/>
      <c r="E7" s="188"/>
      <c r="F7" s="188"/>
      <c r="G7" s="188"/>
      <c r="H7" s="189"/>
      <c r="I7" s="3">
        <v>1</v>
      </c>
      <c r="J7" s="6"/>
      <c r="K7" s="6"/>
    </row>
    <row r="8" spans="1:11" ht="12.75">
      <c r="A8" s="190" t="s">
        <v>8</v>
      </c>
      <c r="B8" s="191"/>
      <c r="C8" s="191"/>
      <c r="D8" s="191"/>
      <c r="E8" s="191"/>
      <c r="F8" s="191"/>
      <c r="G8" s="191"/>
      <c r="H8" s="192"/>
      <c r="I8" s="1">
        <v>2</v>
      </c>
      <c r="J8" s="50">
        <f>J9+J16+J26+J35+J39</f>
        <v>17619257</v>
      </c>
      <c r="K8" s="50">
        <f>K9+K16+K26+K35+K39</f>
        <v>18151385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50">
        <f>SUM(J10:J15)</f>
        <v>20000</v>
      </c>
      <c r="K9" s="50">
        <f>SUM(K10:K15)</f>
        <v>16250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7"/>
      <c r="K10" s="7"/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7">
        <v>20000</v>
      </c>
      <c r="K11" s="7">
        <v>16250</v>
      </c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7"/>
      <c r="K12" s="7"/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7"/>
      <c r="K13" s="7"/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7"/>
      <c r="K14" s="7"/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7"/>
      <c r="K15" s="7"/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50">
        <f>SUM(J17:J25)</f>
        <v>10426842</v>
      </c>
      <c r="K16" s="50">
        <f>SUM(K17:K25)</f>
        <v>11486340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/>
      <c r="K17" s="7"/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/>
      <c r="K18" s="7"/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11322</v>
      </c>
      <c r="K19" s="7">
        <v>22188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/>
      <c r="K20" s="7"/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/>
      <c r="K21" s="7"/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/>
      <c r="K22" s="7"/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/>
      <c r="K23" s="7"/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/>
      <c r="K24" s="7"/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10415520</v>
      </c>
      <c r="K25" s="7">
        <v>11464152</v>
      </c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50">
        <f>SUM(J27:J34)</f>
        <v>7172415</v>
      </c>
      <c r="K26" s="50">
        <f>SUM(K27:K34)</f>
        <v>6648795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6678954</v>
      </c>
      <c r="K27" s="7">
        <v>6648795</v>
      </c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/>
      <c r="K28" s="7"/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/>
      <c r="K29" s="7"/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/>
      <c r="K30" s="7"/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>
        <v>493461</v>
      </c>
      <c r="K31" s="7"/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/>
      <c r="K32" s="7"/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/>
      <c r="K33" s="7"/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/>
      <c r="K34" s="7"/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/>
      <c r="K36" s="7"/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/>
      <c r="K37" s="7"/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/>
      <c r="K38" s="7"/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/>
      <c r="K39" s="7"/>
    </row>
    <row r="40" spans="1:11" ht="12.75">
      <c r="A40" s="190" t="s">
        <v>206</v>
      </c>
      <c r="B40" s="191"/>
      <c r="C40" s="191"/>
      <c r="D40" s="191"/>
      <c r="E40" s="191"/>
      <c r="F40" s="191"/>
      <c r="G40" s="191"/>
      <c r="H40" s="192"/>
      <c r="I40" s="1">
        <v>34</v>
      </c>
      <c r="J40" s="50">
        <f>J41+J49+J56+J64</f>
        <v>1696304</v>
      </c>
      <c r="K40" s="50">
        <f>K41+K49+K56+K64</f>
        <v>1890757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50">
        <f>SUM(J42:J48)</f>
        <v>0</v>
      </c>
      <c r="K41" s="50">
        <f>SUM(K42:K48)</f>
        <v>0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/>
      <c r="K42" s="7"/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/>
      <c r="K43" s="7"/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/>
      <c r="K44" s="7"/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/>
      <c r="K45" s="7"/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/>
      <c r="K46" s="7"/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/>
      <c r="K47" s="7"/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/>
      <c r="K48" s="7"/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50">
        <f>SUM(J50:J55)</f>
        <v>109056</v>
      </c>
      <c r="K49" s="50">
        <f>SUM(K50:K55)</f>
        <v>291132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71787</v>
      </c>
      <c r="K50" s="7">
        <v>89242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4367</v>
      </c>
      <c r="K51" s="7">
        <v>127344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/>
      <c r="K52" s="7"/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>
        <v>1017</v>
      </c>
      <c r="K53" s="7">
        <v>1128</v>
      </c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31885</v>
      </c>
      <c r="K54" s="7">
        <v>64083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/>
      <c r="K55" s="7">
        <v>9335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50">
        <f>SUM(J57:J63)</f>
        <v>1200350</v>
      </c>
      <c r="K56" s="50">
        <f>SUM(K57:K63)</f>
        <v>1033590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/>
      <c r="K57" s="7"/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>
        <v>484548</v>
      </c>
      <c r="K58" s="7">
        <v>599748</v>
      </c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/>
      <c r="K59" s="7"/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/>
      <c r="K60" s="7"/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/>
      <c r="K61" s="7"/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11000</v>
      </c>
      <c r="K62" s="7">
        <v>11000</v>
      </c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>
        <v>704802</v>
      </c>
      <c r="K63" s="7">
        <v>422842</v>
      </c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386898</v>
      </c>
      <c r="K64" s="7">
        <v>566035</v>
      </c>
    </row>
    <row r="65" spans="1:11" ht="12.75">
      <c r="A65" s="190" t="s">
        <v>47</v>
      </c>
      <c r="B65" s="191"/>
      <c r="C65" s="191"/>
      <c r="D65" s="191"/>
      <c r="E65" s="191"/>
      <c r="F65" s="191"/>
      <c r="G65" s="191"/>
      <c r="H65" s="192"/>
      <c r="I65" s="1">
        <v>59</v>
      </c>
      <c r="J65" s="7"/>
      <c r="K65" s="7"/>
    </row>
    <row r="66" spans="1:11" ht="12.75">
      <c r="A66" s="190" t="s">
        <v>207</v>
      </c>
      <c r="B66" s="191"/>
      <c r="C66" s="191"/>
      <c r="D66" s="191"/>
      <c r="E66" s="191"/>
      <c r="F66" s="191"/>
      <c r="G66" s="191"/>
      <c r="H66" s="192"/>
      <c r="I66" s="1">
        <v>60</v>
      </c>
      <c r="J66" s="50">
        <f>J7+J8+J40+J65</f>
        <v>19315561</v>
      </c>
      <c r="K66" s="50">
        <f>K7+K8+K40+K65</f>
        <v>20042142</v>
      </c>
    </row>
    <row r="67" spans="1:11" ht="12.75">
      <c r="A67" s="204" t="s">
        <v>82</v>
      </c>
      <c r="B67" s="205"/>
      <c r="C67" s="205"/>
      <c r="D67" s="205"/>
      <c r="E67" s="205"/>
      <c r="F67" s="205"/>
      <c r="G67" s="205"/>
      <c r="H67" s="206"/>
      <c r="I67" s="4">
        <v>61</v>
      </c>
      <c r="J67" s="8"/>
      <c r="K67" s="8"/>
    </row>
    <row r="68" spans="1:11" ht="12.75">
      <c r="A68" s="207" t="s">
        <v>49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187" t="s">
        <v>160</v>
      </c>
      <c r="B69" s="188"/>
      <c r="C69" s="188"/>
      <c r="D69" s="188"/>
      <c r="E69" s="188"/>
      <c r="F69" s="188"/>
      <c r="G69" s="188"/>
      <c r="H69" s="189"/>
      <c r="I69" s="3">
        <v>62</v>
      </c>
      <c r="J69" s="51">
        <f>J70+J71+J72+J78+J79+J82+J85</f>
        <v>18806640</v>
      </c>
      <c r="K69" s="51">
        <f>K70+K71+K72+K78+K79+K82+K85</f>
        <v>18434965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3600000</v>
      </c>
      <c r="K70" s="7">
        <v>3600000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>
        <v>21363005</v>
      </c>
      <c r="K71" s="7">
        <v>21363005</v>
      </c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50">
        <f>J73+J74-J75+J76+J77</f>
        <v>180000</v>
      </c>
      <c r="K72" s="50">
        <f>K73+K74-K75+K76+K77</f>
        <v>180000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>
        <v>180000</v>
      </c>
      <c r="K73" s="7">
        <v>180000</v>
      </c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/>
      <c r="K74" s="7"/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/>
      <c r="K75" s="7"/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/>
      <c r="K76" s="7"/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/>
      <c r="K77" s="7"/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>
        <v>-3889921</v>
      </c>
      <c r="K78" s="7">
        <v>-4133241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50">
        <f>J80-J81</f>
        <v>-603863</v>
      </c>
      <c r="K79" s="50">
        <f>K80-K81</f>
        <v>-2446444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/>
      <c r="K80" s="7"/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>
        <v>603863</v>
      </c>
      <c r="K81" s="7">
        <v>2446444</v>
      </c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50">
        <f>J83-J84</f>
        <v>-1842581</v>
      </c>
      <c r="K82" s="50">
        <f>K83-K84</f>
        <v>-128355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/>
      <c r="K83" s="7"/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>
        <v>1842581</v>
      </c>
      <c r="K84" s="7">
        <v>128355</v>
      </c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/>
      <c r="K85" s="7"/>
    </row>
    <row r="86" spans="1:11" ht="12.75">
      <c r="A86" s="190" t="s">
        <v>13</v>
      </c>
      <c r="B86" s="191"/>
      <c r="C86" s="191"/>
      <c r="D86" s="191"/>
      <c r="E86" s="191"/>
      <c r="F86" s="191"/>
      <c r="G86" s="191"/>
      <c r="H86" s="192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/>
      <c r="K87" s="7"/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/>
      <c r="K88" s="7"/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/>
      <c r="K89" s="7"/>
    </row>
    <row r="90" spans="1:11" ht="12.75">
      <c r="A90" s="190" t="s">
        <v>14</v>
      </c>
      <c r="B90" s="191"/>
      <c r="C90" s="191"/>
      <c r="D90" s="191"/>
      <c r="E90" s="191"/>
      <c r="F90" s="191"/>
      <c r="G90" s="191"/>
      <c r="H90" s="192"/>
      <c r="I90" s="1">
        <v>83</v>
      </c>
      <c r="J90" s="50">
        <f>SUM(J91:J99)</f>
        <v>0</v>
      </c>
      <c r="K90" s="50">
        <f>SUM(K91:K99)</f>
        <v>0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/>
      <c r="K91" s="7"/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/>
      <c r="K92" s="7"/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/>
      <c r="K93" s="7"/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/>
      <c r="K94" s="7"/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/>
      <c r="K95" s="7"/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/>
      <c r="K96" s="7"/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/>
      <c r="K97" s="7"/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/>
      <c r="K98" s="7"/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/>
      <c r="K99" s="7"/>
    </row>
    <row r="100" spans="1:11" ht="12.75">
      <c r="A100" s="190" t="s">
        <v>15</v>
      </c>
      <c r="B100" s="191"/>
      <c r="C100" s="191"/>
      <c r="D100" s="191"/>
      <c r="E100" s="191"/>
      <c r="F100" s="191"/>
      <c r="G100" s="191"/>
      <c r="H100" s="192"/>
      <c r="I100" s="1">
        <v>93</v>
      </c>
      <c r="J100" s="50">
        <f>SUM(J101:J112)</f>
        <v>508921</v>
      </c>
      <c r="K100" s="50">
        <f>SUM(K101:K112)</f>
        <v>1606177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/>
      <c r="K101" s="7"/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400000</v>
      </c>
      <c r="K102" s="7">
        <v>1522500</v>
      </c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/>
      <c r="K103" s="7"/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/>
      <c r="K104" s="7"/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49343</v>
      </c>
      <c r="K105" s="7">
        <v>9488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/>
      <c r="K106" s="7"/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/>
      <c r="K107" s="7"/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8630</v>
      </c>
      <c r="K108" s="7">
        <v>9378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7202</v>
      </c>
      <c r="K109" s="7">
        <v>12065</v>
      </c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/>
      <c r="K110" s="7"/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/>
      <c r="K111" s="7"/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43746</v>
      </c>
      <c r="K112" s="7">
        <v>52746</v>
      </c>
    </row>
    <row r="113" spans="1:11" ht="12.75">
      <c r="A113" s="190" t="s">
        <v>1</v>
      </c>
      <c r="B113" s="191"/>
      <c r="C113" s="191"/>
      <c r="D113" s="191"/>
      <c r="E113" s="191"/>
      <c r="F113" s="191"/>
      <c r="G113" s="191"/>
      <c r="H113" s="192"/>
      <c r="I113" s="1">
        <v>106</v>
      </c>
      <c r="J113" s="7"/>
      <c r="K113" s="7">
        <v>1000</v>
      </c>
    </row>
    <row r="114" spans="1:11" ht="12.75">
      <c r="A114" s="190" t="s">
        <v>19</v>
      </c>
      <c r="B114" s="191"/>
      <c r="C114" s="191"/>
      <c r="D114" s="191"/>
      <c r="E114" s="191"/>
      <c r="F114" s="191"/>
      <c r="G114" s="191"/>
      <c r="H114" s="192"/>
      <c r="I114" s="1">
        <v>107</v>
      </c>
      <c r="J114" s="50">
        <f>J69+J86+J90+J100+J113</f>
        <v>19315561</v>
      </c>
      <c r="K114" s="50">
        <f>K69+K86+K90+K100+K113</f>
        <v>20042142</v>
      </c>
    </row>
    <row r="115" spans="1:11" ht="12.75">
      <c r="A115" s="215" t="s">
        <v>48</v>
      </c>
      <c r="B115" s="216"/>
      <c r="C115" s="216"/>
      <c r="D115" s="216"/>
      <c r="E115" s="216"/>
      <c r="F115" s="216"/>
      <c r="G115" s="216"/>
      <c r="H115" s="217"/>
      <c r="I115" s="2">
        <v>108</v>
      </c>
      <c r="J115" s="8"/>
      <c r="K115" s="8"/>
    </row>
    <row r="116" spans="1:11" ht="12.75">
      <c r="A116" s="207" t="s">
        <v>275</v>
      </c>
      <c r="B116" s="218"/>
      <c r="C116" s="218"/>
      <c r="D116" s="218"/>
      <c r="E116" s="218"/>
      <c r="F116" s="218"/>
      <c r="G116" s="218"/>
      <c r="H116" s="218"/>
      <c r="I116" s="219"/>
      <c r="J116" s="219"/>
      <c r="K116" s="220"/>
    </row>
    <row r="117" spans="1:11" ht="12.75">
      <c r="A117" s="187" t="s">
        <v>155</v>
      </c>
      <c r="B117" s="188"/>
      <c r="C117" s="188"/>
      <c r="D117" s="188"/>
      <c r="E117" s="188"/>
      <c r="F117" s="188"/>
      <c r="G117" s="188"/>
      <c r="H117" s="188"/>
      <c r="I117" s="221"/>
      <c r="J117" s="221"/>
      <c r="K117" s="222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 ht="12.75">
      <c r="A119" s="223" t="s">
        <v>4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276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13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</row>
  </sheetData>
  <sheetProtection password="C6AF" sheet="1"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25">
      <selection activeCell="M57" sqref="M5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37" t="s">
        <v>290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28" t="s">
        <v>289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23.25">
      <c r="A4" s="229" t="s">
        <v>50</v>
      </c>
      <c r="B4" s="229"/>
      <c r="C4" s="229"/>
      <c r="D4" s="229"/>
      <c r="E4" s="229"/>
      <c r="F4" s="229"/>
      <c r="G4" s="229"/>
      <c r="H4" s="229"/>
      <c r="I4" s="55" t="s">
        <v>245</v>
      </c>
      <c r="J4" s="230" t="s">
        <v>283</v>
      </c>
      <c r="K4" s="230"/>
      <c r="L4" s="230" t="s">
        <v>284</v>
      </c>
      <c r="M4" s="230"/>
    </row>
    <row r="5" spans="1:13" ht="22.5">
      <c r="A5" s="229"/>
      <c r="B5" s="229"/>
      <c r="C5" s="229"/>
      <c r="D5" s="229"/>
      <c r="E5" s="229"/>
      <c r="F5" s="229"/>
      <c r="G5" s="229"/>
      <c r="H5" s="229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30">
        <v>1</v>
      </c>
      <c r="B6" s="230"/>
      <c r="C6" s="230"/>
      <c r="D6" s="230"/>
      <c r="E6" s="230"/>
      <c r="F6" s="230"/>
      <c r="G6" s="230"/>
      <c r="H6" s="230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87" t="s">
        <v>20</v>
      </c>
      <c r="B7" s="188"/>
      <c r="C7" s="188"/>
      <c r="D7" s="188"/>
      <c r="E7" s="188"/>
      <c r="F7" s="188"/>
      <c r="G7" s="188"/>
      <c r="H7" s="189"/>
      <c r="I7" s="3">
        <v>111</v>
      </c>
      <c r="J7" s="51">
        <f>SUM(J8:J9)</f>
        <v>701311</v>
      </c>
      <c r="K7" s="51">
        <f>SUM(K8:K9)</f>
        <v>26274</v>
      </c>
      <c r="L7" s="51">
        <f>SUM(L8:L9)</f>
        <v>2496640</v>
      </c>
      <c r="M7" s="51">
        <f>SUM(M8:M9)</f>
        <v>2338385</v>
      </c>
    </row>
    <row r="8" spans="1:13" ht="12.75">
      <c r="A8" s="190" t="s">
        <v>126</v>
      </c>
      <c r="B8" s="191"/>
      <c r="C8" s="191"/>
      <c r="D8" s="191"/>
      <c r="E8" s="191"/>
      <c r="F8" s="191"/>
      <c r="G8" s="191"/>
      <c r="H8" s="192"/>
      <c r="I8" s="1">
        <v>112</v>
      </c>
      <c r="J8" s="7">
        <v>690814</v>
      </c>
      <c r="K8" s="7">
        <v>16013</v>
      </c>
      <c r="L8" s="7">
        <v>2489909</v>
      </c>
      <c r="M8" s="7">
        <v>2335517</v>
      </c>
    </row>
    <row r="9" spans="1:13" ht="12.75">
      <c r="A9" s="190" t="s">
        <v>94</v>
      </c>
      <c r="B9" s="191"/>
      <c r="C9" s="191"/>
      <c r="D9" s="191"/>
      <c r="E9" s="191"/>
      <c r="F9" s="191"/>
      <c r="G9" s="191"/>
      <c r="H9" s="192"/>
      <c r="I9" s="1">
        <v>113</v>
      </c>
      <c r="J9" s="7">
        <v>10497</v>
      </c>
      <c r="K9" s="7">
        <v>10261</v>
      </c>
      <c r="L9" s="7">
        <v>6731</v>
      </c>
      <c r="M9" s="7">
        <v>2868</v>
      </c>
    </row>
    <row r="10" spans="1:13" ht="12.75">
      <c r="A10" s="190" t="s">
        <v>7</v>
      </c>
      <c r="B10" s="191"/>
      <c r="C10" s="191"/>
      <c r="D10" s="191"/>
      <c r="E10" s="191"/>
      <c r="F10" s="191"/>
      <c r="G10" s="191"/>
      <c r="H10" s="192"/>
      <c r="I10" s="1">
        <v>114</v>
      </c>
      <c r="J10" s="50">
        <f>J11+J12+J16+J20+J21+J22+J25+J26</f>
        <v>971119</v>
      </c>
      <c r="K10" s="50">
        <f>K11+K12+K16+K20+K21+K22+K25+K26</f>
        <v>82937</v>
      </c>
      <c r="L10" s="50">
        <f>L11+L12+L16+L20+L21+L22+L25+L26</f>
        <v>2648090</v>
      </c>
      <c r="M10" s="50">
        <f>M11+M12+M16+M20+M21+M22+M25+M26</f>
        <v>2425327</v>
      </c>
    </row>
    <row r="11" spans="1:13" ht="12.75">
      <c r="A11" s="190" t="s">
        <v>95</v>
      </c>
      <c r="B11" s="191"/>
      <c r="C11" s="191"/>
      <c r="D11" s="191"/>
      <c r="E11" s="191"/>
      <c r="F11" s="191"/>
      <c r="G11" s="191"/>
      <c r="H11" s="192"/>
      <c r="I11" s="1">
        <v>115</v>
      </c>
      <c r="J11" s="7"/>
      <c r="K11" s="7"/>
      <c r="L11" s="7"/>
      <c r="M11" s="7"/>
    </row>
    <row r="12" spans="1:13" ht="12.75">
      <c r="A12" s="190" t="s">
        <v>16</v>
      </c>
      <c r="B12" s="191"/>
      <c r="C12" s="191"/>
      <c r="D12" s="191"/>
      <c r="E12" s="191"/>
      <c r="F12" s="191"/>
      <c r="G12" s="191"/>
      <c r="H12" s="192"/>
      <c r="I12" s="1">
        <v>116</v>
      </c>
      <c r="J12" s="50">
        <f>SUM(J13:J15)</f>
        <v>1620</v>
      </c>
      <c r="K12" s="50">
        <f>SUM(K13:K15)</f>
        <v>371</v>
      </c>
      <c r="L12" s="50">
        <f>SUM(L13:L15)</f>
        <v>116800</v>
      </c>
      <c r="M12" s="50">
        <f>SUM(M13:M15)</f>
        <v>42389</v>
      </c>
    </row>
    <row r="13" spans="1:13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651</v>
      </c>
      <c r="K13" s="7"/>
      <c r="L13" s="7">
        <v>4908</v>
      </c>
      <c r="M13" s="7">
        <v>2112</v>
      </c>
    </row>
    <row r="14" spans="1:13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/>
      <c r="K14" s="7"/>
      <c r="L14" s="7"/>
      <c r="M14" s="7"/>
    </row>
    <row r="15" spans="1:13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969</v>
      </c>
      <c r="K15" s="7">
        <v>371</v>
      </c>
      <c r="L15" s="7">
        <v>111892</v>
      </c>
      <c r="M15" s="7">
        <v>40277</v>
      </c>
    </row>
    <row r="16" spans="1:13" ht="12.75">
      <c r="A16" s="190" t="s">
        <v>17</v>
      </c>
      <c r="B16" s="191"/>
      <c r="C16" s="191"/>
      <c r="D16" s="191"/>
      <c r="E16" s="191"/>
      <c r="F16" s="191"/>
      <c r="G16" s="191"/>
      <c r="H16" s="192"/>
      <c r="I16" s="1">
        <v>120</v>
      </c>
      <c r="J16" s="50">
        <f>SUM(J17:J19)</f>
        <v>140005</v>
      </c>
      <c r="K16" s="50">
        <f>SUM(K17:K19)</f>
        <v>54322</v>
      </c>
      <c r="L16" s="50">
        <f>SUM(L17:L19)</f>
        <v>103488</v>
      </c>
      <c r="M16" s="50">
        <f>SUM(M17:M19)</f>
        <v>35277</v>
      </c>
    </row>
    <row r="17" spans="1:13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91918</v>
      </c>
      <c r="K17" s="7">
        <v>35670</v>
      </c>
      <c r="L17" s="7">
        <v>70640</v>
      </c>
      <c r="M17" s="7">
        <v>24080</v>
      </c>
    </row>
    <row r="18" spans="1:13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27540</v>
      </c>
      <c r="K18" s="7">
        <v>10680</v>
      </c>
      <c r="L18" s="7">
        <v>17660</v>
      </c>
      <c r="M18" s="7">
        <v>6020</v>
      </c>
    </row>
    <row r="19" spans="1:13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20547</v>
      </c>
      <c r="K19" s="7">
        <v>7972</v>
      </c>
      <c r="L19" s="7">
        <v>15188</v>
      </c>
      <c r="M19" s="7">
        <v>5177</v>
      </c>
    </row>
    <row r="20" spans="1:13" ht="12.75">
      <c r="A20" s="190" t="s">
        <v>96</v>
      </c>
      <c r="B20" s="191"/>
      <c r="C20" s="191"/>
      <c r="D20" s="191"/>
      <c r="E20" s="191"/>
      <c r="F20" s="191"/>
      <c r="G20" s="191"/>
      <c r="H20" s="192"/>
      <c r="I20" s="1">
        <v>124</v>
      </c>
      <c r="J20" s="7">
        <v>8667</v>
      </c>
      <c r="K20" s="7">
        <v>2889</v>
      </c>
      <c r="L20" s="7">
        <v>33596</v>
      </c>
      <c r="M20" s="7">
        <v>21468</v>
      </c>
    </row>
    <row r="21" spans="1:13" ht="12.75">
      <c r="A21" s="190" t="s">
        <v>97</v>
      </c>
      <c r="B21" s="191"/>
      <c r="C21" s="191"/>
      <c r="D21" s="191"/>
      <c r="E21" s="191"/>
      <c r="F21" s="191"/>
      <c r="G21" s="191"/>
      <c r="H21" s="192"/>
      <c r="I21" s="1">
        <v>125</v>
      </c>
      <c r="J21" s="7">
        <v>205581</v>
      </c>
      <c r="K21" s="7">
        <v>25355</v>
      </c>
      <c r="L21" s="7">
        <v>54689</v>
      </c>
      <c r="M21" s="7">
        <v>13237</v>
      </c>
    </row>
    <row r="22" spans="1:13" ht="12.75">
      <c r="A22" s="190" t="s">
        <v>18</v>
      </c>
      <c r="B22" s="191"/>
      <c r="C22" s="191"/>
      <c r="D22" s="191"/>
      <c r="E22" s="191"/>
      <c r="F22" s="191"/>
      <c r="G22" s="191"/>
      <c r="H22" s="192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/>
      <c r="K23" s="7"/>
      <c r="L23" s="7"/>
      <c r="M23" s="7"/>
    </row>
    <row r="24" spans="1:13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/>
      <c r="K24" s="7"/>
      <c r="L24" s="7"/>
      <c r="M24" s="7"/>
    </row>
    <row r="25" spans="1:13" ht="12.75">
      <c r="A25" s="190" t="s">
        <v>98</v>
      </c>
      <c r="B25" s="191"/>
      <c r="C25" s="191"/>
      <c r="D25" s="191"/>
      <c r="E25" s="191"/>
      <c r="F25" s="191"/>
      <c r="G25" s="191"/>
      <c r="H25" s="192"/>
      <c r="I25" s="1">
        <v>129</v>
      </c>
      <c r="J25" s="7"/>
      <c r="K25" s="7"/>
      <c r="L25" s="7"/>
      <c r="M25" s="7"/>
    </row>
    <row r="26" spans="1:13" ht="12.75">
      <c r="A26" s="190" t="s">
        <v>41</v>
      </c>
      <c r="B26" s="191"/>
      <c r="C26" s="191"/>
      <c r="D26" s="191"/>
      <c r="E26" s="191"/>
      <c r="F26" s="191"/>
      <c r="G26" s="191"/>
      <c r="H26" s="192"/>
      <c r="I26" s="1">
        <v>130</v>
      </c>
      <c r="J26" s="7">
        <v>615246</v>
      </c>
      <c r="K26" s="7"/>
      <c r="L26" s="7">
        <v>2339517</v>
      </c>
      <c r="M26" s="7">
        <v>2312956</v>
      </c>
    </row>
    <row r="27" spans="1:13" ht="12.75">
      <c r="A27" s="190" t="s">
        <v>179</v>
      </c>
      <c r="B27" s="191"/>
      <c r="C27" s="191"/>
      <c r="D27" s="191"/>
      <c r="E27" s="191"/>
      <c r="F27" s="191"/>
      <c r="G27" s="191"/>
      <c r="H27" s="192"/>
      <c r="I27" s="1">
        <v>131</v>
      </c>
      <c r="J27" s="50">
        <f>SUM(J28:J32)</f>
        <v>88818</v>
      </c>
      <c r="K27" s="50">
        <f>SUM(K28:K32)</f>
        <v>32060</v>
      </c>
      <c r="L27" s="50">
        <f>SUM(L28:L32)</f>
        <v>23839</v>
      </c>
      <c r="M27" s="50">
        <f>SUM(M28:M32)</f>
        <v>9269</v>
      </c>
    </row>
    <row r="28" spans="1:13" ht="12.75">
      <c r="A28" s="190" t="s">
        <v>193</v>
      </c>
      <c r="B28" s="191"/>
      <c r="C28" s="191"/>
      <c r="D28" s="191"/>
      <c r="E28" s="191"/>
      <c r="F28" s="191"/>
      <c r="G28" s="191"/>
      <c r="H28" s="192"/>
      <c r="I28" s="1">
        <v>132</v>
      </c>
      <c r="J28" s="7">
        <v>19375</v>
      </c>
      <c r="K28" s="7">
        <v>6638</v>
      </c>
      <c r="L28" s="7">
        <v>17455</v>
      </c>
      <c r="M28" s="7">
        <v>5758</v>
      </c>
    </row>
    <row r="29" spans="1:13" ht="12.75">
      <c r="A29" s="190" t="s">
        <v>129</v>
      </c>
      <c r="B29" s="191"/>
      <c r="C29" s="191"/>
      <c r="D29" s="191"/>
      <c r="E29" s="191"/>
      <c r="F29" s="191"/>
      <c r="G29" s="191"/>
      <c r="H29" s="192"/>
      <c r="I29" s="1">
        <v>133</v>
      </c>
      <c r="J29" s="7">
        <v>8544</v>
      </c>
      <c r="K29" s="7">
        <v>1060</v>
      </c>
      <c r="L29" s="7">
        <v>5266</v>
      </c>
      <c r="M29" s="7">
        <v>3511</v>
      </c>
    </row>
    <row r="30" spans="1:13" ht="12.75">
      <c r="A30" s="190" t="s">
        <v>115</v>
      </c>
      <c r="B30" s="191"/>
      <c r="C30" s="191"/>
      <c r="D30" s="191"/>
      <c r="E30" s="191"/>
      <c r="F30" s="191"/>
      <c r="G30" s="191"/>
      <c r="H30" s="192"/>
      <c r="I30" s="1">
        <v>134</v>
      </c>
      <c r="J30" s="7"/>
      <c r="K30" s="7"/>
      <c r="L30" s="7"/>
      <c r="M30" s="7"/>
    </row>
    <row r="31" spans="1:13" ht="12.75">
      <c r="A31" s="190" t="s">
        <v>189</v>
      </c>
      <c r="B31" s="191"/>
      <c r="C31" s="191"/>
      <c r="D31" s="191"/>
      <c r="E31" s="191"/>
      <c r="F31" s="191"/>
      <c r="G31" s="191"/>
      <c r="H31" s="192"/>
      <c r="I31" s="1">
        <v>135</v>
      </c>
      <c r="J31" s="7">
        <v>60899</v>
      </c>
      <c r="K31" s="7">
        <v>24362</v>
      </c>
      <c r="L31" s="7"/>
      <c r="M31" s="7"/>
    </row>
    <row r="32" spans="1:13" ht="12.75">
      <c r="A32" s="190" t="s">
        <v>116</v>
      </c>
      <c r="B32" s="191"/>
      <c r="C32" s="191"/>
      <c r="D32" s="191"/>
      <c r="E32" s="191"/>
      <c r="F32" s="191"/>
      <c r="G32" s="191"/>
      <c r="H32" s="192"/>
      <c r="I32" s="1">
        <v>136</v>
      </c>
      <c r="J32" s="7"/>
      <c r="K32" s="7"/>
      <c r="L32" s="7">
        <v>1118</v>
      </c>
      <c r="M32" s="7"/>
    </row>
    <row r="33" spans="1:13" ht="12.75">
      <c r="A33" s="190" t="s">
        <v>180</v>
      </c>
      <c r="B33" s="191"/>
      <c r="C33" s="191"/>
      <c r="D33" s="191"/>
      <c r="E33" s="191"/>
      <c r="F33" s="191"/>
      <c r="G33" s="191"/>
      <c r="H33" s="192"/>
      <c r="I33" s="1">
        <v>137</v>
      </c>
      <c r="J33" s="50">
        <f>SUM(J34:J37)</f>
        <v>131373</v>
      </c>
      <c r="K33" s="50">
        <f>SUM(K34:K37)</f>
        <v>0</v>
      </c>
      <c r="L33" s="50">
        <f>SUM(L34:L37)</f>
        <v>744</v>
      </c>
      <c r="M33" s="50">
        <f>SUM(M34:M37)</f>
        <v>42</v>
      </c>
    </row>
    <row r="34" spans="1:13" ht="12.75">
      <c r="A34" s="190" t="s">
        <v>57</v>
      </c>
      <c r="B34" s="191"/>
      <c r="C34" s="191"/>
      <c r="D34" s="191"/>
      <c r="E34" s="191"/>
      <c r="F34" s="191"/>
      <c r="G34" s="191"/>
      <c r="H34" s="192"/>
      <c r="I34" s="1">
        <v>138</v>
      </c>
      <c r="J34" s="7"/>
      <c r="K34" s="7"/>
      <c r="L34" s="7"/>
      <c r="M34" s="7"/>
    </row>
    <row r="35" spans="1:13" ht="12.75">
      <c r="A35" s="190" t="s">
        <v>56</v>
      </c>
      <c r="B35" s="191"/>
      <c r="C35" s="191"/>
      <c r="D35" s="191"/>
      <c r="E35" s="191"/>
      <c r="F35" s="191"/>
      <c r="G35" s="191"/>
      <c r="H35" s="192"/>
      <c r="I35" s="1">
        <v>139</v>
      </c>
      <c r="J35" s="7">
        <v>18247</v>
      </c>
      <c r="K35" s="7"/>
      <c r="L35" s="7">
        <v>160</v>
      </c>
      <c r="M35" s="7">
        <v>42</v>
      </c>
    </row>
    <row r="36" spans="1:13" ht="12.75">
      <c r="A36" s="190" t="s">
        <v>190</v>
      </c>
      <c r="B36" s="191"/>
      <c r="C36" s="191"/>
      <c r="D36" s="191"/>
      <c r="E36" s="191"/>
      <c r="F36" s="191"/>
      <c r="G36" s="191"/>
      <c r="H36" s="192"/>
      <c r="I36" s="1">
        <v>140</v>
      </c>
      <c r="J36" s="7"/>
      <c r="K36" s="7"/>
      <c r="L36" s="7"/>
      <c r="M36" s="7"/>
    </row>
    <row r="37" spans="1:13" ht="12.75">
      <c r="A37" s="190" t="s">
        <v>58</v>
      </c>
      <c r="B37" s="191"/>
      <c r="C37" s="191"/>
      <c r="D37" s="191"/>
      <c r="E37" s="191"/>
      <c r="F37" s="191"/>
      <c r="G37" s="191"/>
      <c r="H37" s="192"/>
      <c r="I37" s="1">
        <v>141</v>
      </c>
      <c r="J37" s="7">
        <v>113126</v>
      </c>
      <c r="K37" s="7"/>
      <c r="L37" s="7">
        <v>584</v>
      </c>
      <c r="M37" s="7"/>
    </row>
    <row r="38" spans="1:13" ht="12.75">
      <c r="A38" s="190" t="s">
        <v>164</v>
      </c>
      <c r="B38" s="191"/>
      <c r="C38" s="191"/>
      <c r="D38" s="191"/>
      <c r="E38" s="191"/>
      <c r="F38" s="191"/>
      <c r="G38" s="191"/>
      <c r="H38" s="192"/>
      <c r="I38" s="1">
        <v>142</v>
      </c>
      <c r="J38" s="7"/>
      <c r="K38" s="7"/>
      <c r="L38" s="7"/>
      <c r="M38" s="7"/>
    </row>
    <row r="39" spans="1:13" ht="12.75">
      <c r="A39" s="190" t="s">
        <v>165</v>
      </c>
      <c r="B39" s="191"/>
      <c r="C39" s="191"/>
      <c r="D39" s="191"/>
      <c r="E39" s="191"/>
      <c r="F39" s="191"/>
      <c r="G39" s="191"/>
      <c r="H39" s="192"/>
      <c r="I39" s="1">
        <v>143</v>
      </c>
      <c r="J39" s="7"/>
      <c r="K39" s="7"/>
      <c r="L39" s="7"/>
      <c r="M39" s="7"/>
    </row>
    <row r="40" spans="1:13" ht="12.75">
      <c r="A40" s="190" t="s">
        <v>191</v>
      </c>
      <c r="B40" s="191"/>
      <c r="C40" s="191"/>
      <c r="D40" s="191"/>
      <c r="E40" s="191"/>
      <c r="F40" s="191"/>
      <c r="G40" s="191"/>
      <c r="H40" s="192"/>
      <c r="I40" s="1">
        <v>144</v>
      </c>
      <c r="J40" s="7"/>
      <c r="K40" s="7"/>
      <c r="L40" s="7"/>
      <c r="M40" s="7"/>
    </row>
    <row r="41" spans="1:13" ht="12.75">
      <c r="A41" s="190" t="s">
        <v>192</v>
      </c>
      <c r="B41" s="191"/>
      <c r="C41" s="191"/>
      <c r="D41" s="191"/>
      <c r="E41" s="191"/>
      <c r="F41" s="191"/>
      <c r="G41" s="191"/>
      <c r="H41" s="192"/>
      <c r="I41" s="1">
        <v>145</v>
      </c>
      <c r="J41" s="7"/>
      <c r="K41" s="7"/>
      <c r="L41" s="7"/>
      <c r="M41" s="7"/>
    </row>
    <row r="42" spans="1:13" ht="12.75">
      <c r="A42" s="190" t="s">
        <v>181</v>
      </c>
      <c r="B42" s="191"/>
      <c r="C42" s="191"/>
      <c r="D42" s="191"/>
      <c r="E42" s="191"/>
      <c r="F42" s="191"/>
      <c r="G42" s="191"/>
      <c r="H42" s="192"/>
      <c r="I42" s="1">
        <v>146</v>
      </c>
      <c r="J42" s="50">
        <f>J7+J27+J38+J40</f>
        <v>790129</v>
      </c>
      <c r="K42" s="50">
        <f>K7+K27+K38+K40</f>
        <v>58334</v>
      </c>
      <c r="L42" s="50">
        <f>L7+L27+L38+L40</f>
        <v>2520479</v>
      </c>
      <c r="M42" s="50">
        <f>M7+M27+M38+M40</f>
        <v>2347654</v>
      </c>
    </row>
    <row r="43" spans="1:13" ht="12.75">
      <c r="A43" s="190" t="s">
        <v>182</v>
      </c>
      <c r="B43" s="191"/>
      <c r="C43" s="191"/>
      <c r="D43" s="191"/>
      <c r="E43" s="191"/>
      <c r="F43" s="191"/>
      <c r="G43" s="191"/>
      <c r="H43" s="192"/>
      <c r="I43" s="1">
        <v>147</v>
      </c>
      <c r="J43" s="50">
        <f>J10+J33+J39+J41</f>
        <v>1102492</v>
      </c>
      <c r="K43" s="50">
        <f>K10+K33+K39+K41</f>
        <v>82937</v>
      </c>
      <c r="L43" s="50">
        <f>L10+L33+L39+L41</f>
        <v>2648834</v>
      </c>
      <c r="M43" s="50">
        <f>M10+M33+M39+M41</f>
        <v>2425369</v>
      </c>
    </row>
    <row r="44" spans="1:13" ht="12.75">
      <c r="A44" s="190" t="s">
        <v>202</v>
      </c>
      <c r="B44" s="191"/>
      <c r="C44" s="191"/>
      <c r="D44" s="191"/>
      <c r="E44" s="191"/>
      <c r="F44" s="191"/>
      <c r="G44" s="191"/>
      <c r="H44" s="192"/>
      <c r="I44" s="1">
        <v>148</v>
      </c>
      <c r="J44" s="50">
        <f>J42-J43</f>
        <v>-312363</v>
      </c>
      <c r="K44" s="50">
        <f>K42-K43</f>
        <v>-24603</v>
      </c>
      <c r="L44" s="50">
        <f>L42-L43</f>
        <v>-128355</v>
      </c>
      <c r="M44" s="50">
        <f>M42-M43</f>
        <v>-77715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0">
        <f>IF(J43&gt;J42,J43-J42,0)</f>
        <v>312363</v>
      </c>
      <c r="K46" s="50">
        <f>IF(K43&gt;K42,K43-K42,0)</f>
        <v>24603</v>
      </c>
      <c r="L46" s="50">
        <f>IF(L43&gt;L42,L43-L42,0)</f>
        <v>128355</v>
      </c>
      <c r="M46" s="50">
        <f>IF(M43&gt;M42,M43-M42,0)</f>
        <v>77715</v>
      </c>
    </row>
    <row r="47" spans="1:13" ht="12.75">
      <c r="A47" s="190" t="s">
        <v>183</v>
      </c>
      <c r="B47" s="191"/>
      <c r="C47" s="191"/>
      <c r="D47" s="191"/>
      <c r="E47" s="191"/>
      <c r="F47" s="191"/>
      <c r="G47" s="191"/>
      <c r="H47" s="192"/>
      <c r="I47" s="1">
        <v>151</v>
      </c>
      <c r="J47" s="7"/>
      <c r="K47" s="7"/>
      <c r="L47" s="7"/>
      <c r="M47" s="7"/>
    </row>
    <row r="48" spans="1:13" ht="12.75">
      <c r="A48" s="190" t="s">
        <v>203</v>
      </c>
      <c r="B48" s="191"/>
      <c r="C48" s="191"/>
      <c r="D48" s="191"/>
      <c r="E48" s="191"/>
      <c r="F48" s="191"/>
      <c r="G48" s="191"/>
      <c r="H48" s="192"/>
      <c r="I48" s="1">
        <v>152</v>
      </c>
      <c r="J48" s="50">
        <f>J44-J47</f>
        <v>-312363</v>
      </c>
      <c r="K48" s="50">
        <f>K44-K47</f>
        <v>-24603</v>
      </c>
      <c r="L48" s="50">
        <f>L44-L47</f>
        <v>-128355</v>
      </c>
      <c r="M48" s="50">
        <f>M44-M47</f>
        <v>-77715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34" t="s">
        <v>186</v>
      </c>
      <c r="B50" s="235"/>
      <c r="C50" s="235"/>
      <c r="D50" s="235"/>
      <c r="E50" s="235"/>
      <c r="F50" s="235"/>
      <c r="G50" s="235"/>
      <c r="H50" s="236"/>
      <c r="I50" s="2">
        <v>154</v>
      </c>
      <c r="J50" s="58">
        <f>IF(J48&lt;0,-J48,0)</f>
        <v>312363</v>
      </c>
      <c r="K50" s="58">
        <f>IF(K48&lt;0,-K48,0)</f>
        <v>24603</v>
      </c>
      <c r="L50" s="58">
        <f>IF(L48&lt;0,-L48,0)</f>
        <v>128355</v>
      </c>
      <c r="M50" s="58">
        <f>IF(M48&lt;0,-M48,0)</f>
        <v>77715</v>
      </c>
    </row>
    <row r="51" spans="1:13" ht="12.75" customHeight="1">
      <c r="A51" s="207" t="s">
        <v>277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</row>
    <row r="52" spans="1:13" ht="12.75" customHeight="1">
      <c r="A52" s="187" t="s">
        <v>156</v>
      </c>
      <c r="B52" s="188"/>
      <c r="C52" s="188"/>
      <c r="D52" s="188"/>
      <c r="E52" s="188"/>
      <c r="F52" s="188"/>
      <c r="G52" s="188"/>
      <c r="H52" s="188"/>
      <c r="I52" s="52"/>
      <c r="J52" s="52"/>
      <c r="K52" s="52"/>
      <c r="L52" s="52"/>
      <c r="M52" s="59"/>
    </row>
    <row r="53" spans="1:13" ht="12.75">
      <c r="A53" s="231" t="s">
        <v>200</v>
      </c>
      <c r="B53" s="232"/>
      <c r="C53" s="232"/>
      <c r="D53" s="232"/>
      <c r="E53" s="232"/>
      <c r="F53" s="232"/>
      <c r="G53" s="232"/>
      <c r="H53" s="233"/>
      <c r="I53" s="1">
        <v>155</v>
      </c>
      <c r="J53" s="7"/>
      <c r="K53" s="7"/>
      <c r="L53" s="7"/>
      <c r="M53" s="7"/>
    </row>
    <row r="54" spans="1:13" ht="12.75">
      <c r="A54" s="231" t="s">
        <v>201</v>
      </c>
      <c r="B54" s="232"/>
      <c r="C54" s="232"/>
      <c r="D54" s="232"/>
      <c r="E54" s="232"/>
      <c r="F54" s="232"/>
      <c r="G54" s="232"/>
      <c r="H54" s="233"/>
      <c r="I54" s="1">
        <v>156</v>
      </c>
      <c r="J54" s="8"/>
      <c r="K54" s="8"/>
      <c r="L54" s="8"/>
      <c r="M54" s="8"/>
    </row>
    <row r="55" spans="1:13" ht="12.75" customHeight="1">
      <c r="A55" s="207" t="s">
        <v>158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</row>
    <row r="56" spans="1:13" ht="12.75">
      <c r="A56" s="187" t="s">
        <v>170</v>
      </c>
      <c r="B56" s="188"/>
      <c r="C56" s="188"/>
      <c r="D56" s="188"/>
      <c r="E56" s="188"/>
      <c r="F56" s="188"/>
      <c r="G56" s="188"/>
      <c r="H56" s="189"/>
      <c r="I56" s="9">
        <v>157</v>
      </c>
      <c r="J56" s="6">
        <v>-312363</v>
      </c>
      <c r="K56" s="6">
        <v>-24603</v>
      </c>
      <c r="L56" s="6">
        <v>-128355</v>
      </c>
      <c r="M56" s="6">
        <v>-77715</v>
      </c>
    </row>
    <row r="57" spans="1:13" ht="12.75">
      <c r="A57" s="190" t="s">
        <v>187</v>
      </c>
      <c r="B57" s="191"/>
      <c r="C57" s="191"/>
      <c r="D57" s="191"/>
      <c r="E57" s="191"/>
      <c r="F57" s="191"/>
      <c r="G57" s="191"/>
      <c r="H57" s="192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190" t="s">
        <v>194</v>
      </c>
      <c r="B58" s="191"/>
      <c r="C58" s="191"/>
      <c r="D58" s="191"/>
      <c r="E58" s="191"/>
      <c r="F58" s="191"/>
      <c r="G58" s="191"/>
      <c r="H58" s="192"/>
      <c r="I58" s="1">
        <v>159</v>
      </c>
      <c r="J58" s="7"/>
      <c r="K58" s="7"/>
      <c r="L58" s="7"/>
      <c r="M58" s="7"/>
    </row>
    <row r="59" spans="1:13" ht="12.75">
      <c r="A59" s="190" t="s">
        <v>195</v>
      </c>
      <c r="B59" s="191"/>
      <c r="C59" s="191"/>
      <c r="D59" s="191"/>
      <c r="E59" s="191"/>
      <c r="F59" s="191"/>
      <c r="G59" s="191"/>
      <c r="H59" s="192"/>
      <c r="I59" s="1">
        <v>160</v>
      </c>
      <c r="J59" s="7"/>
      <c r="K59" s="7"/>
      <c r="L59" s="7"/>
      <c r="M59" s="7"/>
    </row>
    <row r="60" spans="1:13" ht="12.75">
      <c r="A60" s="190" t="s">
        <v>39</v>
      </c>
      <c r="B60" s="191"/>
      <c r="C60" s="191"/>
      <c r="D60" s="191"/>
      <c r="E60" s="191"/>
      <c r="F60" s="191"/>
      <c r="G60" s="191"/>
      <c r="H60" s="192"/>
      <c r="I60" s="1">
        <v>161</v>
      </c>
      <c r="J60" s="7"/>
      <c r="K60" s="7"/>
      <c r="L60" s="7"/>
      <c r="M60" s="7"/>
    </row>
    <row r="61" spans="1:13" ht="12.75">
      <c r="A61" s="190" t="s">
        <v>196</v>
      </c>
      <c r="B61" s="191"/>
      <c r="C61" s="191"/>
      <c r="D61" s="191"/>
      <c r="E61" s="191"/>
      <c r="F61" s="191"/>
      <c r="G61" s="191"/>
      <c r="H61" s="192"/>
      <c r="I61" s="1">
        <v>162</v>
      </c>
      <c r="J61" s="7"/>
      <c r="K61" s="7"/>
      <c r="L61" s="7"/>
      <c r="M61" s="7"/>
    </row>
    <row r="62" spans="1:13" ht="12.75">
      <c r="A62" s="190" t="s">
        <v>197</v>
      </c>
      <c r="B62" s="191"/>
      <c r="C62" s="191"/>
      <c r="D62" s="191"/>
      <c r="E62" s="191"/>
      <c r="F62" s="191"/>
      <c r="G62" s="191"/>
      <c r="H62" s="192"/>
      <c r="I62" s="1">
        <v>163</v>
      </c>
      <c r="J62" s="7"/>
      <c r="K62" s="7"/>
      <c r="L62" s="7"/>
      <c r="M62" s="7"/>
    </row>
    <row r="63" spans="1:13" ht="12.75">
      <c r="A63" s="190" t="s">
        <v>198</v>
      </c>
      <c r="B63" s="191"/>
      <c r="C63" s="191"/>
      <c r="D63" s="191"/>
      <c r="E63" s="191"/>
      <c r="F63" s="191"/>
      <c r="G63" s="191"/>
      <c r="H63" s="192"/>
      <c r="I63" s="1">
        <v>164</v>
      </c>
      <c r="J63" s="7"/>
      <c r="K63" s="7"/>
      <c r="L63" s="7"/>
      <c r="M63" s="7"/>
    </row>
    <row r="64" spans="1:13" ht="12.75">
      <c r="A64" s="190" t="s">
        <v>199</v>
      </c>
      <c r="B64" s="191"/>
      <c r="C64" s="191"/>
      <c r="D64" s="191"/>
      <c r="E64" s="191"/>
      <c r="F64" s="191"/>
      <c r="G64" s="191"/>
      <c r="H64" s="192"/>
      <c r="I64" s="1">
        <v>165</v>
      </c>
      <c r="J64" s="7"/>
      <c r="K64" s="7"/>
      <c r="L64" s="7"/>
      <c r="M64" s="7"/>
    </row>
    <row r="65" spans="1:13" ht="12.75">
      <c r="A65" s="190" t="s">
        <v>188</v>
      </c>
      <c r="B65" s="191"/>
      <c r="C65" s="191"/>
      <c r="D65" s="191"/>
      <c r="E65" s="191"/>
      <c r="F65" s="191"/>
      <c r="G65" s="191"/>
      <c r="H65" s="192"/>
      <c r="I65" s="1">
        <v>166</v>
      </c>
      <c r="J65" s="7"/>
      <c r="K65" s="7"/>
      <c r="L65" s="7"/>
      <c r="M65" s="7"/>
    </row>
    <row r="66" spans="1:13" ht="12.75">
      <c r="A66" s="190" t="s">
        <v>162</v>
      </c>
      <c r="B66" s="191"/>
      <c r="C66" s="191"/>
      <c r="D66" s="191"/>
      <c r="E66" s="191"/>
      <c r="F66" s="191"/>
      <c r="G66" s="191"/>
      <c r="H66" s="192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190" t="s">
        <v>163</v>
      </c>
      <c r="B67" s="191"/>
      <c r="C67" s="191"/>
      <c r="D67" s="191"/>
      <c r="E67" s="191"/>
      <c r="F67" s="191"/>
      <c r="G67" s="191"/>
      <c r="H67" s="192"/>
      <c r="I67" s="1">
        <v>168</v>
      </c>
      <c r="J67" s="58">
        <f>J56+J66</f>
        <v>-312363</v>
      </c>
      <c r="K67" s="58">
        <f>K56+K66</f>
        <v>-24603</v>
      </c>
      <c r="L67" s="58">
        <f>L56+L66</f>
        <v>-128355</v>
      </c>
      <c r="M67" s="58">
        <f>M56+M66</f>
        <v>-77715</v>
      </c>
    </row>
    <row r="68" spans="1:13" ht="12.75" customHeight="1">
      <c r="A68" s="241" t="s">
        <v>278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157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31" t="s">
        <v>200</v>
      </c>
      <c r="B70" s="232"/>
      <c r="C70" s="232"/>
      <c r="D70" s="232"/>
      <c r="E70" s="232"/>
      <c r="F70" s="232"/>
      <c r="G70" s="232"/>
      <c r="H70" s="233"/>
      <c r="I70" s="1">
        <v>169</v>
      </c>
      <c r="J70" s="7"/>
      <c r="K70" s="7"/>
      <c r="L70" s="7"/>
      <c r="M70" s="7"/>
    </row>
    <row r="71" spans="1:13" ht="12.75">
      <c r="A71" s="238" t="s">
        <v>201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 password="C6AF" sheet="1"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zoomScalePageLayoutView="0" workbookViewId="0" topLeftCell="A13">
      <selection activeCell="K50" sqref="K50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48" t="s">
        <v>136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291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45" t="s">
        <v>289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33.75">
      <c r="A4" s="250" t="s">
        <v>50</v>
      </c>
      <c r="B4" s="250"/>
      <c r="C4" s="250"/>
      <c r="D4" s="250"/>
      <c r="E4" s="250"/>
      <c r="F4" s="250"/>
      <c r="G4" s="250"/>
      <c r="H4" s="250"/>
      <c r="I4" s="63" t="s">
        <v>245</v>
      </c>
      <c r="J4" s="64" t="s">
        <v>283</v>
      </c>
      <c r="K4" s="64" t="s">
        <v>284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5">
        <v>2</v>
      </c>
      <c r="J5" s="66" t="s">
        <v>248</v>
      </c>
      <c r="K5" s="66" t="s">
        <v>249</v>
      </c>
    </row>
    <row r="6" spans="1:11" ht="12.75">
      <c r="A6" s="207" t="s">
        <v>130</v>
      </c>
      <c r="B6" s="218"/>
      <c r="C6" s="218"/>
      <c r="D6" s="218"/>
      <c r="E6" s="218"/>
      <c r="F6" s="218"/>
      <c r="G6" s="218"/>
      <c r="H6" s="218"/>
      <c r="I6" s="252"/>
      <c r="J6" s="252"/>
      <c r="K6" s="253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7">
        <v>-312363</v>
      </c>
      <c r="K7" s="7">
        <v>-128355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7">
        <v>8667</v>
      </c>
      <c r="K8" s="7">
        <v>33596</v>
      </c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7"/>
      <c r="K9" s="7">
        <v>1137111</v>
      </c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7">
        <v>41802</v>
      </c>
      <c r="K10" s="7"/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7"/>
      <c r="K11" s="7"/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7"/>
      <c r="K12" s="7">
        <v>166760</v>
      </c>
    </row>
    <row r="13" spans="1:11" ht="12.75">
      <c r="A13" s="190" t="s">
        <v>131</v>
      </c>
      <c r="B13" s="191"/>
      <c r="C13" s="191"/>
      <c r="D13" s="191"/>
      <c r="E13" s="191"/>
      <c r="F13" s="191"/>
      <c r="G13" s="191"/>
      <c r="H13" s="191"/>
      <c r="I13" s="1">
        <v>7</v>
      </c>
      <c r="J13" s="61">
        <f>SUM(J7:J12)</f>
        <v>-261894</v>
      </c>
      <c r="K13" s="50">
        <f>SUM(K7:K12)</f>
        <v>1209112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7">
        <v>367372</v>
      </c>
      <c r="K14" s="7">
        <v>39855</v>
      </c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7"/>
      <c r="K15" s="7">
        <v>182076</v>
      </c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7">
        <v>51600</v>
      </c>
      <c r="K16" s="7"/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7">
        <v>6427</v>
      </c>
      <c r="K17" s="7">
        <v>85296</v>
      </c>
    </row>
    <row r="18" spans="1:11" ht="12.75">
      <c r="A18" s="190" t="s">
        <v>132</v>
      </c>
      <c r="B18" s="191"/>
      <c r="C18" s="191"/>
      <c r="D18" s="191"/>
      <c r="E18" s="191"/>
      <c r="F18" s="191"/>
      <c r="G18" s="191"/>
      <c r="H18" s="191"/>
      <c r="I18" s="1">
        <v>12</v>
      </c>
      <c r="J18" s="61">
        <f>SUM(J14:J17)</f>
        <v>425399</v>
      </c>
      <c r="K18" s="50">
        <f>SUM(K14:K17)</f>
        <v>307227</v>
      </c>
    </row>
    <row r="19" spans="1:11" ht="12.75">
      <c r="A19" s="190" t="s">
        <v>30</v>
      </c>
      <c r="B19" s="191"/>
      <c r="C19" s="191"/>
      <c r="D19" s="191"/>
      <c r="E19" s="191"/>
      <c r="F19" s="191"/>
      <c r="G19" s="191"/>
      <c r="H19" s="191"/>
      <c r="I19" s="1">
        <v>13</v>
      </c>
      <c r="J19" s="61">
        <f>IF(J13&gt;J18,J13-J18,0)</f>
        <v>0</v>
      </c>
      <c r="K19" s="50">
        <f>IF(K13&gt;K18,K13-K18,0)</f>
        <v>901885</v>
      </c>
    </row>
    <row r="20" spans="1:11" ht="12.75">
      <c r="A20" s="190" t="s">
        <v>31</v>
      </c>
      <c r="B20" s="191"/>
      <c r="C20" s="191"/>
      <c r="D20" s="191"/>
      <c r="E20" s="191"/>
      <c r="F20" s="191"/>
      <c r="G20" s="191"/>
      <c r="H20" s="191"/>
      <c r="I20" s="1">
        <v>14</v>
      </c>
      <c r="J20" s="61">
        <f>IF(J18&gt;J13,J18-J13,0)</f>
        <v>687293</v>
      </c>
      <c r="K20" s="50">
        <f>IF(K18&gt;K13,K18-K13,0)</f>
        <v>0</v>
      </c>
    </row>
    <row r="21" spans="1:11" ht="12.75">
      <c r="A21" s="207" t="s">
        <v>133</v>
      </c>
      <c r="B21" s="218"/>
      <c r="C21" s="218"/>
      <c r="D21" s="218"/>
      <c r="E21" s="218"/>
      <c r="F21" s="218"/>
      <c r="G21" s="218"/>
      <c r="H21" s="218"/>
      <c r="I21" s="252"/>
      <c r="J21" s="252"/>
      <c r="K21" s="253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>
        <v>660574</v>
      </c>
      <c r="K22" s="7">
        <v>2430909</v>
      </c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7"/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7"/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7"/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7"/>
    </row>
    <row r="27" spans="1:11" ht="12.75">
      <c r="A27" s="190" t="s">
        <v>137</v>
      </c>
      <c r="B27" s="191"/>
      <c r="C27" s="191"/>
      <c r="D27" s="191"/>
      <c r="E27" s="191"/>
      <c r="F27" s="191"/>
      <c r="G27" s="191"/>
      <c r="H27" s="191"/>
      <c r="I27" s="1">
        <v>20</v>
      </c>
      <c r="J27" s="61">
        <f>SUM(J22:J26)</f>
        <v>660574</v>
      </c>
      <c r="K27" s="50">
        <f>SUM(K22:K26)</f>
        <v>2430909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>
        <v>405600</v>
      </c>
      <c r="K28" s="7">
        <v>3647118</v>
      </c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/>
      <c r="K29" s="7"/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7"/>
    </row>
    <row r="31" spans="1:11" ht="12.75">
      <c r="A31" s="190" t="s">
        <v>2</v>
      </c>
      <c r="B31" s="191"/>
      <c r="C31" s="191"/>
      <c r="D31" s="191"/>
      <c r="E31" s="191"/>
      <c r="F31" s="191"/>
      <c r="G31" s="191"/>
      <c r="H31" s="191"/>
      <c r="I31" s="1">
        <v>24</v>
      </c>
      <c r="J31" s="61">
        <f>SUM(J28:J30)</f>
        <v>405600</v>
      </c>
      <c r="K31" s="50">
        <f>SUM(K28:K30)</f>
        <v>3647118</v>
      </c>
    </row>
    <row r="32" spans="1:11" ht="12.75">
      <c r="A32" s="190" t="s">
        <v>32</v>
      </c>
      <c r="B32" s="191"/>
      <c r="C32" s="191"/>
      <c r="D32" s="191"/>
      <c r="E32" s="191"/>
      <c r="F32" s="191"/>
      <c r="G32" s="191"/>
      <c r="H32" s="191"/>
      <c r="I32" s="1">
        <v>25</v>
      </c>
      <c r="J32" s="61">
        <f>IF(J27&gt;J31,J27-J31,0)</f>
        <v>254974</v>
      </c>
      <c r="K32" s="50">
        <f>IF(K27&gt;K31,K27-K31,0)</f>
        <v>0</v>
      </c>
    </row>
    <row r="33" spans="1:11" ht="12.75">
      <c r="A33" s="190" t="s">
        <v>33</v>
      </c>
      <c r="B33" s="191"/>
      <c r="C33" s="191"/>
      <c r="D33" s="191"/>
      <c r="E33" s="191"/>
      <c r="F33" s="191"/>
      <c r="G33" s="191"/>
      <c r="H33" s="191"/>
      <c r="I33" s="1">
        <v>26</v>
      </c>
      <c r="J33" s="61">
        <f>IF(J31&gt;J27,J31-J27,0)</f>
        <v>0</v>
      </c>
      <c r="K33" s="50">
        <f>IF(K31&gt;K27,K31-K27,0)</f>
        <v>1216209</v>
      </c>
    </row>
    <row r="34" spans="1:11" ht="12.75">
      <c r="A34" s="207" t="s">
        <v>134</v>
      </c>
      <c r="B34" s="218"/>
      <c r="C34" s="218"/>
      <c r="D34" s="218"/>
      <c r="E34" s="218"/>
      <c r="F34" s="218"/>
      <c r="G34" s="218"/>
      <c r="H34" s="218"/>
      <c r="I34" s="252"/>
      <c r="J34" s="252"/>
      <c r="K34" s="253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/>
      <c r="K35" s="7"/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7">
        <v>296400</v>
      </c>
      <c r="K36" s="7"/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7">
        <v>529614</v>
      </c>
      <c r="K37" s="7">
        <v>493461</v>
      </c>
    </row>
    <row r="38" spans="1:11" ht="12.75">
      <c r="A38" s="190" t="s">
        <v>59</v>
      </c>
      <c r="B38" s="191"/>
      <c r="C38" s="191"/>
      <c r="D38" s="191"/>
      <c r="E38" s="191"/>
      <c r="F38" s="191"/>
      <c r="G38" s="191"/>
      <c r="H38" s="191"/>
      <c r="I38" s="1">
        <v>30</v>
      </c>
      <c r="J38" s="61">
        <f>SUM(J35:J37)</f>
        <v>826014</v>
      </c>
      <c r="K38" s="50">
        <f>SUM(K35:K37)</f>
        <v>493461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/>
      <c r="K39" s="7"/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7"/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7"/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>
        <v>531728</v>
      </c>
      <c r="K43" s="7"/>
    </row>
    <row r="44" spans="1:11" ht="12.75">
      <c r="A44" s="190" t="s">
        <v>60</v>
      </c>
      <c r="B44" s="191"/>
      <c r="C44" s="191"/>
      <c r="D44" s="191"/>
      <c r="E44" s="191"/>
      <c r="F44" s="191"/>
      <c r="G44" s="191"/>
      <c r="H44" s="191"/>
      <c r="I44" s="1">
        <v>36</v>
      </c>
      <c r="J44" s="61">
        <f>SUM(J39:J43)</f>
        <v>531728</v>
      </c>
      <c r="K44" s="50">
        <f>SUM(K39:K43)</f>
        <v>0</v>
      </c>
    </row>
    <row r="45" spans="1:11" ht="12.75">
      <c r="A45" s="190" t="s">
        <v>11</v>
      </c>
      <c r="B45" s="191"/>
      <c r="C45" s="191"/>
      <c r="D45" s="191"/>
      <c r="E45" s="191"/>
      <c r="F45" s="191"/>
      <c r="G45" s="191"/>
      <c r="H45" s="191"/>
      <c r="I45" s="1">
        <v>37</v>
      </c>
      <c r="J45" s="61">
        <f>IF(J38&gt;J44,J38-J44,0)</f>
        <v>294286</v>
      </c>
      <c r="K45" s="50">
        <f>IF(K38&gt;K44,K38-K44,0)</f>
        <v>493461</v>
      </c>
    </row>
    <row r="46" spans="1:11" ht="12.75">
      <c r="A46" s="190" t="s">
        <v>12</v>
      </c>
      <c r="B46" s="191"/>
      <c r="C46" s="191"/>
      <c r="D46" s="191"/>
      <c r="E46" s="191"/>
      <c r="F46" s="191"/>
      <c r="G46" s="191"/>
      <c r="H46" s="191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179137</v>
      </c>
    </row>
    <row r="48" spans="1:11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61">
        <f>IF(J20-J19+J33-J32+J46-J45&gt;0,J20-J19+J33-J32+J46-J45,0)</f>
        <v>138033</v>
      </c>
      <c r="K48" s="50">
        <f>IF(K20-K19+K33-K32+K46-K45&gt;0,K20-K19+K33-K32+K46-K45,0)</f>
        <v>0</v>
      </c>
    </row>
    <row r="49" spans="1:11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175628</v>
      </c>
      <c r="K49" s="7">
        <v>386898</v>
      </c>
    </row>
    <row r="50" spans="1:11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/>
      <c r="K50" s="7">
        <v>179137</v>
      </c>
    </row>
    <row r="51" spans="1:11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>
        <v>138033</v>
      </c>
      <c r="K51" s="7"/>
    </row>
    <row r="52" spans="1:11" ht="12.75">
      <c r="A52" s="223" t="s">
        <v>146</v>
      </c>
      <c r="B52" s="224"/>
      <c r="C52" s="224"/>
      <c r="D52" s="224"/>
      <c r="E52" s="224"/>
      <c r="F52" s="224"/>
      <c r="G52" s="224"/>
      <c r="H52" s="224"/>
      <c r="I52" s="4">
        <v>44</v>
      </c>
      <c r="J52" s="62">
        <f>J49+J50-J51</f>
        <v>37595</v>
      </c>
      <c r="K52" s="58">
        <f>K49+K50-K51</f>
        <v>566035</v>
      </c>
    </row>
  </sheetData>
  <sheetProtection password="C6AF" sheet="1"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.75">
      <c r="A1" s="260" t="s">
        <v>246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8"/>
    </row>
    <row r="2" spans="1:12" ht="15.75">
      <c r="A2" s="39"/>
      <c r="B2" s="67"/>
      <c r="C2" s="270" t="s">
        <v>247</v>
      </c>
      <c r="D2" s="270"/>
      <c r="E2" s="70" t="s">
        <v>292</v>
      </c>
      <c r="F2" s="40" t="s">
        <v>216</v>
      </c>
      <c r="G2" s="271" t="s">
        <v>285</v>
      </c>
      <c r="H2" s="272"/>
      <c r="I2" s="67"/>
      <c r="J2" s="67"/>
      <c r="K2" s="67"/>
      <c r="L2" s="71"/>
    </row>
    <row r="3" spans="1:11" ht="23.25">
      <c r="A3" s="273" t="s">
        <v>50</v>
      </c>
      <c r="B3" s="273"/>
      <c r="C3" s="273"/>
      <c r="D3" s="273"/>
      <c r="E3" s="273"/>
      <c r="F3" s="273"/>
      <c r="G3" s="273"/>
      <c r="H3" s="273"/>
      <c r="I3" s="74" t="s">
        <v>270</v>
      </c>
      <c r="J3" s="75" t="s">
        <v>124</v>
      </c>
      <c r="K3" s="75" t="s">
        <v>125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77">
        <v>2</v>
      </c>
      <c r="J4" s="76" t="s">
        <v>248</v>
      </c>
      <c r="K4" s="76" t="s">
        <v>249</v>
      </c>
    </row>
    <row r="5" spans="1:11" ht="12.75">
      <c r="A5" s="262" t="s">
        <v>250</v>
      </c>
      <c r="B5" s="263"/>
      <c r="C5" s="263"/>
      <c r="D5" s="263"/>
      <c r="E5" s="263"/>
      <c r="F5" s="263"/>
      <c r="G5" s="263"/>
      <c r="H5" s="263"/>
      <c r="I5" s="41">
        <v>1</v>
      </c>
      <c r="J5" s="42">
        <v>3600000</v>
      </c>
      <c r="K5" s="42">
        <v>3600000</v>
      </c>
    </row>
    <row r="6" spans="1:11" ht="12.75">
      <c r="A6" s="262" t="s">
        <v>251</v>
      </c>
      <c r="B6" s="263"/>
      <c r="C6" s="263"/>
      <c r="D6" s="263"/>
      <c r="E6" s="263"/>
      <c r="F6" s="263"/>
      <c r="G6" s="263"/>
      <c r="H6" s="263"/>
      <c r="I6" s="41">
        <v>2</v>
      </c>
      <c r="J6" s="43">
        <v>21363005</v>
      </c>
      <c r="K6" s="43">
        <v>21363005</v>
      </c>
    </row>
    <row r="7" spans="1:11" ht="12.75">
      <c r="A7" s="262" t="s">
        <v>252</v>
      </c>
      <c r="B7" s="263"/>
      <c r="C7" s="263"/>
      <c r="D7" s="263"/>
      <c r="E7" s="263"/>
      <c r="F7" s="263"/>
      <c r="G7" s="263"/>
      <c r="H7" s="263"/>
      <c r="I7" s="41">
        <v>3</v>
      </c>
      <c r="J7" s="43">
        <v>180000</v>
      </c>
      <c r="K7" s="43">
        <v>180000</v>
      </c>
    </row>
    <row r="8" spans="1:11" ht="12.75">
      <c r="A8" s="262" t="s">
        <v>253</v>
      </c>
      <c r="B8" s="263"/>
      <c r="C8" s="263"/>
      <c r="D8" s="263"/>
      <c r="E8" s="263"/>
      <c r="F8" s="263"/>
      <c r="G8" s="263"/>
      <c r="H8" s="263"/>
      <c r="I8" s="41">
        <v>4</v>
      </c>
      <c r="J8" s="43">
        <v>-603863</v>
      </c>
      <c r="K8" s="43">
        <v>-2446444</v>
      </c>
    </row>
    <row r="9" spans="1:11" ht="12.75">
      <c r="A9" s="262" t="s">
        <v>254</v>
      </c>
      <c r="B9" s="263"/>
      <c r="C9" s="263"/>
      <c r="D9" s="263"/>
      <c r="E9" s="263"/>
      <c r="F9" s="263"/>
      <c r="G9" s="263"/>
      <c r="H9" s="263"/>
      <c r="I9" s="41">
        <v>5</v>
      </c>
      <c r="J9" s="43">
        <v>-312363</v>
      </c>
      <c r="K9" s="43">
        <v>-128355</v>
      </c>
    </row>
    <row r="10" spans="1:11" ht="12.75">
      <c r="A10" s="262" t="s">
        <v>255</v>
      </c>
      <c r="B10" s="263"/>
      <c r="C10" s="263"/>
      <c r="D10" s="263"/>
      <c r="E10" s="263"/>
      <c r="F10" s="263"/>
      <c r="G10" s="263"/>
      <c r="H10" s="263"/>
      <c r="I10" s="41">
        <v>6</v>
      </c>
      <c r="J10" s="43">
        <v>-4936088</v>
      </c>
      <c r="K10" s="43">
        <v>-4133241</v>
      </c>
    </row>
    <row r="11" spans="1:11" ht="12.75">
      <c r="A11" s="262" t="s">
        <v>256</v>
      </c>
      <c r="B11" s="263"/>
      <c r="C11" s="263"/>
      <c r="D11" s="263"/>
      <c r="E11" s="263"/>
      <c r="F11" s="263"/>
      <c r="G11" s="263"/>
      <c r="H11" s="263"/>
      <c r="I11" s="41">
        <v>7</v>
      </c>
      <c r="J11" s="43"/>
      <c r="K11" s="43"/>
    </row>
    <row r="12" spans="1:11" ht="12.75">
      <c r="A12" s="262" t="s">
        <v>257</v>
      </c>
      <c r="B12" s="263"/>
      <c r="C12" s="263"/>
      <c r="D12" s="263"/>
      <c r="E12" s="263"/>
      <c r="F12" s="263"/>
      <c r="G12" s="263"/>
      <c r="H12" s="263"/>
      <c r="I12" s="41">
        <v>8</v>
      </c>
      <c r="J12" s="43"/>
      <c r="K12" s="43"/>
    </row>
    <row r="13" spans="1:11" ht="12.75">
      <c r="A13" s="262" t="s">
        <v>258</v>
      </c>
      <c r="B13" s="263"/>
      <c r="C13" s="263"/>
      <c r="D13" s="263"/>
      <c r="E13" s="263"/>
      <c r="F13" s="263"/>
      <c r="G13" s="263"/>
      <c r="H13" s="263"/>
      <c r="I13" s="41">
        <v>9</v>
      </c>
      <c r="J13" s="43">
        <v>117</v>
      </c>
      <c r="K13" s="43"/>
    </row>
    <row r="14" spans="1:11" ht="12.75">
      <c r="A14" s="264" t="s">
        <v>259</v>
      </c>
      <c r="B14" s="265"/>
      <c r="C14" s="265"/>
      <c r="D14" s="265"/>
      <c r="E14" s="265"/>
      <c r="F14" s="265"/>
      <c r="G14" s="265"/>
      <c r="H14" s="265"/>
      <c r="I14" s="41">
        <v>10</v>
      </c>
      <c r="J14" s="72">
        <f>SUM(J5:J13)</f>
        <v>19290808</v>
      </c>
      <c r="K14" s="72">
        <f>SUM(K5:K13)</f>
        <v>18434965</v>
      </c>
    </row>
    <row r="15" spans="1:11" ht="12.75">
      <c r="A15" s="262" t="s">
        <v>260</v>
      </c>
      <c r="B15" s="263"/>
      <c r="C15" s="263"/>
      <c r="D15" s="263"/>
      <c r="E15" s="263"/>
      <c r="F15" s="263"/>
      <c r="G15" s="263"/>
      <c r="H15" s="263"/>
      <c r="I15" s="41">
        <v>11</v>
      </c>
      <c r="J15" s="43"/>
      <c r="K15" s="43"/>
    </row>
    <row r="16" spans="1:11" ht="12.75">
      <c r="A16" s="262" t="s">
        <v>261</v>
      </c>
      <c r="B16" s="263"/>
      <c r="C16" s="263"/>
      <c r="D16" s="263"/>
      <c r="E16" s="263"/>
      <c r="F16" s="263"/>
      <c r="G16" s="263"/>
      <c r="H16" s="263"/>
      <c r="I16" s="41">
        <v>12</v>
      </c>
      <c r="J16" s="43"/>
      <c r="K16" s="43"/>
    </row>
    <row r="17" spans="1:11" ht="12.75">
      <c r="A17" s="262" t="s">
        <v>262</v>
      </c>
      <c r="B17" s="263"/>
      <c r="C17" s="263"/>
      <c r="D17" s="263"/>
      <c r="E17" s="263"/>
      <c r="F17" s="263"/>
      <c r="G17" s="263"/>
      <c r="H17" s="263"/>
      <c r="I17" s="41">
        <v>13</v>
      </c>
      <c r="J17" s="43"/>
      <c r="K17" s="43"/>
    </row>
    <row r="18" spans="1:11" ht="12.75">
      <c r="A18" s="262" t="s">
        <v>263</v>
      </c>
      <c r="B18" s="263"/>
      <c r="C18" s="263"/>
      <c r="D18" s="263"/>
      <c r="E18" s="263"/>
      <c r="F18" s="263"/>
      <c r="G18" s="263"/>
      <c r="H18" s="263"/>
      <c r="I18" s="41">
        <v>14</v>
      </c>
      <c r="J18" s="43"/>
      <c r="K18" s="43"/>
    </row>
    <row r="19" spans="1:11" ht="12.75">
      <c r="A19" s="262" t="s">
        <v>264</v>
      </c>
      <c r="B19" s="263"/>
      <c r="C19" s="263"/>
      <c r="D19" s="263"/>
      <c r="E19" s="263"/>
      <c r="F19" s="263"/>
      <c r="G19" s="263"/>
      <c r="H19" s="263"/>
      <c r="I19" s="41">
        <v>15</v>
      </c>
      <c r="J19" s="43"/>
      <c r="K19" s="43"/>
    </row>
    <row r="20" spans="1:11" ht="12.75">
      <c r="A20" s="262" t="s">
        <v>265</v>
      </c>
      <c r="B20" s="263"/>
      <c r="C20" s="263"/>
      <c r="D20" s="263"/>
      <c r="E20" s="263"/>
      <c r="F20" s="263"/>
      <c r="G20" s="263"/>
      <c r="H20" s="263"/>
      <c r="I20" s="41">
        <v>16</v>
      </c>
      <c r="J20" s="43"/>
      <c r="K20" s="43"/>
    </row>
    <row r="21" spans="1:11" ht="12.75">
      <c r="A21" s="264" t="s">
        <v>266</v>
      </c>
      <c r="B21" s="265"/>
      <c r="C21" s="265"/>
      <c r="D21" s="265"/>
      <c r="E21" s="265"/>
      <c r="F21" s="265"/>
      <c r="G21" s="265"/>
      <c r="H21" s="265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54" t="s">
        <v>267</v>
      </c>
      <c r="B23" s="255"/>
      <c r="C23" s="255"/>
      <c r="D23" s="255"/>
      <c r="E23" s="255"/>
      <c r="F23" s="255"/>
      <c r="G23" s="255"/>
      <c r="H23" s="255"/>
      <c r="I23" s="44">
        <v>18</v>
      </c>
      <c r="J23" s="42"/>
      <c r="K23" s="42"/>
    </row>
    <row r="24" spans="1:11" ht="17.25" customHeight="1">
      <c r="A24" s="256" t="s">
        <v>268</v>
      </c>
      <c r="B24" s="257"/>
      <c r="C24" s="257"/>
      <c r="D24" s="257"/>
      <c r="E24" s="257"/>
      <c r="F24" s="257"/>
      <c r="G24" s="257"/>
      <c r="H24" s="257"/>
      <c r="I24" s="45">
        <v>19</v>
      </c>
      <c r="J24" s="73"/>
      <c r="K24" s="73"/>
    </row>
    <row r="25" spans="1:11" ht="30" customHeight="1">
      <c r="A25" s="258" t="s">
        <v>269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 password="C6AF" sheet="1"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MLM</cp:lastModifiedBy>
  <cp:lastPrinted>2018-10-23T08:21:59Z</cp:lastPrinted>
  <dcterms:created xsi:type="dcterms:W3CDTF">2008-10-17T11:51:54Z</dcterms:created>
  <dcterms:modified xsi:type="dcterms:W3CDTF">2018-10-23T08:24:14Z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