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67" windowHeight="1222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<sst xmlns="http://schemas.openxmlformats.org/spreadsheetml/2006/main" count="346" uniqueCount="312">
  <si>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</si>
  <si>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</si>
  <si>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</si>
  <si>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</si>
  <si>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</si>
  <si>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</si>
  <si>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</si>
  <si>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</si>
  <si>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</si>
  <si>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</si>
  <si>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</si>
  <si>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</si>
  <si>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</si>
  <si>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</si>
  <si>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</si>
  <si>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</si>
  <si>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</si>
  <si>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</si>
  <si>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</si>
  <si>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</si>
  <si>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</si>
  <si>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</si>
  <si>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</si>
  <si>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</si>
  <si>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</si>
  <si>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</si>
  <si>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</si>
  <si>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</si>
  <si>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</si>
  <si>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</si>
  <si>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</si>
  <si>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</si>
  <si>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</si>
  <si>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</si>
  <si>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</si>
  <si>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</si>
  <si>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</si>
  <si>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</si>
  <si>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</si>
  <si>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</si>
  <si>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</si>
  <si>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</si>
  <si>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</si>
  <si>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</si>
  <si>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</si>
  <si>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</si>
  <si>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</si>
  <si>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</si>
  <si>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</si>
  <si>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</si>
  <si>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</si>
  <si>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</si>
  <si>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</si>
  <si>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</si>
  <si>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</si>
  <si>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</si>
  <si>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</si>
  <si>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</si>
  <si>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</si>
  <si>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</si>
  <si>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</si>
  <si>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</si>
  <si>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</si>
  <si>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</si>
  <si>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</si>
  <si>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</si>
  <si>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</si>
  <si>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</si>
  <si>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</si>
  <si>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</si>
  <si>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</si>
  <si>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</si>
  <si>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</si>
  <si>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</si>
  <si>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</si>
  <si>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</si>
  <si>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</si>
  <si>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</si>
  <si>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</si>
  <si>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</si>
  <si>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</si>
  <si>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</si>
  <si>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</si>
  <si>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</si>
  <si>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</si>
  <si>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</si>
  <si>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</si>
  <si>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</si>
  <si>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</si>
  <si>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</si>
  <si>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</si>
  <si>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</si>
  <si>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</si>
  <si>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</si>
  <si>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</si>
  <si>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</si>
  <si>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</si>
  <si>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</si>
  <si>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</si>
  <si>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</si>
  <si>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</si>
  <si>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</si>
  <si>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</si>
  <si>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</si>
  <si>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</si>
  <si>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</si>
  <si>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</si>
  <si>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</si>
  <si>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</si>
  <si>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</si>
  <si>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</si>
  <si>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</si>
  <si>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</si>
  <si>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</si>
  <si>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</si>
  <si>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</si>
  <si>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</si>
  <si>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</si>
  <si>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</si>
  <si>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</si>
  <si>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</si>
  <si>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</si>
  <si>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</si>
  <si>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</si>
  <si>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</si>
  <si>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</si>
  <si>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</si>
  <si>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</si>
  <si>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</si>
  <si>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</si>
  <si>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</si>
  <si>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</si>
  <si>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</si>
  <si>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</si>
  <si>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</si>
  <si>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</si>
  <si>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</si>
  <si>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</si>
  <si>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</si>
  <si>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</si>
  <si>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</si>
  <si>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</si>
  <si>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</si>
  <si>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</si>
  <si>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</si>
  <si>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</si>
  <si>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</si>
  <si>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</si>
  <si>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</si>
  <si>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</si>
  <si>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</si>
  <si>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</si>
  <si>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</si>
  <si>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</si>
  <si>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</si>
  <si>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</si>
  <si>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</si>
  <si>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</si>
  <si>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</si>
  <si>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</si>
  <si>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</si>
  <si>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</si>
  <si>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</si>
  <si>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</si>
  <si>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</si>
  <si>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</si>
  <si>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</si>
  <si>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</si>
  <si>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</si>
  <si>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</si>
  <si>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</si>
  <si>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</si>
  <si>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</si>
  <si>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</si>
  <si>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</si>
  <si>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</si>
  <si>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</si>
  <si>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</si>
  <si>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</si>
  <si>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</si>
  <si>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</si>
  <si>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</si>
  <si>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</si>
  <si>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</si>
  <si>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</si>
  <si>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</si>
  <si>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</si>
  <si>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</si>
  <si>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</si>
  <si>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</si>
  <si>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</si>
  <si>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</si>
  <si>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</si>
  <si>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</si>
  <si>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</si>
  <si>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</si>
  <si>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</si>
  <si>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</si>
  <si>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</si>
  <si>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</si>
  <si>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</si>
  <si>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</si>
  <si>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</si>
  <si>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</si>
  <si>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</si>
  <si>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</si>
  <si>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</si>
  <si>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</si>
  <si>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</si>
  <si>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</si>
  <si>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</si>
  <si>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</si>
  <si>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</si>
  <si>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</si>
  <si>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</si>
  <si>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</si>
  <si>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</si>
  <si>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</si>
  <si>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</si>
  <si>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</si>
  <si>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</si>
  <si>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</si>
  <si>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</si>
  <si>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</si>
  <si>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</si>
  <si>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</si>
  <si>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</si>
  <si>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</si>
  <si>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</si>
  <si>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</si>
  <si>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</si>
  <si>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</si>
  <si>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</si>
  <si>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</si>
  <si>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</si>
  <si>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</si>
  <si>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</si>
  <si>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</si>
  <si>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</si>
  <si>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</si>
  <si>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</si>
  <si>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</si>
  <si>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</si>
  <si>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</si>
  <si>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</si>
  <si>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</si>
  <si>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</si>
  <si>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</si>
  <si>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</si>
  <si>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</si>
  <si>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</si>
  <si>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</si>
  <si>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</si>
  <si>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</si>
  <si>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</si>
  <si>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</si>
  <si>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</si>
  <si>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</si>
  <si>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</si>
  <si>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</si>
  <si>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</si>
  <si>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</si>
  <si>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</si>
  <si>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</si>
  <si>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</si>
  <si>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</si>
  <si>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</si>
  <si>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</si>
  <si>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</si>
  <si>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</si>
  <si>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</si>
  <si>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</si>
  <si>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</si>
  <si>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</si>
  <si>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</si>
  <si>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</si>
  <si>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</si>
  <si>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</si>
  <si>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</si>
  <si>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</si>
  <si>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</si>
  <si>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</si>
  <si>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</si>
  <si>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</si>
  <si>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</si>
  <si>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01.01.2018.</t>
  </si>
  <si>
    <t>31.03.2018.</t>
  </si>
  <si>
    <t>01924737</t>
  </si>
  <si>
    <t>040211518</t>
  </si>
  <si>
    <t>22198253360</t>
  </si>
  <si>
    <t>GRUPA TERRA FIRMA</t>
  </si>
  <si>
    <t>Zagreb</t>
  </si>
  <si>
    <t>Budmanijeva 3</t>
  </si>
  <si>
    <t>info@terragrupa.hr</t>
  </si>
  <si>
    <t>Grad Zagreb</t>
  </si>
  <si>
    <t>DA</t>
  </si>
  <si>
    <t>6810</t>
  </si>
  <si>
    <t>RAKALJ d.o.o.</t>
  </si>
  <si>
    <t>Pula, Mletačka 12</t>
  </si>
  <si>
    <t>02192608</t>
  </si>
  <si>
    <t>TERRA TISON d.o.o.</t>
  </si>
  <si>
    <t>02043181</t>
  </si>
  <si>
    <t>86133447187</t>
  </si>
  <si>
    <t>M.L.M. CENSEA j.d.o.o.</t>
  </si>
  <si>
    <t>Sanja Babić</t>
  </si>
  <si>
    <t>098/1312 665</t>
  </si>
  <si>
    <t>mlm.censea@gmail.com</t>
  </si>
  <si>
    <t>Žagar Matija</t>
  </si>
  <si>
    <t>stanje na dan 31.03.2018.</t>
  </si>
  <si>
    <t>Obveznik: GRUPA TERRA FIRMA</t>
  </si>
  <si>
    <t>u razdoblju 01.01.2018. do 31.03.2018.</t>
  </si>
  <si>
    <t>Obveznik:GRUPA TERRA FIRMA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</si>
</sst>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7</xdr:col>
      <xdr:colOff>962025</xdr:colOff>
      <xdr:row>62</xdr:row>
      <xdr:rowOff>85725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24425" y="907732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5</xdr:col>
      <xdr:colOff>314325</xdr:colOff>
      <xdr:row>63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22972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mlm.cense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A1">
      <selection activeCell="D61" sqref="D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9" t="s">
        <v>214</v>
      </c>
      <c r="B1" s="140"/>
      <c r="C1" s="140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78" t="s">
        <v>215</v>
      </c>
      <c r="B2" s="179"/>
      <c r="C2" s="179"/>
      <c r="D2" s="180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1" t="s">
        <v>281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30" t="s">
        <v>217</v>
      </c>
      <c r="B6" s="131"/>
      <c r="C6" s="145" t="s">
        <v>287</v>
      </c>
      <c r="D6" s="146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84" t="s">
        <v>218</v>
      </c>
      <c r="B8" s="185"/>
      <c r="C8" s="145" t="s">
        <v>288</v>
      </c>
      <c r="D8" s="146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5" t="s">
        <v>219</v>
      </c>
      <c r="B10" s="176"/>
      <c r="C10" s="145" t="s">
        <v>289</v>
      </c>
      <c r="D10" s="146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77"/>
      <c r="B11" s="176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30" t="s">
        <v>220</v>
      </c>
      <c r="B12" s="131"/>
      <c r="C12" s="147" t="s">
        <v>290</v>
      </c>
      <c r="D12" s="173"/>
      <c r="E12" s="173"/>
      <c r="F12" s="173"/>
      <c r="G12" s="173"/>
      <c r="H12" s="173"/>
      <c r="I12" s="133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30" t="s">
        <v>221</v>
      </c>
      <c r="B14" s="131"/>
      <c r="C14" s="174">
        <v>10000</v>
      </c>
      <c r="D14" s="175"/>
      <c r="E14" s="16"/>
      <c r="F14" s="147" t="s">
        <v>291</v>
      </c>
      <c r="G14" s="173"/>
      <c r="H14" s="173"/>
      <c r="I14" s="133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30" t="s">
        <v>222</v>
      </c>
      <c r="B16" s="131"/>
      <c r="C16" s="147" t="s">
        <v>292</v>
      </c>
      <c r="D16" s="173"/>
      <c r="E16" s="173"/>
      <c r="F16" s="173"/>
      <c r="G16" s="173"/>
      <c r="H16" s="173"/>
      <c r="I16" s="133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30" t="s">
        <v>223</v>
      </c>
      <c r="B18" s="131"/>
      <c r="C18" s="168" t="s">
        <v>293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30" t="s">
        <v>224</v>
      </c>
      <c r="B20" s="131"/>
      <c r="C20" s="171"/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30" t="s">
        <v>225</v>
      </c>
      <c r="B22" s="131"/>
      <c r="C22" s="114">
        <v>133</v>
      </c>
      <c r="D22" s="147" t="s">
        <v>291</v>
      </c>
      <c r="E22" s="158"/>
      <c r="F22" s="159"/>
      <c r="G22" s="130"/>
      <c r="H22" s="172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30" t="s">
        <v>226</v>
      </c>
      <c r="B24" s="131"/>
      <c r="C24" s="114">
        <v>21</v>
      </c>
      <c r="D24" s="147" t="s">
        <v>294</v>
      </c>
      <c r="E24" s="158"/>
      <c r="F24" s="158"/>
      <c r="G24" s="159"/>
      <c r="H24" s="48" t="s">
        <v>227</v>
      </c>
      <c r="I24" s="115">
        <v>2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">
      <c r="A26" s="130" t="s">
        <v>228</v>
      </c>
      <c r="B26" s="131"/>
      <c r="C26" s="116" t="s">
        <v>295</v>
      </c>
      <c r="D26" s="25"/>
      <c r="E26" s="33"/>
      <c r="F26" s="24"/>
      <c r="G26" s="160" t="s">
        <v>229</v>
      </c>
      <c r="H26" s="131"/>
      <c r="I26" s="117" t="s">
        <v>296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5" t="s">
        <v>297</v>
      </c>
      <c r="B30" s="148"/>
      <c r="C30" s="148"/>
      <c r="D30" s="149"/>
      <c r="E30" s="155" t="s">
        <v>298</v>
      </c>
      <c r="F30" s="148"/>
      <c r="G30" s="148"/>
      <c r="H30" s="145" t="s">
        <v>299</v>
      </c>
      <c r="I30" s="146"/>
      <c r="J30" s="10"/>
      <c r="K30" s="10"/>
      <c r="L30" s="10"/>
    </row>
    <row r="31" spans="1:12" ht="12">
      <c r="A31" s="87"/>
      <c r="B31" s="22"/>
      <c r="C31" s="21"/>
      <c r="D31" s="156"/>
      <c r="E31" s="156"/>
      <c r="F31" s="156"/>
      <c r="G31" s="157"/>
      <c r="H31" s="16"/>
      <c r="I31" s="94"/>
      <c r="J31" s="10"/>
      <c r="K31" s="10"/>
      <c r="L31" s="10"/>
    </row>
    <row r="32" spans="1:12" ht="12">
      <c r="A32" s="155" t="s">
        <v>300</v>
      </c>
      <c r="B32" s="148"/>
      <c r="C32" s="148"/>
      <c r="D32" s="149"/>
      <c r="E32" s="155" t="s">
        <v>298</v>
      </c>
      <c r="F32" s="148"/>
      <c r="G32" s="148"/>
      <c r="H32" s="145" t="s">
        <v>301</v>
      </c>
      <c r="I32" s="146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5"/>
      <c r="B34" s="148"/>
      <c r="C34" s="148"/>
      <c r="D34" s="149"/>
      <c r="E34" s="155"/>
      <c r="F34" s="148"/>
      <c r="G34" s="148"/>
      <c r="H34" s="145"/>
      <c r="I34" s="146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5"/>
      <c r="B36" s="148"/>
      <c r="C36" s="148"/>
      <c r="D36" s="149"/>
      <c r="E36" s="155"/>
      <c r="F36" s="148"/>
      <c r="G36" s="148"/>
      <c r="H36" s="145"/>
      <c r="I36" s="146"/>
      <c r="J36" s="10"/>
      <c r="K36" s="10"/>
      <c r="L36" s="10"/>
    </row>
    <row r="37" spans="1:12" ht="12">
      <c r="A37" s="96"/>
      <c r="B37" s="30"/>
      <c r="C37" s="150"/>
      <c r="D37" s="151"/>
      <c r="E37" s="16"/>
      <c r="F37" s="150"/>
      <c r="G37" s="151"/>
      <c r="H37" s="16"/>
      <c r="I37" s="88"/>
      <c r="J37" s="10"/>
      <c r="K37" s="10"/>
      <c r="L37" s="10"/>
    </row>
    <row r="38" spans="1:12" ht="12">
      <c r="A38" s="155"/>
      <c r="B38" s="148"/>
      <c r="C38" s="148"/>
      <c r="D38" s="149"/>
      <c r="E38" s="155"/>
      <c r="F38" s="148"/>
      <c r="G38" s="148"/>
      <c r="H38" s="145"/>
      <c r="I38" s="146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5"/>
      <c r="B40" s="148"/>
      <c r="C40" s="148"/>
      <c r="D40" s="149"/>
      <c r="E40" s="155"/>
      <c r="F40" s="148"/>
      <c r="G40" s="148"/>
      <c r="H40" s="145"/>
      <c r="I40" s="146"/>
      <c r="J40" s="10"/>
      <c r="K40" s="10"/>
      <c r="L40" s="10"/>
    </row>
    <row r="41" spans="1:12" ht="12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5" t="s">
        <v>233</v>
      </c>
      <c r="B44" s="126"/>
      <c r="C44" s="145" t="s">
        <v>302</v>
      </c>
      <c r="D44" s="146"/>
      <c r="E44" s="26"/>
      <c r="F44" s="147" t="s">
        <v>303</v>
      </c>
      <c r="G44" s="148"/>
      <c r="H44" s="148"/>
      <c r="I44" s="149"/>
      <c r="J44" s="10"/>
      <c r="K44" s="10"/>
      <c r="L44" s="10"/>
    </row>
    <row r="45" spans="1:12" ht="12">
      <c r="A45" s="96"/>
      <c r="B45" s="30"/>
      <c r="C45" s="150"/>
      <c r="D45" s="151"/>
      <c r="E45" s="16"/>
      <c r="F45" s="150"/>
      <c r="G45" s="152"/>
      <c r="H45" s="35"/>
      <c r="I45" s="100"/>
      <c r="J45" s="10"/>
      <c r="K45" s="10"/>
      <c r="L45" s="10"/>
    </row>
    <row r="46" spans="1:12" ht="12">
      <c r="A46" s="125" t="s">
        <v>234</v>
      </c>
      <c r="B46" s="126"/>
      <c r="C46" s="147" t="s">
        <v>304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5" t="s">
        <v>236</v>
      </c>
      <c r="B48" s="126"/>
      <c r="C48" s="132" t="s">
        <v>305</v>
      </c>
      <c r="D48" s="128"/>
      <c r="E48" s="129"/>
      <c r="F48" s="16"/>
      <c r="G48" s="48" t="s">
        <v>237</v>
      </c>
      <c r="H48" s="132"/>
      <c r="I48" s="129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5" t="s">
        <v>223</v>
      </c>
      <c r="B50" s="126"/>
      <c r="C50" s="127" t="s">
        <v>306</v>
      </c>
      <c r="D50" s="128"/>
      <c r="E50" s="128"/>
      <c r="F50" s="128"/>
      <c r="G50" s="128"/>
      <c r="H50" s="128"/>
      <c r="I50" s="129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30" t="s">
        <v>238</v>
      </c>
      <c r="B52" s="131"/>
      <c r="C52" s="132" t="s">
        <v>307</v>
      </c>
      <c r="D52" s="128"/>
      <c r="E52" s="128"/>
      <c r="F52" s="128"/>
      <c r="G52" s="128"/>
      <c r="H52" s="128"/>
      <c r="I52" s="133"/>
      <c r="J52" s="10"/>
      <c r="K52" s="10"/>
      <c r="L52" s="10"/>
    </row>
    <row r="53" spans="1:12" ht="12">
      <c r="A53" s="101"/>
      <c r="B53" s="20"/>
      <c r="C53" s="141" t="s">
        <v>239</v>
      </c>
      <c r="D53" s="141"/>
      <c r="E53" s="141"/>
      <c r="F53" s="141"/>
      <c r="G53" s="141"/>
      <c r="H53" s="141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4" t="s">
        <v>240</v>
      </c>
      <c r="C55" s="135"/>
      <c r="D55" s="135"/>
      <c r="E55" s="135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36" t="s">
        <v>271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">
      <c r="A57" s="101"/>
      <c r="B57" s="136" t="s">
        <v>272</v>
      </c>
      <c r="C57" s="137"/>
      <c r="D57" s="137"/>
      <c r="E57" s="137"/>
      <c r="F57" s="137"/>
      <c r="G57" s="137"/>
      <c r="H57" s="137"/>
      <c r="I57" s="103"/>
      <c r="J57" s="10"/>
      <c r="K57" s="10"/>
      <c r="L57" s="10"/>
    </row>
    <row r="58" spans="1:12" ht="12">
      <c r="A58" s="101"/>
      <c r="B58" s="136" t="s">
        <v>273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">
      <c r="A59" s="101"/>
      <c r="B59" s="136" t="s">
        <v>274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/>
      <c r="I60" s="106"/>
      <c r="J60" s="10"/>
      <c r="K60" s="10"/>
      <c r="L60" s="10"/>
    </row>
    <row r="61" spans="1:12" ht="12.7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 s="16"/>
      <c r="D62" s="16"/>
      <c r="E62" s="20" t="s">
        <v>242</v>
      </c>
      <c r="F62" s="33"/>
      <c r="G62" s="142" t="s">
        <v>243</v>
      </c>
      <c r="H62" s="143"/>
      <c r="I62" s="144"/>
      <c r="J62" s="10"/>
      <c r="K62" s="10"/>
      <c r="L62" s="10"/>
    </row>
    <row r="63" spans="1:12" ht="12">
      <c r="A63" s="109"/>
      <c r="B63" s="110"/>
      <c r="C63" s="111"/>
      <c r="D63" s="111"/>
      <c r="E63" s="111"/>
      <c r="F63" s="111"/>
      <c r="G63" s="123"/>
      <c r="H63" s="124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mlm.censea@gmail.com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zoomScalePageLayoutView="0" workbookViewId="0" topLeftCell="A1">
      <selection activeCell="A61" sqref="A61:H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309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1">
      <c r="A4" s="201" t="s">
        <v>50</v>
      </c>
      <c r="B4" s="202"/>
      <c r="C4" s="202"/>
      <c r="D4" s="202"/>
      <c r="E4" s="202"/>
      <c r="F4" s="202"/>
      <c r="G4" s="202"/>
      <c r="H4" s="203"/>
      <c r="I4" s="55" t="s">
        <v>244</v>
      </c>
      <c r="J4" s="56" t="s">
        <v>283</v>
      </c>
      <c r="K4" s="57" t="s">
        <v>284</v>
      </c>
    </row>
    <row r="5" spans="1:11" ht="12">
      <c r="A5" s="186">
        <v>1</v>
      </c>
      <c r="B5" s="186"/>
      <c r="C5" s="186"/>
      <c r="D5" s="186"/>
      <c r="E5" s="186"/>
      <c r="F5" s="186"/>
      <c r="G5" s="186"/>
      <c r="H5" s="186"/>
      <c r="I5" s="54">
        <v>2</v>
      </c>
      <c r="J5" s="53">
        <v>3</v>
      </c>
      <c r="K5" s="53">
        <v>4</v>
      </c>
    </row>
    <row r="6" spans="1:11" ht="12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">
      <c r="A7" s="190" t="s">
        <v>51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">
      <c r="A8" s="193" t="s">
        <v>8</v>
      </c>
      <c r="B8" s="194"/>
      <c r="C8" s="194"/>
      <c r="D8" s="194"/>
      <c r="E8" s="194"/>
      <c r="F8" s="194"/>
      <c r="G8" s="194"/>
      <c r="H8" s="195"/>
      <c r="I8" s="1">
        <v>2</v>
      </c>
      <c r="J8" s="50">
        <f>J9+J16+J26+J35+J39</f>
        <v>19803022</v>
      </c>
      <c r="K8" s="50">
        <f>K9+K16+K26+K35+K39</f>
        <v>20126684</v>
      </c>
    </row>
    <row r="9" spans="1:11" ht="12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50">
        <f>SUM(J10:J15)</f>
        <v>1695035</v>
      </c>
      <c r="K9" s="50">
        <f>SUM(K10:K15)</f>
        <v>1693785</v>
      </c>
    </row>
    <row r="10" spans="1:11" ht="12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20000</v>
      </c>
      <c r="K11" s="7">
        <v>18750</v>
      </c>
    </row>
    <row r="12" spans="1:11" ht="12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1675035</v>
      </c>
      <c r="K12" s="7">
        <v>1675035</v>
      </c>
    </row>
    <row r="13" spans="1:11" ht="12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50">
        <f>SUM(J17:J25)</f>
        <v>17614526</v>
      </c>
      <c r="K16" s="50">
        <f>SUM(K17:K25)</f>
        <v>18432899</v>
      </c>
    </row>
    <row r="17" spans="1:11" ht="12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/>
      <c r="K17" s="7"/>
    </row>
    <row r="18" spans="1:11" ht="12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/>
      <c r="K18" s="7"/>
    </row>
    <row r="19" spans="1:11" ht="12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11322</v>
      </c>
      <c r="K19" s="7">
        <v>9978</v>
      </c>
    </row>
    <row r="20" spans="1:11" ht="12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/>
      <c r="K20" s="7"/>
    </row>
    <row r="21" spans="1:11" ht="12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/>
    </row>
    <row r="24" spans="1:11" ht="12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17603204</v>
      </c>
      <c r="K25" s="7">
        <v>18422921</v>
      </c>
    </row>
    <row r="26" spans="1:11" ht="12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50">
        <f>SUM(J27:J34)</f>
        <v>493461</v>
      </c>
      <c r="K26" s="50">
        <f>SUM(K27:K34)</f>
        <v>0</v>
      </c>
    </row>
    <row r="27" spans="1:11" ht="12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493461</v>
      </c>
      <c r="K31" s="7"/>
    </row>
    <row r="32" spans="1:11" ht="12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">
      <c r="A40" s="193" t="s">
        <v>206</v>
      </c>
      <c r="B40" s="194"/>
      <c r="C40" s="194"/>
      <c r="D40" s="194"/>
      <c r="E40" s="194"/>
      <c r="F40" s="194"/>
      <c r="G40" s="194"/>
      <c r="H40" s="195"/>
      <c r="I40" s="1">
        <v>34</v>
      </c>
      <c r="J40" s="50">
        <f>J41+J49+J56+J64</f>
        <v>1188945</v>
      </c>
      <c r="K40" s="50">
        <f>K41+K49+K56+K64</f>
        <v>1591794</v>
      </c>
    </row>
    <row r="41" spans="1:11" ht="12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50">
        <f>SUM(J42:J48)</f>
        <v>0</v>
      </c>
      <c r="K41" s="50">
        <f>SUM(K42:K48)</f>
        <v>0</v>
      </c>
    </row>
    <row r="42" spans="1:11" ht="12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/>
      <c r="K42" s="7"/>
    </row>
    <row r="43" spans="1:11" ht="12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50">
        <f>SUM(J50:J55)</f>
        <v>38932</v>
      </c>
      <c r="K49" s="50">
        <f>SUM(K50:K55)</f>
        <v>40937</v>
      </c>
    </row>
    <row r="50" spans="1:11" ht="12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4367</v>
      </c>
      <c r="K51" s="7">
        <v>1877</v>
      </c>
    </row>
    <row r="52" spans="1:11" ht="12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1017</v>
      </c>
      <c r="K53" s="7">
        <v>1017</v>
      </c>
    </row>
    <row r="54" spans="1:11" ht="12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33548</v>
      </c>
      <c r="K54" s="7">
        <v>38043</v>
      </c>
    </row>
    <row r="55" spans="1:11" ht="12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/>
      <c r="K55" s="7"/>
    </row>
    <row r="56" spans="1:11" ht="12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50">
        <f>SUM(J57:J63)</f>
        <v>759882</v>
      </c>
      <c r="K56" s="50">
        <f>SUM(K57:K63)</f>
        <v>1300690</v>
      </c>
    </row>
    <row r="57" spans="1:11" ht="12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11000</v>
      </c>
      <c r="K62" s="7">
        <v>11000</v>
      </c>
    </row>
    <row r="63" spans="1:11" ht="12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748882</v>
      </c>
      <c r="K63" s="7">
        <v>1289690</v>
      </c>
    </row>
    <row r="64" spans="1:11" ht="12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390131</v>
      </c>
      <c r="K64" s="7">
        <v>250167</v>
      </c>
    </row>
    <row r="65" spans="1:11" ht="12">
      <c r="A65" s="193" t="s">
        <v>47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/>
      <c r="K65" s="7"/>
    </row>
    <row r="66" spans="1:11" ht="12">
      <c r="A66" s="193" t="s">
        <v>207</v>
      </c>
      <c r="B66" s="194"/>
      <c r="C66" s="194"/>
      <c r="D66" s="194"/>
      <c r="E66" s="194"/>
      <c r="F66" s="194"/>
      <c r="G66" s="194"/>
      <c r="H66" s="195"/>
      <c r="I66" s="1">
        <v>60</v>
      </c>
      <c r="J66" s="50">
        <f>J7+J8+J40+J65</f>
        <v>20991967</v>
      </c>
      <c r="K66" s="50">
        <f>K7+K8+K40+K65</f>
        <v>21718478</v>
      </c>
    </row>
    <row r="67" spans="1:11" ht="12">
      <c r="A67" s="207" t="s">
        <v>82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">
      <c r="A68" s="210" t="s">
        <v>49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">
      <c r="A69" s="190" t="s">
        <v>160</v>
      </c>
      <c r="B69" s="191"/>
      <c r="C69" s="191"/>
      <c r="D69" s="191"/>
      <c r="E69" s="191"/>
      <c r="F69" s="191"/>
      <c r="G69" s="191"/>
      <c r="H69" s="192"/>
      <c r="I69" s="3">
        <v>62</v>
      </c>
      <c r="J69" s="51">
        <f>J70+J71+J72+J78+J79+J82+J85</f>
        <v>20481677</v>
      </c>
      <c r="K69" s="51">
        <f>K70+K71+K72+K78+K79+K82+K85</f>
        <v>20509405</v>
      </c>
    </row>
    <row r="70" spans="1:11" ht="12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3600000</v>
      </c>
      <c r="K70" s="7">
        <v>3600000</v>
      </c>
    </row>
    <row r="71" spans="1:11" ht="12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21363005</v>
      </c>
      <c r="K71" s="7">
        <v>21363005</v>
      </c>
    </row>
    <row r="72" spans="1:11" ht="12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50">
        <f>J73+J74-J75+J76+J77</f>
        <v>180095</v>
      </c>
      <c r="K72" s="50">
        <f>K73+K74-K75+K76+K77</f>
        <v>180095</v>
      </c>
    </row>
    <row r="73" spans="1:11" ht="12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180000</v>
      </c>
      <c r="K73" s="7">
        <v>180000</v>
      </c>
    </row>
    <row r="74" spans="1:11" ht="12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95</v>
      </c>
      <c r="K77" s="7">
        <v>95</v>
      </c>
    </row>
    <row r="78" spans="1:11" ht="12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-2001981</v>
      </c>
      <c r="K78" s="7">
        <v>-1996885</v>
      </c>
    </row>
    <row r="79" spans="1:11" ht="12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50">
        <f>J80-J81</f>
        <v>-785911</v>
      </c>
      <c r="K79" s="50">
        <f>K80-K81</f>
        <v>-2659445</v>
      </c>
    </row>
    <row r="80" spans="1:11" ht="12">
      <c r="A80" s="213" t="s">
        <v>138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">
      <c r="A81" s="213" t="s">
        <v>139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785911</v>
      </c>
      <c r="K81" s="7">
        <v>2659445</v>
      </c>
    </row>
    <row r="82" spans="1:11" ht="12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50">
        <f>J83-J84</f>
        <v>-1873531</v>
      </c>
      <c r="K82" s="50">
        <f>K83-K84</f>
        <v>22635</v>
      </c>
    </row>
    <row r="83" spans="1:11" ht="12">
      <c r="A83" s="213" t="s">
        <v>140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>
        <v>22635</v>
      </c>
    </row>
    <row r="84" spans="1:11" ht="12">
      <c r="A84" s="213" t="s">
        <v>141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1873531</v>
      </c>
      <c r="K84" s="7"/>
    </row>
    <row r="85" spans="1:11" ht="12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">
      <c r="A86" s="193" t="s">
        <v>13</v>
      </c>
      <c r="B86" s="194"/>
      <c r="C86" s="194"/>
      <c r="D86" s="194"/>
      <c r="E86" s="194"/>
      <c r="F86" s="194"/>
      <c r="G86" s="194"/>
      <c r="H86" s="195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">
      <c r="A90" s="193" t="s">
        <v>14</v>
      </c>
      <c r="B90" s="194"/>
      <c r="C90" s="194"/>
      <c r="D90" s="194"/>
      <c r="E90" s="194"/>
      <c r="F90" s="194"/>
      <c r="G90" s="194"/>
      <c r="H90" s="195"/>
      <c r="I90" s="1">
        <v>83</v>
      </c>
      <c r="J90" s="50">
        <f>SUM(J91:J99)</f>
        <v>0</v>
      </c>
      <c r="K90" s="50">
        <f>SUM(K91:K99)</f>
        <v>0</v>
      </c>
    </row>
    <row r="91" spans="1:11" ht="12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">
      <c r="A100" s="193" t="s">
        <v>15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0">
        <f>SUM(J101:J112)</f>
        <v>510290</v>
      </c>
      <c r="K100" s="50">
        <f>SUM(K101:K112)</f>
        <v>1209073</v>
      </c>
    </row>
    <row r="101" spans="1:11" ht="12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400000</v>
      </c>
      <c r="K102" s="7">
        <v>1100000</v>
      </c>
    </row>
    <row r="103" spans="1:11" ht="12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/>
      <c r="K103" s="7"/>
    </row>
    <row r="104" spans="1:11" ht="12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50697</v>
      </c>
      <c r="K105" s="7">
        <v>49008</v>
      </c>
    </row>
    <row r="106" spans="1:11" ht="12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8630</v>
      </c>
      <c r="K108" s="7">
        <v>9100</v>
      </c>
    </row>
    <row r="109" spans="1:11" ht="12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7217</v>
      </c>
      <c r="K109" s="7">
        <v>7218</v>
      </c>
    </row>
    <row r="110" spans="1:11" ht="12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43746</v>
      </c>
      <c r="K112" s="7">
        <v>43747</v>
      </c>
    </row>
    <row r="113" spans="1:11" ht="12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/>
      <c r="K113" s="7"/>
    </row>
    <row r="114" spans="1:11" ht="12">
      <c r="A114" s="193" t="s">
        <v>19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0">
        <f>J69+J86+J90+J100+J113</f>
        <v>20991967</v>
      </c>
      <c r="K114" s="50">
        <f>K69+K86+K90+K100+K113</f>
        <v>21718478</v>
      </c>
    </row>
    <row r="115" spans="1:11" ht="12">
      <c r="A115" s="218" t="s">
        <v>48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">
      <c r="A116" s="210" t="s">
        <v>275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">
      <c r="A117" s="190" t="s">
        <v>155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">
      <c r="A119" s="226" t="s">
        <v>4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">
      <c r="A120" s="229" t="s">
        <v>276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workbookViewId="0" topLeftCell="A1">
      <selection activeCell="A61" sqref="A61:H6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3" t="s">
        <v>310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1" t="s">
        <v>311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1.75">
      <c r="A4" s="232" t="s">
        <v>50</v>
      </c>
      <c r="B4" s="232"/>
      <c r="C4" s="232"/>
      <c r="D4" s="232"/>
      <c r="E4" s="232"/>
      <c r="F4" s="232"/>
      <c r="G4" s="232"/>
      <c r="H4" s="232"/>
      <c r="I4" s="55" t="s">
        <v>245</v>
      </c>
      <c r="J4" s="233" t="s">
        <v>283</v>
      </c>
      <c r="K4" s="233"/>
      <c r="L4" s="233" t="s">
        <v>284</v>
      </c>
      <c r="M4" s="233"/>
    </row>
    <row r="5" spans="1:13" ht="12">
      <c r="A5" s="232"/>
      <c r="B5" s="232"/>
      <c r="C5" s="232"/>
      <c r="D5" s="232"/>
      <c r="E5" s="232"/>
      <c r="F5" s="232"/>
      <c r="G5" s="232"/>
      <c r="H5" s="232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33">
        <v>1</v>
      </c>
      <c r="B6" s="233"/>
      <c r="C6" s="233"/>
      <c r="D6" s="233"/>
      <c r="E6" s="233"/>
      <c r="F6" s="233"/>
      <c r="G6" s="233"/>
      <c r="H6" s="23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90" t="s">
        <v>20</v>
      </c>
      <c r="B7" s="191"/>
      <c r="C7" s="191"/>
      <c r="D7" s="191"/>
      <c r="E7" s="191"/>
      <c r="F7" s="191"/>
      <c r="G7" s="191"/>
      <c r="H7" s="192"/>
      <c r="I7" s="3">
        <v>111</v>
      </c>
      <c r="J7" s="51">
        <f>SUM(J8:J9)</f>
        <v>3900</v>
      </c>
      <c r="K7" s="51">
        <f>SUM(K8:K9)</f>
        <v>3900</v>
      </c>
      <c r="L7" s="51">
        <f>SUM(L8:L9)</f>
        <v>90930</v>
      </c>
      <c r="M7" s="51">
        <f>SUM(M8:M9)</f>
        <v>90930</v>
      </c>
    </row>
    <row r="8" spans="1:13" ht="12">
      <c r="A8" s="193" t="s">
        <v>126</v>
      </c>
      <c r="B8" s="194"/>
      <c r="C8" s="194"/>
      <c r="D8" s="194"/>
      <c r="E8" s="194"/>
      <c r="F8" s="194"/>
      <c r="G8" s="194"/>
      <c r="H8" s="195"/>
      <c r="I8" s="1">
        <v>112</v>
      </c>
      <c r="J8" s="7"/>
      <c r="K8" s="7"/>
      <c r="L8" s="7">
        <v>89392</v>
      </c>
      <c r="M8" s="7">
        <v>89392</v>
      </c>
    </row>
    <row r="9" spans="1:13" ht="12">
      <c r="A9" s="193" t="s">
        <v>94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3900</v>
      </c>
      <c r="K9" s="7">
        <v>3900</v>
      </c>
      <c r="L9" s="7">
        <v>1538</v>
      </c>
      <c r="M9" s="7">
        <v>1538</v>
      </c>
    </row>
    <row r="10" spans="1:13" ht="12">
      <c r="A10" s="193" t="s">
        <v>7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0">
        <f>J11+J12+J16+J20+J21+J22+J25+J26</f>
        <v>124355</v>
      </c>
      <c r="K10" s="50">
        <f>K11+K12+K16+K20+K21+K22+K25+K26</f>
        <v>124355</v>
      </c>
      <c r="L10" s="50">
        <f>L11+L12+L16+L20+L21+L22+L25+L26</f>
        <v>68929</v>
      </c>
      <c r="M10" s="50">
        <f>M11+M12+M16+M20+M21+M22+M25+M26</f>
        <v>68929</v>
      </c>
    </row>
    <row r="11" spans="1:13" ht="12">
      <c r="A11" s="193" t="s">
        <v>95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">
      <c r="A12" s="193" t="s">
        <v>16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0">
        <f>SUM(J13:J15)</f>
        <v>25329</v>
      </c>
      <c r="K12" s="50">
        <f>SUM(K13:K15)</f>
        <v>25329</v>
      </c>
      <c r="L12" s="50">
        <f>SUM(L13:L15)</f>
        <v>21449</v>
      </c>
      <c r="M12" s="50">
        <f>SUM(M13:M15)</f>
        <v>21449</v>
      </c>
    </row>
    <row r="13" spans="1:13" ht="12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565</v>
      </c>
      <c r="K13" s="7">
        <v>565</v>
      </c>
      <c r="L13" s="7">
        <v>1285</v>
      </c>
      <c r="M13" s="7">
        <v>1285</v>
      </c>
    </row>
    <row r="14" spans="1:13" ht="12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24764</v>
      </c>
      <c r="K15" s="7">
        <v>24764</v>
      </c>
      <c r="L15" s="7">
        <v>20164</v>
      </c>
      <c r="M15" s="7">
        <v>20164</v>
      </c>
    </row>
    <row r="16" spans="1:13" ht="12">
      <c r="A16" s="193" t="s">
        <v>17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0">
        <f>SUM(J17:J19)</f>
        <v>37621</v>
      </c>
      <c r="K16" s="50">
        <f>SUM(K17:K19)</f>
        <v>37621</v>
      </c>
      <c r="L16" s="50">
        <f>SUM(L17:L19)</f>
        <v>34105</v>
      </c>
      <c r="M16" s="50">
        <f>SUM(M17:M19)</f>
        <v>34105</v>
      </c>
    </row>
    <row r="17" spans="1:13" ht="12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25519</v>
      </c>
      <c r="K17" s="7">
        <v>25519</v>
      </c>
      <c r="L17" s="7">
        <v>23280</v>
      </c>
      <c r="M17" s="7">
        <v>23280</v>
      </c>
    </row>
    <row r="18" spans="1:13" ht="12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6581</v>
      </c>
      <c r="K18" s="7">
        <v>6581</v>
      </c>
      <c r="L18" s="7">
        <v>5820</v>
      </c>
      <c r="M18" s="7">
        <v>5820</v>
      </c>
    </row>
    <row r="19" spans="1:13" ht="12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5521</v>
      </c>
      <c r="K19" s="7">
        <v>5521</v>
      </c>
      <c r="L19" s="7">
        <v>5005</v>
      </c>
      <c r="M19" s="7">
        <v>5005</v>
      </c>
    </row>
    <row r="20" spans="1:13" ht="12">
      <c r="A20" s="193" t="s">
        <v>96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/>
      <c r="K20" s="7"/>
      <c r="L20" s="7">
        <v>2594</v>
      </c>
      <c r="M20" s="7">
        <v>2594</v>
      </c>
    </row>
    <row r="21" spans="1:13" ht="12">
      <c r="A21" s="193" t="s">
        <v>97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61405</v>
      </c>
      <c r="K21" s="7">
        <v>61405</v>
      </c>
      <c r="L21" s="7">
        <v>9180</v>
      </c>
      <c r="M21" s="7">
        <v>9180</v>
      </c>
    </row>
    <row r="22" spans="1:13" ht="12">
      <c r="A22" s="193" t="s">
        <v>18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">
      <c r="A25" s="193" t="s">
        <v>98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">
      <c r="A26" s="193" t="s">
        <v>41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/>
      <c r="K26" s="7"/>
      <c r="L26" s="7">
        <v>1601</v>
      </c>
      <c r="M26" s="7">
        <v>1601</v>
      </c>
    </row>
    <row r="27" spans="1:13" ht="12">
      <c r="A27" s="193" t="s">
        <v>179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0">
        <f>SUM(J28:J32)</f>
        <v>3376</v>
      </c>
      <c r="K27" s="50">
        <f>SUM(K28:K32)</f>
        <v>3376</v>
      </c>
      <c r="L27" s="50">
        <f>SUM(L28:L32)</f>
        <v>1248</v>
      </c>
      <c r="M27" s="50">
        <f>SUM(M28:M32)</f>
        <v>1248</v>
      </c>
    </row>
    <row r="28" spans="1:13" ht="24.75" customHeight="1">
      <c r="A28" s="193" t="s">
        <v>193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24.75" customHeight="1">
      <c r="A29" s="193" t="s">
        <v>129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3376</v>
      </c>
      <c r="K29" s="7">
        <v>3376</v>
      </c>
      <c r="L29" s="7">
        <v>130</v>
      </c>
      <c r="M29" s="7">
        <v>130</v>
      </c>
    </row>
    <row r="30" spans="1:13" ht="12">
      <c r="A30" s="193" t="s">
        <v>115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">
      <c r="A31" s="193" t="s">
        <v>189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">
      <c r="A32" s="193" t="s">
        <v>116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>
        <v>1118</v>
      </c>
      <c r="M32" s="7">
        <v>1118</v>
      </c>
    </row>
    <row r="33" spans="1:13" ht="12">
      <c r="A33" s="193" t="s">
        <v>180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0">
        <f>SUM(J34:J37)</f>
        <v>44666</v>
      </c>
      <c r="K33" s="50">
        <f>SUM(K34:K37)</f>
        <v>44666</v>
      </c>
      <c r="L33" s="50">
        <f>SUM(L34:L37)</f>
        <v>615</v>
      </c>
      <c r="M33" s="50">
        <f>SUM(M34:M37)</f>
        <v>615</v>
      </c>
    </row>
    <row r="34" spans="1:13" ht="12">
      <c r="A34" s="193" t="s">
        <v>57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s="122" customFormat="1" ht="19.5" customHeight="1">
      <c r="A35" s="234" t="s">
        <v>56</v>
      </c>
      <c r="B35" s="235"/>
      <c r="C35" s="235"/>
      <c r="D35" s="235"/>
      <c r="E35" s="235"/>
      <c r="F35" s="235"/>
      <c r="G35" s="235"/>
      <c r="H35" s="236"/>
      <c r="I35" s="121">
        <v>139</v>
      </c>
      <c r="J35" s="7">
        <v>18260</v>
      </c>
      <c r="K35" s="7">
        <v>18260</v>
      </c>
      <c r="L35" s="7">
        <v>31</v>
      </c>
      <c r="M35" s="7">
        <v>31</v>
      </c>
    </row>
    <row r="36" spans="1:13" ht="12">
      <c r="A36" s="193" t="s">
        <v>190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">
      <c r="A37" s="193" t="s">
        <v>58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>
        <v>26406</v>
      </c>
      <c r="K37" s="7">
        <v>26406</v>
      </c>
      <c r="L37" s="7">
        <v>584</v>
      </c>
      <c r="M37" s="7">
        <v>584</v>
      </c>
    </row>
    <row r="38" spans="1:13" ht="12">
      <c r="A38" s="193" t="s">
        <v>164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">
      <c r="A39" s="193" t="s">
        <v>165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">
      <c r="A40" s="193" t="s">
        <v>191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">
      <c r="A41" s="193" t="s">
        <v>192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">
      <c r="A42" s="193" t="s">
        <v>181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0">
        <f>J7+J27+J38+J40</f>
        <v>7276</v>
      </c>
      <c r="K42" s="50">
        <f>K7+K27+K38+K40</f>
        <v>7276</v>
      </c>
      <c r="L42" s="50">
        <f>L7+L27+L38+L40</f>
        <v>92178</v>
      </c>
      <c r="M42" s="50">
        <f>M7+M27+M38+M40</f>
        <v>92178</v>
      </c>
    </row>
    <row r="43" spans="1:13" ht="12">
      <c r="A43" s="193" t="s">
        <v>182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0">
        <f>J10+J33+J39+J41</f>
        <v>169021</v>
      </c>
      <c r="K43" s="50">
        <f>K10+K33+K39+K41</f>
        <v>169021</v>
      </c>
      <c r="L43" s="50">
        <f>L10+L33+L39+L41</f>
        <v>69544</v>
      </c>
      <c r="M43" s="50">
        <f>M10+M33+M39+M41</f>
        <v>69544</v>
      </c>
    </row>
    <row r="44" spans="1:13" ht="12">
      <c r="A44" s="193" t="s">
        <v>202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0">
        <f>J42-J43</f>
        <v>-161745</v>
      </c>
      <c r="K44" s="50">
        <f>K42-K43</f>
        <v>-161745</v>
      </c>
      <c r="L44" s="50">
        <f>L42-L43</f>
        <v>22634</v>
      </c>
      <c r="M44" s="50">
        <f>M42-M43</f>
        <v>22634</v>
      </c>
    </row>
    <row r="45" spans="1:13" ht="12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22634</v>
      </c>
      <c r="M45" s="50">
        <f>IF(M42&gt;M43,M42-M43,0)</f>
        <v>22634</v>
      </c>
    </row>
    <row r="46" spans="1:13" ht="12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0">
        <f>IF(J43&gt;J42,J43-J42,0)</f>
        <v>161745</v>
      </c>
      <c r="K46" s="50">
        <f>IF(K43&gt;K42,K43-K42,0)</f>
        <v>161745</v>
      </c>
      <c r="L46" s="50">
        <f>IF(L43&gt;L42,L43-L42,0)</f>
        <v>0</v>
      </c>
      <c r="M46" s="50">
        <f>IF(M43&gt;M42,M43-M42,0)</f>
        <v>0</v>
      </c>
    </row>
    <row r="47" spans="1:13" ht="12">
      <c r="A47" s="193" t="s">
        <v>183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">
      <c r="A48" s="193" t="s">
        <v>203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0">
        <f>J44-J47</f>
        <v>-161745</v>
      </c>
      <c r="K48" s="50">
        <f>K44-K47</f>
        <v>-161745</v>
      </c>
      <c r="L48" s="50">
        <f>L44-L47</f>
        <v>22634</v>
      </c>
      <c r="M48" s="50">
        <f>M44-M47</f>
        <v>22634</v>
      </c>
    </row>
    <row r="49" spans="1:13" ht="12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22634</v>
      </c>
      <c r="M49" s="50">
        <f>IF(M48&gt;0,M48,0)</f>
        <v>22634</v>
      </c>
    </row>
    <row r="50" spans="1:13" ht="12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58">
        <f>IF(J48&lt;0,-J48,0)</f>
        <v>161745</v>
      </c>
      <c r="K50" s="58">
        <f>IF(K48&lt;0,-K48,0)</f>
        <v>161745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0" t="s">
        <v>277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0" t="s">
        <v>156</v>
      </c>
      <c r="B52" s="191"/>
      <c r="C52" s="191"/>
      <c r="D52" s="191"/>
      <c r="E52" s="191"/>
      <c r="F52" s="191"/>
      <c r="G52" s="191"/>
      <c r="H52" s="191"/>
      <c r="I52" s="52"/>
      <c r="J52" s="52"/>
      <c r="K52" s="52"/>
      <c r="L52" s="52"/>
      <c r="M52" s="59"/>
    </row>
    <row r="53" spans="1:13" ht="12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0" t="s">
        <v>158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">
      <c r="A56" s="190" t="s">
        <v>170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>
        <v>-161745</v>
      </c>
      <c r="K56" s="6">
        <v>-161745</v>
      </c>
      <c r="L56" s="6">
        <v>22634</v>
      </c>
      <c r="M56" s="6">
        <v>22634</v>
      </c>
    </row>
    <row r="57" spans="1:13" ht="12">
      <c r="A57" s="193" t="s">
        <v>187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">
      <c r="A58" s="193" t="s">
        <v>194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24.75" customHeight="1">
      <c r="A59" s="193" t="s">
        <v>195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24.75" customHeight="1">
      <c r="A60" s="193" t="s">
        <v>39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">
      <c r="A61" s="193" t="s">
        <v>196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">
      <c r="A62" s="193" t="s">
        <v>197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">
      <c r="A63" s="193" t="s">
        <v>198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">
      <c r="A64" s="193" t="s">
        <v>199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">
      <c r="A65" s="193" t="s">
        <v>188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24.75" customHeight="1">
      <c r="A66" s="193" t="s">
        <v>162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">
      <c r="A67" s="193" t="s">
        <v>163</v>
      </c>
      <c r="B67" s="194"/>
      <c r="C67" s="194"/>
      <c r="D67" s="194"/>
      <c r="E67" s="194"/>
      <c r="F67" s="194"/>
      <c r="G67" s="194"/>
      <c r="H67" s="195"/>
      <c r="I67" s="1">
        <v>168</v>
      </c>
      <c r="J67" s="58">
        <f>J56+J66</f>
        <v>-161745</v>
      </c>
      <c r="K67" s="58">
        <f>K56+K66</f>
        <v>-161745</v>
      </c>
      <c r="L67" s="58">
        <f>L56+L66</f>
        <v>22634</v>
      </c>
      <c r="M67" s="58">
        <f>M56+M66</f>
        <v>22634</v>
      </c>
    </row>
    <row r="68" spans="1:13" ht="12.75" customHeight="1">
      <c r="A68" s="247" t="s">
        <v>278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157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">
      <c r="A71" s="244" t="s">
        <v>201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zoomScalePageLayoutView="0" workbookViewId="0" topLeftCell="A1">
      <selection activeCell="D61" sqref="D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310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">
      <c r="A3" s="251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1.75">
      <c r="A4" s="256" t="s">
        <v>50</v>
      </c>
      <c r="B4" s="256"/>
      <c r="C4" s="256"/>
      <c r="D4" s="256"/>
      <c r="E4" s="256"/>
      <c r="F4" s="256"/>
      <c r="G4" s="256"/>
      <c r="H4" s="256"/>
      <c r="I4" s="63" t="s">
        <v>245</v>
      </c>
      <c r="J4" s="64" t="s">
        <v>283</v>
      </c>
      <c r="K4" s="64" t="s">
        <v>284</v>
      </c>
    </row>
    <row r="5" spans="1:11" ht="12">
      <c r="A5" s="257">
        <v>1</v>
      </c>
      <c r="B5" s="257"/>
      <c r="C5" s="257"/>
      <c r="D5" s="257"/>
      <c r="E5" s="257"/>
      <c r="F5" s="257"/>
      <c r="G5" s="257"/>
      <c r="H5" s="257"/>
      <c r="I5" s="65">
        <v>2</v>
      </c>
      <c r="J5" s="66" t="s">
        <v>248</v>
      </c>
      <c r="K5" s="66" t="s">
        <v>249</v>
      </c>
    </row>
    <row r="6" spans="1:11" ht="12">
      <c r="A6" s="210" t="s">
        <v>130</v>
      </c>
      <c r="B6" s="221"/>
      <c r="C6" s="221"/>
      <c r="D6" s="221"/>
      <c r="E6" s="221"/>
      <c r="F6" s="221"/>
      <c r="G6" s="221"/>
      <c r="H6" s="221"/>
      <c r="I6" s="258"/>
      <c r="J6" s="258"/>
      <c r="K6" s="259"/>
    </row>
    <row r="7" spans="1:11" ht="12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-161745</v>
      </c>
      <c r="K7" s="7">
        <v>22634</v>
      </c>
    </row>
    <row r="8" spans="1:11" ht="12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>
        <v>2594</v>
      </c>
    </row>
    <row r="9" spans="1:11" ht="12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53526</v>
      </c>
      <c r="K9" s="7">
        <v>698783</v>
      </c>
    </row>
    <row r="10" spans="1:11" ht="12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410764</v>
      </c>
    </row>
    <row r="13" spans="1:11" ht="12">
      <c r="A13" s="193" t="s">
        <v>131</v>
      </c>
      <c r="B13" s="194"/>
      <c r="C13" s="194"/>
      <c r="D13" s="194"/>
      <c r="E13" s="194"/>
      <c r="F13" s="194"/>
      <c r="G13" s="194"/>
      <c r="H13" s="194"/>
      <c r="I13" s="1">
        <v>7</v>
      </c>
      <c r="J13" s="61">
        <f>SUM(J7:J12)</f>
        <v>-108219</v>
      </c>
      <c r="K13" s="50">
        <f>SUM(K7:K12)</f>
        <v>1134775</v>
      </c>
    </row>
    <row r="14" spans="1:11" ht="12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8715</v>
      </c>
      <c r="K15" s="7">
        <v>542813</v>
      </c>
    </row>
    <row r="16" spans="1:11" ht="12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7500</v>
      </c>
      <c r="K16" s="7"/>
    </row>
    <row r="17" spans="1:11" ht="12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11959</v>
      </c>
      <c r="K17" s="7"/>
    </row>
    <row r="18" spans="1:11" ht="12">
      <c r="A18" s="193" t="s">
        <v>132</v>
      </c>
      <c r="B18" s="194"/>
      <c r="C18" s="194"/>
      <c r="D18" s="194"/>
      <c r="E18" s="194"/>
      <c r="F18" s="194"/>
      <c r="G18" s="194"/>
      <c r="H18" s="194"/>
      <c r="I18" s="1">
        <v>12</v>
      </c>
      <c r="J18" s="61">
        <f>SUM(J14:J17)</f>
        <v>28174</v>
      </c>
      <c r="K18" s="50">
        <f>SUM(K14:K17)</f>
        <v>542813</v>
      </c>
    </row>
    <row r="19" spans="1:11" ht="24" customHeight="1">
      <c r="A19" s="193" t="s">
        <v>30</v>
      </c>
      <c r="B19" s="194"/>
      <c r="C19" s="194"/>
      <c r="D19" s="194"/>
      <c r="E19" s="194"/>
      <c r="F19" s="194"/>
      <c r="G19" s="194"/>
      <c r="H19" s="194"/>
      <c r="I19" s="1">
        <v>13</v>
      </c>
      <c r="J19" s="61">
        <f>IF(J13&gt;J18,J13-J18,0)</f>
        <v>0</v>
      </c>
      <c r="K19" s="50">
        <f>IF(K13&gt;K18,K13-K18,0)</f>
        <v>591962</v>
      </c>
    </row>
    <row r="20" spans="1:11" ht="26.25" customHeight="1">
      <c r="A20" s="193" t="s">
        <v>31</v>
      </c>
      <c r="B20" s="194"/>
      <c r="C20" s="194"/>
      <c r="D20" s="194"/>
      <c r="E20" s="194"/>
      <c r="F20" s="194"/>
      <c r="G20" s="194"/>
      <c r="H20" s="194"/>
      <c r="I20" s="1">
        <v>14</v>
      </c>
      <c r="J20" s="61">
        <f>IF(J18&gt;J13,J18-J13,0)</f>
        <v>136393</v>
      </c>
      <c r="K20" s="50">
        <f>IF(K18&gt;K13,K18-K13,0)</f>
        <v>0</v>
      </c>
    </row>
    <row r="21" spans="1:11" ht="12">
      <c r="A21" s="210" t="s">
        <v>133</v>
      </c>
      <c r="B21" s="221"/>
      <c r="C21" s="221"/>
      <c r="D21" s="221"/>
      <c r="E21" s="221"/>
      <c r="F21" s="221"/>
      <c r="G21" s="221"/>
      <c r="H21" s="221"/>
      <c r="I21" s="258"/>
      <c r="J21" s="258"/>
      <c r="K21" s="259"/>
    </row>
    <row r="22" spans="1:11" ht="12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89392</v>
      </c>
    </row>
    <row r="23" spans="1:11" ht="12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">
      <c r="A27" s="193" t="s">
        <v>137</v>
      </c>
      <c r="B27" s="194"/>
      <c r="C27" s="194"/>
      <c r="D27" s="194"/>
      <c r="E27" s="194"/>
      <c r="F27" s="194"/>
      <c r="G27" s="194"/>
      <c r="H27" s="194"/>
      <c r="I27" s="1">
        <v>20</v>
      </c>
      <c r="J27" s="61">
        <f>SUM(J22:J26)</f>
        <v>0</v>
      </c>
      <c r="K27" s="50">
        <f>SUM(K22:K26)</f>
        <v>89392</v>
      </c>
    </row>
    <row r="28" spans="1:11" ht="12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/>
      <c r="K28" s="7">
        <v>821318</v>
      </c>
    </row>
    <row r="29" spans="1:11" ht="12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">
      <c r="A31" s="193" t="s">
        <v>2</v>
      </c>
      <c r="B31" s="194"/>
      <c r="C31" s="194"/>
      <c r="D31" s="194"/>
      <c r="E31" s="194"/>
      <c r="F31" s="194"/>
      <c r="G31" s="194"/>
      <c r="H31" s="194"/>
      <c r="I31" s="1">
        <v>24</v>
      </c>
      <c r="J31" s="61">
        <f>SUM(J28:J30)</f>
        <v>0</v>
      </c>
      <c r="K31" s="50">
        <f>SUM(K28:K30)</f>
        <v>821318</v>
      </c>
    </row>
    <row r="32" spans="1:11" ht="27" customHeight="1">
      <c r="A32" s="193" t="s">
        <v>32</v>
      </c>
      <c r="B32" s="194"/>
      <c r="C32" s="194"/>
      <c r="D32" s="194"/>
      <c r="E32" s="194"/>
      <c r="F32" s="194"/>
      <c r="G32" s="194"/>
      <c r="H32" s="194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24.75" customHeight="1">
      <c r="A33" s="193" t="s">
        <v>33</v>
      </c>
      <c r="B33" s="194"/>
      <c r="C33" s="194"/>
      <c r="D33" s="194"/>
      <c r="E33" s="194"/>
      <c r="F33" s="194"/>
      <c r="G33" s="194"/>
      <c r="H33" s="194"/>
      <c r="I33" s="1">
        <v>26</v>
      </c>
      <c r="J33" s="61">
        <f>IF(J31&gt;J27,J31-J27,0)</f>
        <v>0</v>
      </c>
      <c r="K33" s="50">
        <f>IF(K31&gt;K27,K31-K27,0)</f>
        <v>731926</v>
      </c>
    </row>
    <row r="34" spans="1:11" ht="12">
      <c r="A34" s="210" t="s">
        <v>134</v>
      </c>
      <c r="B34" s="221"/>
      <c r="C34" s="221"/>
      <c r="D34" s="221"/>
      <c r="E34" s="221"/>
      <c r="F34" s="221"/>
      <c r="G34" s="221"/>
      <c r="H34" s="221"/>
      <c r="I34" s="258"/>
      <c r="J34" s="258"/>
      <c r="K34" s="259"/>
    </row>
    <row r="35" spans="1:11" ht="12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">
      <c r="A38" s="193" t="s">
        <v>59</v>
      </c>
      <c r="B38" s="194"/>
      <c r="C38" s="194"/>
      <c r="D38" s="194"/>
      <c r="E38" s="194"/>
      <c r="F38" s="194"/>
      <c r="G38" s="194"/>
      <c r="H38" s="194"/>
      <c r="I38" s="1">
        <v>30</v>
      </c>
      <c r="J38" s="61">
        <f>SUM(J35:J37)</f>
        <v>0</v>
      </c>
      <c r="K38" s="50">
        <f>SUM(K35:K37)</f>
        <v>0</v>
      </c>
    </row>
    <row r="39" spans="1:11" ht="12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/>
      <c r="K39" s="7"/>
    </row>
    <row r="40" spans="1:11" ht="12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">
      <c r="A44" s="193" t="s">
        <v>60</v>
      </c>
      <c r="B44" s="194"/>
      <c r="C44" s="194"/>
      <c r="D44" s="194"/>
      <c r="E44" s="194"/>
      <c r="F44" s="194"/>
      <c r="G44" s="194"/>
      <c r="H44" s="194"/>
      <c r="I44" s="1">
        <v>36</v>
      </c>
      <c r="J44" s="61">
        <f>SUM(J39:J43)</f>
        <v>0</v>
      </c>
      <c r="K44" s="50">
        <f>SUM(K39:K43)</f>
        <v>0</v>
      </c>
    </row>
    <row r="45" spans="1:11" ht="23.25" customHeight="1">
      <c r="A45" s="193" t="s">
        <v>11</v>
      </c>
      <c r="B45" s="194"/>
      <c r="C45" s="194"/>
      <c r="D45" s="194"/>
      <c r="E45" s="194"/>
      <c r="F45" s="194"/>
      <c r="G45" s="194"/>
      <c r="H45" s="194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27" customHeight="1">
      <c r="A46" s="193" t="s">
        <v>12</v>
      </c>
      <c r="B46" s="194"/>
      <c r="C46" s="194"/>
      <c r="D46" s="194"/>
      <c r="E46" s="194"/>
      <c r="F46" s="194"/>
      <c r="G46" s="194"/>
      <c r="H46" s="194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61">
        <f>IF(J20-J19+J33-J32+J46-J45&gt;0,J20-J19+J33-J32+J46-J45,0)</f>
        <v>136393</v>
      </c>
      <c r="K48" s="50">
        <f>IF(K20-K19+K33-K32+K46-K45&gt;0,K20-K19+K33-K32+K46-K45,0)</f>
        <v>139964</v>
      </c>
    </row>
    <row r="49" spans="1:11" ht="12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183682</v>
      </c>
      <c r="K49" s="7">
        <v>390131</v>
      </c>
    </row>
    <row r="50" spans="1:11" ht="12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136393</v>
      </c>
      <c r="K51" s="7">
        <v>139964</v>
      </c>
    </row>
    <row r="52" spans="1:11" ht="12">
      <c r="A52" s="226" t="s">
        <v>146</v>
      </c>
      <c r="B52" s="227"/>
      <c r="C52" s="227"/>
      <c r="D52" s="227"/>
      <c r="E52" s="227"/>
      <c r="F52" s="227"/>
      <c r="G52" s="227"/>
      <c r="H52" s="227"/>
      <c r="I52" s="4">
        <v>44</v>
      </c>
      <c r="J52" s="62">
        <f>J49+J50-J51</f>
        <v>47289</v>
      </c>
      <c r="K52" s="58">
        <f>K49+K50-K51</f>
        <v>250167</v>
      </c>
    </row>
    <row r="60" ht="12">
      <c r="H6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G65536 I1:IV65536 H1:H59 H61:H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25" zoomScalePageLayoutView="0" workbookViewId="0" topLeftCell="A1">
      <selection activeCell="D61" sqref="D6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">
      <c r="A1" s="266" t="s">
        <v>246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</row>
    <row r="2" spans="1:12" ht="15">
      <c r="A2" s="39"/>
      <c r="B2" s="67"/>
      <c r="C2" s="276" t="s">
        <v>247</v>
      </c>
      <c r="D2" s="276"/>
      <c r="E2" s="70" t="s">
        <v>285</v>
      </c>
      <c r="F2" s="40" t="s">
        <v>216</v>
      </c>
      <c r="G2" s="277" t="s">
        <v>286</v>
      </c>
      <c r="H2" s="278"/>
      <c r="I2" s="67"/>
      <c r="J2" s="67"/>
      <c r="K2" s="67"/>
      <c r="L2" s="71"/>
    </row>
    <row r="3" spans="1:11" ht="21.75">
      <c r="A3" s="279" t="s">
        <v>50</v>
      </c>
      <c r="B3" s="279"/>
      <c r="C3" s="279"/>
      <c r="D3" s="279"/>
      <c r="E3" s="279"/>
      <c r="F3" s="279"/>
      <c r="G3" s="279"/>
      <c r="H3" s="279"/>
      <c r="I3" s="74" t="s">
        <v>270</v>
      </c>
      <c r="J3" s="75" t="s">
        <v>124</v>
      </c>
      <c r="K3" s="75" t="s">
        <v>125</v>
      </c>
    </row>
    <row r="4" spans="1:11" ht="12">
      <c r="A4" s="280">
        <v>1</v>
      </c>
      <c r="B4" s="280"/>
      <c r="C4" s="280"/>
      <c r="D4" s="280"/>
      <c r="E4" s="280"/>
      <c r="F4" s="280"/>
      <c r="G4" s="280"/>
      <c r="H4" s="280"/>
      <c r="I4" s="77">
        <v>2</v>
      </c>
      <c r="J4" s="76" t="s">
        <v>248</v>
      </c>
      <c r="K4" s="76" t="s">
        <v>249</v>
      </c>
    </row>
    <row r="5" spans="1:11" ht="12">
      <c r="A5" s="268" t="s">
        <v>250</v>
      </c>
      <c r="B5" s="269"/>
      <c r="C5" s="269"/>
      <c r="D5" s="269"/>
      <c r="E5" s="269"/>
      <c r="F5" s="269"/>
      <c r="G5" s="269"/>
      <c r="H5" s="269"/>
      <c r="I5" s="41">
        <v>1</v>
      </c>
      <c r="J5" s="42">
        <v>3600000</v>
      </c>
      <c r="K5" s="42">
        <v>3600000</v>
      </c>
    </row>
    <row r="6" spans="1:11" ht="12">
      <c r="A6" s="268" t="s">
        <v>251</v>
      </c>
      <c r="B6" s="269"/>
      <c r="C6" s="269"/>
      <c r="D6" s="269"/>
      <c r="E6" s="269"/>
      <c r="F6" s="269"/>
      <c r="G6" s="269"/>
      <c r="H6" s="269"/>
      <c r="I6" s="41">
        <v>2</v>
      </c>
      <c r="J6" s="43">
        <v>21363005</v>
      </c>
      <c r="K6" s="43">
        <v>21363005</v>
      </c>
    </row>
    <row r="7" spans="1:11" ht="12">
      <c r="A7" s="268" t="s">
        <v>252</v>
      </c>
      <c r="B7" s="269"/>
      <c r="C7" s="269"/>
      <c r="D7" s="269"/>
      <c r="E7" s="269"/>
      <c r="F7" s="269"/>
      <c r="G7" s="269"/>
      <c r="H7" s="269"/>
      <c r="I7" s="41">
        <v>3</v>
      </c>
      <c r="J7" s="43">
        <v>180095</v>
      </c>
      <c r="K7" s="43">
        <v>180095</v>
      </c>
    </row>
    <row r="8" spans="1:11" ht="12">
      <c r="A8" s="268" t="s">
        <v>253</v>
      </c>
      <c r="B8" s="269"/>
      <c r="C8" s="269"/>
      <c r="D8" s="269"/>
      <c r="E8" s="269"/>
      <c r="F8" s="269"/>
      <c r="G8" s="269"/>
      <c r="H8" s="269"/>
      <c r="I8" s="41">
        <v>4</v>
      </c>
      <c r="J8" s="43">
        <v>-785911</v>
      </c>
      <c r="K8" s="43">
        <v>-2659445</v>
      </c>
    </row>
    <row r="9" spans="1:11" ht="12">
      <c r="A9" s="268" t="s">
        <v>254</v>
      </c>
      <c r="B9" s="269"/>
      <c r="C9" s="269"/>
      <c r="D9" s="269"/>
      <c r="E9" s="269"/>
      <c r="F9" s="269"/>
      <c r="G9" s="269"/>
      <c r="H9" s="269"/>
      <c r="I9" s="41">
        <v>5</v>
      </c>
      <c r="J9" s="43">
        <v>-1873531</v>
      </c>
      <c r="K9" s="43">
        <v>22635</v>
      </c>
    </row>
    <row r="10" spans="1:11" ht="12">
      <c r="A10" s="268" t="s">
        <v>255</v>
      </c>
      <c r="B10" s="269"/>
      <c r="C10" s="269"/>
      <c r="D10" s="269"/>
      <c r="E10" s="269"/>
      <c r="F10" s="269"/>
      <c r="G10" s="269"/>
      <c r="H10" s="269"/>
      <c r="I10" s="41">
        <v>6</v>
      </c>
      <c r="J10" s="43">
        <v>-1996886</v>
      </c>
      <c r="K10" s="43">
        <v>-1996885</v>
      </c>
    </row>
    <row r="11" spans="1:11" ht="12">
      <c r="A11" s="268" t="s">
        <v>256</v>
      </c>
      <c r="B11" s="269"/>
      <c r="C11" s="269"/>
      <c r="D11" s="269"/>
      <c r="E11" s="269"/>
      <c r="F11" s="269"/>
      <c r="G11" s="269"/>
      <c r="H11" s="269"/>
      <c r="I11" s="41">
        <v>7</v>
      </c>
      <c r="J11" s="43"/>
      <c r="K11" s="43"/>
    </row>
    <row r="12" spans="1:11" ht="12">
      <c r="A12" s="268" t="s">
        <v>257</v>
      </c>
      <c r="B12" s="269"/>
      <c r="C12" s="269"/>
      <c r="D12" s="269"/>
      <c r="E12" s="269"/>
      <c r="F12" s="269"/>
      <c r="G12" s="269"/>
      <c r="H12" s="269"/>
      <c r="I12" s="41">
        <v>8</v>
      </c>
      <c r="J12" s="43">
        <v>-5095</v>
      </c>
      <c r="K12" s="43"/>
    </row>
    <row r="13" spans="1:11" ht="12">
      <c r="A13" s="268" t="s">
        <v>258</v>
      </c>
      <c r="B13" s="269"/>
      <c r="C13" s="269"/>
      <c r="D13" s="269"/>
      <c r="E13" s="269"/>
      <c r="F13" s="269"/>
      <c r="G13" s="269"/>
      <c r="H13" s="269"/>
      <c r="I13" s="41">
        <v>9</v>
      </c>
      <c r="J13" s="43"/>
      <c r="K13" s="43"/>
    </row>
    <row r="14" spans="1:11" ht="12">
      <c r="A14" s="270" t="s">
        <v>259</v>
      </c>
      <c r="B14" s="271"/>
      <c r="C14" s="271"/>
      <c r="D14" s="271"/>
      <c r="E14" s="271"/>
      <c r="F14" s="271"/>
      <c r="G14" s="271"/>
      <c r="H14" s="271"/>
      <c r="I14" s="41">
        <v>10</v>
      </c>
      <c r="J14" s="72">
        <f>SUM(J5:J13)</f>
        <v>20481677</v>
      </c>
      <c r="K14" s="72">
        <f>SUM(K5:K13)</f>
        <v>20509405</v>
      </c>
    </row>
    <row r="15" spans="1:11" ht="12">
      <c r="A15" s="268" t="s">
        <v>260</v>
      </c>
      <c r="B15" s="269"/>
      <c r="C15" s="269"/>
      <c r="D15" s="269"/>
      <c r="E15" s="269"/>
      <c r="F15" s="269"/>
      <c r="G15" s="269"/>
      <c r="H15" s="269"/>
      <c r="I15" s="41">
        <v>11</v>
      </c>
      <c r="J15" s="43"/>
      <c r="K15" s="43"/>
    </row>
    <row r="16" spans="1:11" ht="12">
      <c r="A16" s="268" t="s">
        <v>261</v>
      </c>
      <c r="B16" s="269"/>
      <c r="C16" s="269"/>
      <c r="D16" s="269"/>
      <c r="E16" s="269"/>
      <c r="F16" s="269"/>
      <c r="G16" s="269"/>
      <c r="H16" s="269"/>
      <c r="I16" s="41">
        <v>12</v>
      </c>
      <c r="J16" s="43"/>
      <c r="K16" s="43"/>
    </row>
    <row r="17" spans="1:11" ht="12">
      <c r="A17" s="268" t="s">
        <v>262</v>
      </c>
      <c r="B17" s="269"/>
      <c r="C17" s="269"/>
      <c r="D17" s="269"/>
      <c r="E17" s="269"/>
      <c r="F17" s="269"/>
      <c r="G17" s="269"/>
      <c r="H17" s="269"/>
      <c r="I17" s="41">
        <v>13</v>
      </c>
      <c r="J17" s="43"/>
      <c r="K17" s="43"/>
    </row>
    <row r="18" spans="1:11" ht="12">
      <c r="A18" s="268" t="s">
        <v>263</v>
      </c>
      <c r="B18" s="269"/>
      <c r="C18" s="269"/>
      <c r="D18" s="269"/>
      <c r="E18" s="269"/>
      <c r="F18" s="269"/>
      <c r="G18" s="269"/>
      <c r="H18" s="269"/>
      <c r="I18" s="41">
        <v>14</v>
      </c>
      <c r="J18" s="43"/>
      <c r="K18" s="43"/>
    </row>
    <row r="19" spans="1:11" ht="12">
      <c r="A19" s="268" t="s">
        <v>264</v>
      </c>
      <c r="B19" s="269"/>
      <c r="C19" s="269"/>
      <c r="D19" s="269"/>
      <c r="E19" s="269"/>
      <c r="F19" s="269"/>
      <c r="G19" s="269"/>
      <c r="H19" s="269"/>
      <c r="I19" s="41">
        <v>15</v>
      </c>
      <c r="J19" s="43"/>
      <c r="K19" s="43"/>
    </row>
    <row r="20" spans="1:11" ht="12">
      <c r="A20" s="268" t="s">
        <v>265</v>
      </c>
      <c r="B20" s="269"/>
      <c r="C20" s="269"/>
      <c r="D20" s="269"/>
      <c r="E20" s="269"/>
      <c r="F20" s="269"/>
      <c r="G20" s="269"/>
      <c r="H20" s="269"/>
      <c r="I20" s="41">
        <v>16</v>
      </c>
      <c r="J20" s="43"/>
      <c r="K20" s="43"/>
    </row>
    <row r="21" spans="1:11" ht="12">
      <c r="A21" s="270" t="s">
        <v>266</v>
      </c>
      <c r="B21" s="271"/>
      <c r="C21" s="271"/>
      <c r="D21" s="271"/>
      <c r="E21" s="271"/>
      <c r="F21" s="271"/>
      <c r="G21" s="271"/>
      <c r="H21" s="271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">
      <c r="A23" s="260" t="s">
        <v>267</v>
      </c>
      <c r="B23" s="261"/>
      <c r="C23" s="261"/>
      <c r="D23" s="261"/>
      <c r="E23" s="261"/>
      <c r="F23" s="261"/>
      <c r="G23" s="261"/>
      <c r="H23" s="261"/>
      <c r="I23" s="44">
        <v>18</v>
      </c>
      <c r="J23" s="42"/>
      <c r="K23" s="42"/>
    </row>
    <row r="24" spans="1:11" ht="17.25" customHeight="1">
      <c r="A24" s="262" t="s">
        <v>268</v>
      </c>
      <c r="B24" s="263"/>
      <c r="C24" s="263"/>
      <c r="D24" s="263"/>
      <c r="E24" s="263"/>
      <c r="F24" s="263"/>
      <c r="G24" s="263"/>
      <c r="H24" s="263"/>
      <c r="I24" s="45">
        <v>19</v>
      </c>
      <c r="J24" s="73"/>
      <c r="K24" s="73"/>
    </row>
    <row r="25" spans="1:11" ht="30" customHeight="1">
      <c r="A25" s="264" t="s">
        <v>269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  <row r="60" ht="12">
      <c r="H6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G65536 I1:IV65536 H1:H59 H61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2018-04-24T10:35:59Z</cp:lastPrinted>
  <dcterms:created xsi:type="dcterms:W3CDTF">2008-10-17T11:51:54Z</dcterms:created>
  <dcterms:modified xsi:type="dcterms:W3CDTF">2018-04-26T07:02:38Z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