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" windowWidth="12171" windowHeight="8177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<sst xmlns="http://schemas.openxmlformats.org/spreadsheetml/2006/main" count="349" uniqueCount="317">
  <si>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</si>
  <si>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</si>
  <si>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</si>
  <si>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</si>
  <si>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</si>
  <si>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</si>
  <si>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</si>
  <si>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</si>
  <si>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</si>
  <si>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</si>
  <si>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</si>
  <si>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</si>
  <si>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</si>
  <si>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</si>
  <si>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</si>
  <si>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</si>
  <si>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</si>
  <si>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</si>
  <si>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</si>
  <si>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</si>
  <si>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</si>
  <si>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</si>
  <si>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</si>
  <si>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</si>
  <si>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</si>
  <si>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</si>
  <si>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</si>
  <si>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</si>
  <si>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</si>
  <si>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</si>
  <si>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</si>
  <si>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</si>
  <si>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</si>
  <si>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</si>
  <si>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</si>
  <si>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</si>
  <si>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</si>
  <si>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</si>
  <si>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</si>
  <si>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</si>
  <si>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</si>
  <si>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</si>
  <si>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</si>
  <si>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</si>
  <si>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</si>
  <si>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</si>
  <si>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</si>
  <si>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</si>
  <si>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</si>
  <si>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</si>
  <si>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</si>
  <si>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</si>
  <si>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</si>
  <si>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</si>
  <si>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</si>
  <si>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</si>
  <si>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</si>
  <si>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</si>
  <si>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</si>
  <si>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</si>
  <si>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</si>
  <si>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</si>
  <si>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</si>
  <si>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</si>
  <si>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</si>
  <si>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</si>
  <si>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</si>
  <si>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</si>
  <si>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</si>
  <si>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</si>
  <si>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</si>
  <si>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</si>
  <si>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</si>
  <si>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</si>
  <si>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</si>
  <si>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</si>
  <si>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</si>
  <si>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</si>
  <si>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</si>
  <si>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</si>
  <si>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</si>
  <si>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</si>
  <si>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</si>
  <si>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</si>
  <si>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</si>
  <si>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</si>
  <si>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</si>
  <si>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</si>
  <si>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</si>
  <si>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</si>
  <si>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</si>
  <si>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</si>
  <si>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</si>
  <si>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</si>
  <si>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</si>
  <si>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</si>
  <si>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</si>
  <si>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</si>
  <si>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</si>
  <si>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</si>
  <si>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</si>
  <si>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</si>
  <si>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</si>
  <si>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</si>
  <si>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</si>
  <si>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</si>
  <si>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</si>
  <si>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</si>
  <si>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</si>
  <si>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</si>
  <si>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</si>
  <si>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</si>
  <si>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</si>
  <si>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</si>
  <si>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</si>
  <si>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</si>
  <si>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</si>
  <si>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</si>
  <si>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</si>
  <si>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</si>
  <si>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</si>
  <si>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</si>
  <si>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</si>
  <si>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</si>
  <si>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</si>
  <si>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</si>
  <si>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</si>
  <si>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</si>
  <si>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</si>
  <si>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</si>
  <si>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</si>
  <si>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</si>
  <si>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</si>
  <si>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</si>
  <si>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</si>
  <si>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</si>
  <si>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</si>
  <si>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</si>
  <si>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</si>
  <si>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</si>
  <si>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</si>
  <si>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</si>
  <si>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</si>
  <si>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</si>
  <si>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</si>
  <si>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</si>
  <si>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</si>
  <si>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</si>
  <si>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</si>
  <si>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</si>
  <si>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</si>
  <si>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</si>
  <si>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</si>
  <si>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</si>
  <si>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</si>
  <si>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</si>
  <si>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</si>
  <si>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</si>
  <si>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</si>
  <si>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</si>
  <si>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</si>
  <si>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</si>
  <si>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</si>
  <si>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</si>
  <si>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</si>
  <si>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</si>
  <si>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</si>
  <si>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</si>
  <si>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</si>
  <si>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</si>
  <si>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</si>
  <si>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</si>
  <si>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</si>
  <si>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</si>
  <si>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</si>
  <si>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</si>
  <si>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</si>
  <si>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</si>
  <si>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</si>
  <si>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</si>
  <si>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</si>
  <si>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</si>
  <si>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</si>
  <si>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</si>
  <si>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</si>
  <si>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</si>
  <si>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</si>
  <si>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</si>
  <si>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</si>
  <si>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</si>
  <si>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</si>
  <si>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</si>
  <si>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</si>
  <si>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</si>
  <si>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</si>
  <si>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</si>
  <si>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</si>
  <si>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</si>
  <si>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</si>
  <si>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</si>
  <si>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</si>
  <si>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</si>
  <si>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</si>
  <si>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</si>
  <si>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</si>
  <si>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</si>
  <si>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</si>
  <si>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</si>
  <si>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</si>
  <si>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</si>
  <si>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</si>
  <si>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</si>
  <si>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</si>
  <si>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</si>
  <si>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</si>
  <si>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</si>
  <si>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</si>
  <si>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</si>
  <si>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</si>
  <si>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</si>
  <si>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</si>
  <si>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</si>
  <si>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</si>
  <si>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</si>
  <si>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</si>
  <si>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</si>
  <si>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</si>
  <si>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</si>
  <si>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</si>
  <si>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</si>
  <si>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</si>
  <si>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</si>
  <si>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</si>
  <si>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</si>
  <si>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</si>
  <si>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</si>
  <si>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</si>
  <si>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</si>
  <si>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</si>
  <si>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</si>
  <si>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</si>
  <si>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</si>
  <si>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</si>
  <si>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</si>
  <si>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</si>
  <si>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</si>
  <si>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</si>
  <si>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</si>
  <si>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</si>
  <si>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</si>
  <si>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</si>
  <si>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</si>
  <si>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</si>
  <si>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</si>
  <si>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</si>
  <si>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</si>
  <si>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</si>
  <si>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</si>
  <si>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</si>
  <si>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</si>
  <si>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</si>
  <si>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</si>
  <si>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</si>
  <si>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</si>
  <si>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</si>
  <si>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</si>
  <si>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</si>
  <si>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</si>
  <si>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</si>
  <si>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</si>
  <si>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</si>
  <si>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</si>
  <si>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</si>
  <si>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</si>
  <si>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</si>
  <si>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</si>
  <si>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</si>
  <si>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</si>
  <si>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</si>
  <si>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</si>
  <si>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</si>
  <si>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</si>
  <si>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</si>
  <si>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</si>
  <si>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</si>
  <si>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01924737</t>
  </si>
  <si>
    <t>040211518</t>
  </si>
  <si>
    <t>22198253360</t>
  </si>
  <si>
    <t>PULA</t>
  </si>
  <si>
    <t>MLETAČKA 12</t>
  </si>
  <si>
    <t>info@terragrupa.hr</t>
  </si>
  <si>
    <t>ISTARSKA</t>
  </si>
  <si>
    <t>6810</t>
  </si>
  <si>
    <t>50841731866</t>
  </si>
  <si>
    <t>REMIKO d.o.o. Pula</t>
  </si>
  <si>
    <t>Mladen Stojanović</t>
  </si>
  <si>
    <t>052-542236</t>
  </si>
  <si>
    <t>052-213186</t>
  </si>
  <si>
    <t>remiko@optinet.hr</t>
  </si>
  <si>
    <t>ŽAGAR MATIJA</t>
  </si>
  <si>
    <t>GRUPA TERRA FIRMA d.d.</t>
  </si>
  <si>
    <t>DA</t>
  </si>
  <si>
    <t xml:space="preserve">Obveznik: GRUPA  TERRA FIRMA </t>
  </si>
  <si>
    <t xml:space="preserve">Obveznik: GRUPA TERRA FIRMA </t>
  </si>
  <si>
    <t>LEPI KRAJI d.o.o.</t>
  </si>
  <si>
    <t>LJUBLJANA, SLOVENIA</t>
  </si>
  <si>
    <t>RAKALJ d.o.o.</t>
  </si>
  <si>
    <t>PULA,MLETAČKA 12</t>
  </si>
  <si>
    <t>02192608</t>
  </si>
  <si>
    <t>TERRA TISON d.o.o.</t>
  </si>
  <si>
    <t>02043181</t>
  </si>
  <si>
    <t>T.F.1.-KAVRAN d.o.o.</t>
  </si>
  <si>
    <t>02590387</t>
  </si>
  <si>
    <t>stanje na dan 30.06.2014.</t>
  </si>
  <si>
    <t>u razdoblju 01.01.2014. do 30.06.2014.</t>
  </si>
  <si>
    <t>30.06.2014.</t>
  </si>
  <si>
    <t>u razdoblju 01.01.2014 do30.06.2014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</si>
</sst>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E0290BC-028D-4C08-A06C-F140172EB6F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62</xdr:row>
      <xdr:rowOff>0</xdr:rowOff>
    </xdr:from>
    <xdr:to>
      <xdr:col>4</xdr:col>
      <xdr:colOff>314325</xdr:colOff>
      <xdr:row>62</xdr:row>
      <xdr:rowOff>542925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9763125"/>
          <a:ext cx="1533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60</xdr:row>
      <xdr:rowOff>0</xdr:rowOff>
    </xdr:from>
    <xdr:to>
      <xdr:col>7</xdr:col>
      <xdr:colOff>1276350</xdr:colOff>
      <xdr:row>62</xdr:row>
      <xdr:rowOff>219075</xdr:rowOff>
    </xdr:to>
    <xdr:pic>
      <xdr:nvPicPr>
        <xdr:cNvPr id="2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972050" y="9229725"/>
          <a:ext cx="1276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H61" sqref="H6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37" t="s">
        <v>214</v>
      </c>
      <c r="B1" s="138"/>
      <c r="C1" s="138"/>
      <c r="D1" s="78"/>
      <c r="E1" s="78"/>
      <c r="F1" s="78"/>
      <c r="G1" s="78"/>
      <c r="H1" s="78"/>
      <c r="I1" s="79"/>
      <c r="J1" s="10"/>
      <c r="K1" s="10"/>
      <c r="L1" s="10"/>
    </row>
    <row r="2" spans="1:12" ht="12">
      <c r="A2" s="176" t="s">
        <v>215</v>
      </c>
      <c r="B2" s="177"/>
      <c r="C2" s="177"/>
      <c r="D2" s="178"/>
      <c r="E2" s="113">
        <v>41640</v>
      </c>
      <c r="F2" s="12"/>
      <c r="G2" s="13" t="s">
        <v>216</v>
      </c>
      <c r="H2" s="113">
        <v>41820</v>
      </c>
      <c r="I2" s="80"/>
      <c r="J2" s="10"/>
      <c r="K2" s="10"/>
      <c r="L2" s="10"/>
    </row>
    <row r="3" spans="1:12" ht="12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79" t="s">
        <v>281</v>
      </c>
      <c r="B4" s="180"/>
      <c r="C4" s="180"/>
      <c r="D4" s="180"/>
      <c r="E4" s="180"/>
      <c r="F4" s="180"/>
      <c r="G4" s="180"/>
      <c r="H4" s="180"/>
      <c r="I4" s="181"/>
      <c r="J4" s="10"/>
      <c r="K4" s="10"/>
      <c r="L4" s="10"/>
    </row>
    <row r="5" spans="1:12" ht="12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">
      <c r="A6" s="128" t="s">
        <v>217</v>
      </c>
      <c r="B6" s="129"/>
      <c r="C6" s="143" t="s">
        <v>285</v>
      </c>
      <c r="D6" s="144"/>
      <c r="E6" s="29"/>
      <c r="F6" s="29"/>
      <c r="G6" s="29"/>
      <c r="H6" s="29"/>
      <c r="I6" s="86"/>
      <c r="J6" s="10"/>
      <c r="K6" s="10"/>
      <c r="L6" s="10"/>
    </row>
    <row r="7" spans="1:12" ht="12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">
      <c r="A8" s="182" t="s">
        <v>218</v>
      </c>
      <c r="B8" s="183"/>
      <c r="C8" s="143" t="s">
        <v>286</v>
      </c>
      <c r="D8" s="144"/>
      <c r="E8" s="29"/>
      <c r="F8" s="29"/>
      <c r="G8" s="29"/>
      <c r="H8" s="29"/>
      <c r="I8" s="88"/>
      <c r="J8" s="10"/>
      <c r="K8" s="10"/>
      <c r="L8" s="10"/>
    </row>
    <row r="9" spans="1:12" ht="12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">
      <c r="A10" s="123" t="s">
        <v>219</v>
      </c>
      <c r="B10" s="174"/>
      <c r="C10" s="143" t="s">
        <v>287</v>
      </c>
      <c r="D10" s="144"/>
      <c r="E10" s="16"/>
      <c r="F10" s="16"/>
      <c r="G10" s="16"/>
      <c r="H10" s="16"/>
      <c r="I10" s="88"/>
      <c r="J10" s="10"/>
      <c r="K10" s="10"/>
      <c r="L10" s="10"/>
    </row>
    <row r="11" spans="1:12" ht="12">
      <c r="A11" s="175"/>
      <c r="B11" s="174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">
      <c r="A12" s="128" t="s">
        <v>220</v>
      </c>
      <c r="B12" s="129"/>
      <c r="C12" s="145" t="s">
        <v>300</v>
      </c>
      <c r="D12" s="171"/>
      <c r="E12" s="171"/>
      <c r="F12" s="171"/>
      <c r="G12" s="171"/>
      <c r="H12" s="171"/>
      <c r="I12" s="131"/>
      <c r="J12" s="10"/>
      <c r="K12" s="10"/>
      <c r="L12" s="10"/>
    </row>
    <row r="13" spans="1:12" ht="12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">
      <c r="A14" s="128" t="s">
        <v>221</v>
      </c>
      <c r="B14" s="129"/>
      <c r="C14" s="172">
        <v>52100</v>
      </c>
      <c r="D14" s="173"/>
      <c r="E14" s="16"/>
      <c r="F14" s="145" t="s">
        <v>288</v>
      </c>
      <c r="G14" s="171"/>
      <c r="H14" s="171"/>
      <c r="I14" s="131"/>
      <c r="J14" s="10"/>
      <c r="K14" s="10"/>
      <c r="L14" s="10"/>
    </row>
    <row r="15" spans="1:12" ht="12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">
      <c r="A16" s="128" t="s">
        <v>222</v>
      </c>
      <c r="B16" s="129"/>
      <c r="C16" s="145" t="s">
        <v>289</v>
      </c>
      <c r="D16" s="171"/>
      <c r="E16" s="171"/>
      <c r="F16" s="171"/>
      <c r="G16" s="171"/>
      <c r="H16" s="171"/>
      <c r="I16" s="131"/>
      <c r="J16" s="10"/>
      <c r="K16" s="10"/>
      <c r="L16" s="10"/>
    </row>
    <row r="17" spans="1:12" ht="12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">
      <c r="A18" s="128" t="s">
        <v>223</v>
      </c>
      <c r="B18" s="129"/>
      <c r="C18" s="166" t="s">
        <v>290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">
      <c r="A20" s="128" t="s">
        <v>224</v>
      </c>
      <c r="B20" s="129"/>
      <c r="C20" s="169"/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">
      <c r="A22" s="128" t="s">
        <v>225</v>
      </c>
      <c r="B22" s="129"/>
      <c r="C22" s="114">
        <v>359</v>
      </c>
      <c r="D22" s="145" t="s">
        <v>288</v>
      </c>
      <c r="E22" s="156"/>
      <c r="F22" s="157"/>
      <c r="G22" s="128"/>
      <c r="H22" s="170"/>
      <c r="I22" s="90"/>
      <c r="J22" s="10"/>
      <c r="K22" s="10"/>
      <c r="L22" s="10"/>
    </row>
    <row r="23" spans="1:12" ht="12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">
      <c r="A24" s="128" t="s">
        <v>226</v>
      </c>
      <c r="B24" s="129"/>
      <c r="C24" s="114">
        <v>18</v>
      </c>
      <c r="D24" s="145" t="s">
        <v>291</v>
      </c>
      <c r="E24" s="156"/>
      <c r="F24" s="156"/>
      <c r="G24" s="157"/>
      <c r="H24" s="48" t="s">
        <v>227</v>
      </c>
      <c r="I24" s="115">
        <v>2</v>
      </c>
      <c r="J24" s="10"/>
      <c r="K24" s="10"/>
      <c r="L24" s="10"/>
    </row>
    <row r="25" spans="1:12" ht="12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">
      <c r="A26" s="128" t="s">
        <v>228</v>
      </c>
      <c r="B26" s="129"/>
      <c r="C26" s="116" t="s">
        <v>301</v>
      </c>
      <c r="D26" s="25"/>
      <c r="E26" s="33"/>
      <c r="F26" s="24"/>
      <c r="G26" s="158" t="s">
        <v>229</v>
      </c>
      <c r="H26" s="129"/>
      <c r="I26" s="117" t="s">
        <v>292</v>
      </c>
      <c r="J26" s="10"/>
      <c r="K26" s="10"/>
      <c r="L26" s="10"/>
    </row>
    <row r="27" spans="1:12" ht="12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232</v>
      </c>
      <c r="I28" s="165"/>
      <c r="J28" s="10"/>
      <c r="K28" s="10"/>
      <c r="L28" s="10"/>
    </row>
    <row r="29" spans="1:12" ht="12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">
      <c r="A30" s="153"/>
      <c r="B30" s="146"/>
      <c r="C30" s="146"/>
      <c r="D30" s="147"/>
      <c r="E30" s="153"/>
      <c r="F30" s="146"/>
      <c r="G30" s="146"/>
      <c r="H30" s="143"/>
      <c r="I30" s="144"/>
      <c r="J30" s="10"/>
      <c r="K30" s="10"/>
      <c r="L30" s="10"/>
    </row>
    <row r="31" spans="1:12" ht="12">
      <c r="A31" s="87"/>
      <c r="B31" s="22"/>
      <c r="C31" s="21"/>
      <c r="D31" s="154"/>
      <c r="E31" s="154"/>
      <c r="F31" s="154"/>
      <c r="G31" s="155"/>
      <c r="H31" s="16"/>
      <c r="I31" s="94"/>
      <c r="J31" s="10"/>
      <c r="K31" s="10"/>
      <c r="L31" s="10"/>
    </row>
    <row r="32" spans="1:12" ht="12">
      <c r="A32" s="153" t="s">
        <v>304</v>
      </c>
      <c r="B32" s="146"/>
      <c r="C32" s="146"/>
      <c r="D32" s="147"/>
      <c r="E32" s="153" t="s">
        <v>305</v>
      </c>
      <c r="F32" s="146"/>
      <c r="G32" s="146"/>
      <c r="H32" s="143"/>
      <c r="I32" s="144"/>
      <c r="J32" s="10"/>
      <c r="K32" s="10"/>
      <c r="L32" s="10"/>
    </row>
    <row r="33" spans="1:12" ht="12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">
      <c r="A34" s="153" t="s">
        <v>306</v>
      </c>
      <c r="B34" s="146"/>
      <c r="C34" s="146"/>
      <c r="D34" s="147"/>
      <c r="E34" s="153" t="s">
        <v>307</v>
      </c>
      <c r="F34" s="146"/>
      <c r="G34" s="146"/>
      <c r="H34" s="143" t="s">
        <v>308</v>
      </c>
      <c r="I34" s="144"/>
      <c r="J34" s="10"/>
      <c r="K34" s="10"/>
      <c r="L34" s="10"/>
    </row>
    <row r="35" spans="1:12" ht="12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">
      <c r="A36" s="153" t="s">
        <v>309</v>
      </c>
      <c r="B36" s="146"/>
      <c r="C36" s="146"/>
      <c r="D36" s="147"/>
      <c r="E36" s="153" t="s">
        <v>307</v>
      </c>
      <c r="F36" s="146"/>
      <c r="G36" s="146"/>
      <c r="H36" s="143" t="s">
        <v>310</v>
      </c>
      <c r="I36" s="144"/>
      <c r="J36" s="10"/>
      <c r="K36" s="10"/>
      <c r="L36" s="10"/>
    </row>
    <row r="37" spans="1:12" ht="12">
      <c r="A37" s="96"/>
      <c r="B37" s="30"/>
      <c r="C37" s="148"/>
      <c r="D37" s="149"/>
      <c r="E37" s="16"/>
      <c r="F37" s="148"/>
      <c r="G37" s="149"/>
      <c r="H37" s="16"/>
      <c r="I37" s="88"/>
      <c r="J37" s="10"/>
      <c r="K37" s="10"/>
      <c r="L37" s="10"/>
    </row>
    <row r="38" spans="1:12" ht="12">
      <c r="A38" s="153" t="s">
        <v>311</v>
      </c>
      <c r="B38" s="146"/>
      <c r="C38" s="146"/>
      <c r="D38" s="147"/>
      <c r="E38" s="153" t="s">
        <v>307</v>
      </c>
      <c r="F38" s="146"/>
      <c r="G38" s="146"/>
      <c r="H38" s="143" t="s">
        <v>312</v>
      </c>
      <c r="I38" s="144"/>
      <c r="J38" s="10"/>
      <c r="K38" s="10"/>
      <c r="L38" s="10"/>
    </row>
    <row r="39" spans="1:12" ht="12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">
      <c r="A40" s="153"/>
      <c r="B40" s="146"/>
      <c r="C40" s="146"/>
      <c r="D40" s="147"/>
      <c r="E40" s="153"/>
      <c r="F40" s="146"/>
      <c r="G40" s="146"/>
      <c r="H40" s="143"/>
      <c r="I40" s="144"/>
      <c r="J40" s="10"/>
      <c r="K40" s="10"/>
      <c r="L40" s="10"/>
    </row>
    <row r="41" spans="1:12" ht="12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">
      <c r="A44" s="123" t="s">
        <v>233</v>
      </c>
      <c r="B44" s="124"/>
      <c r="C44" s="143" t="s">
        <v>293</v>
      </c>
      <c r="D44" s="144"/>
      <c r="E44" s="26"/>
      <c r="F44" s="145" t="s">
        <v>294</v>
      </c>
      <c r="G44" s="146"/>
      <c r="H44" s="146"/>
      <c r="I44" s="147"/>
      <c r="J44" s="10"/>
      <c r="K44" s="10"/>
      <c r="L44" s="10"/>
    </row>
    <row r="45" spans="1:12" ht="12">
      <c r="A45" s="96"/>
      <c r="B45" s="30"/>
      <c r="C45" s="148"/>
      <c r="D45" s="149"/>
      <c r="E45" s="16"/>
      <c r="F45" s="148"/>
      <c r="G45" s="150"/>
      <c r="H45" s="35"/>
      <c r="I45" s="100"/>
      <c r="J45" s="10"/>
      <c r="K45" s="10"/>
      <c r="L45" s="10"/>
    </row>
    <row r="46" spans="1:12" ht="12">
      <c r="A46" s="123" t="s">
        <v>234</v>
      </c>
      <c r="B46" s="124"/>
      <c r="C46" s="145" t="s">
        <v>295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">
      <c r="A48" s="123" t="s">
        <v>236</v>
      </c>
      <c r="B48" s="124"/>
      <c r="C48" s="130" t="s">
        <v>296</v>
      </c>
      <c r="D48" s="126"/>
      <c r="E48" s="127"/>
      <c r="F48" s="16"/>
      <c r="G48" s="48" t="s">
        <v>237</v>
      </c>
      <c r="H48" s="130" t="s">
        <v>297</v>
      </c>
      <c r="I48" s="127"/>
      <c r="J48" s="10"/>
      <c r="K48" s="10"/>
      <c r="L48" s="10"/>
    </row>
    <row r="49" spans="1:12" ht="12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">
      <c r="A50" s="123" t="s">
        <v>223</v>
      </c>
      <c r="B50" s="124"/>
      <c r="C50" s="125" t="s">
        <v>298</v>
      </c>
      <c r="D50" s="126"/>
      <c r="E50" s="126"/>
      <c r="F50" s="126"/>
      <c r="G50" s="126"/>
      <c r="H50" s="126"/>
      <c r="I50" s="127"/>
      <c r="J50" s="10"/>
      <c r="K50" s="10"/>
      <c r="L50" s="10"/>
    </row>
    <row r="51" spans="1:12" ht="12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">
      <c r="A52" s="128" t="s">
        <v>238</v>
      </c>
      <c r="B52" s="129"/>
      <c r="C52" s="130" t="s">
        <v>299</v>
      </c>
      <c r="D52" s="126"/>
      <c r="E52" s="126"/>
      <c r="F52" s="126"/>
      <c r="G52" s="126"/>
      <c r="H52" s="126"/>
      <c r="I52" s="131"/>
      <c r="J52" s="10"/>
      <c r="K52" s="10"/>
      <c r="L52" s="10"/>
    </row>
    <row r="53" spans="1:12" ht="12">
      <c r="A53" s="101"/>
      <c r="B53" s="20"/>
      <c r="C53" s="139" t="s">
        <v>239</v>
      </c>
      <c r="D53" s="139"/>
      <c r="E53" s="139"/>
      <c r="F53" s="139"/>
      <c r="G53" s="139"/>
      <c r="H53" s="139"/>
      <c r="I53" s="102"/>
      <c r="J53" s="10"/>
      <c r="K53" s="10"/>
      <c r="L53" s="10"/>
    </row>
    <row r="54" spans="1:12" ht="12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32" t="s">
        <v>240</v>
      </c>
      <c r="C55" s="133"/>
      <c r="D55" s="133"/>
      <c r="E55" s="133"/>
      <c r="F55" s="46"/>
      <c r="G55" s="46"/>
      <c r="H55" s="46"/>
      <c r="I55" s="103"/>
      <c r="J55" s="10"/>
      <c r="K55" s="10"/>
      <c r="L55" s="10"/>
    </row>
    <row r="56" spans="1:12" ht="12">
      <c r="A56" s="101"/>
      <c r="B56" s="134" t="s">
        <v>271</v>
      </c>
      <c r="C56" s="135"/>
      <c r="D56" s="135"/>
      <c r="E56" s="135"/>
      <c r="F56" s="135"/>
      <c r="G56" s="135"/>
      <c r="H56" s="135"/>
      <c r="I56" s="136"/>
      <c r="J56" s="10"/>
      <c r="K56" s="10"/>
      <c r="L56" s="10"/>
    </row>
    <row r="57" spans="1:12" ht="12">
      <c r="A57" s="101"/>
      <c r="B57" s="134" t="s">
        <v>272</v>
      </c>
      <c r="C57" s="135"/>
      <c r="D57" s="135"/>
      <c r="E57" s="135"/>
      <c r="F57" s="135"/>
      <c r="G57" s="135"/>
      <c r="H57" s="135"/>
      <c r="I57" s="103"/>
      <c r="J57" s="10"/>
      <c r="K57" s="10"/>
      <c r="L57" s="10"/>
    </row>
    <row r="58" spans="1:12" ht="12">
      <c r="A58" s="101"/>
      <c r="B58" s="134" t="s">
        <v>273</v>
      </c>
      <c r="C58" s="135"/>
      <c r="D58" s="135"/>
      <c r="E58" s="135"/>
      <c r="F58" s="135"/>
      <c r="G58" s="135"/>
      <c r="H58" s="135"/>
      <c r="I58" s="136"/>
      <c r="J58" s="10"/>
      <c r="K58" s="10"/>
      <c r="L58" s="10"/>
    </row>
    <row r="59" spans="1:12" ht="12">
      <c r="A59" s="101"/>
      <c r="B59" s="134" t="s">
        <v>274</v>
      </c>
      <c r="C59" s="135"/>
      <c r="D59" s="135"/>
      <c r="E59" s="135"/>
      <c r="F59" s="135"/>
      <c r="G59" s="135"/>
      <c r="H59" s="135"/>
      <c r="I59" s="136"/>
      <c r="J59" s="10"/>
      <c r="K59" s="10"/>
      <c r="L59" s="10"/>
    </row>
    <row r="60" spans="1:12" ht="12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30" customHeight="1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">
      <c r="A62" s="83"/>
      <c r="B62" s="16"/>
      <c r="C62" s="16"/>
      <c r="D62" s="16"/>
      <c r="E62" s="20" t="s">
        <v>242</v>
      </c>
      <c r="F62" s="33"/>
      <c r="G62" s="140" t="s">
        <v>243</v>
      </c>
      <c r="H62" s="141"/>
      <c r="I62" s="142"/>
      <c r="J62" s="10"/>
      <c r="K62" s="10"/>
      <c r="L62" s="10"/>
    </row>
    <row r="63" spans="1:12" ht="59.25" customHeight="1">
      <c r="A63" s="109"/>
      <c r="B63" s="110"/>
      <c r="C63" s="111"/>
      <c r="D63" s="111"/>
      <c r="E63" s="111"/>
      <c r="F63" s="111"/>
      <c r="G63" s="121"/>
      <c r="H63" s="122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zoomScalePageLayoutView="0" workbookViewId="0" topLeftCell="A1">
      <selection activeCell="H61" sqref="H6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194" t="s">
        <v>127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313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302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1">
      <c r="A4" s="199" t="s">
        <v>50</v>
      </c>
      <c r="B4" s="200"/>
      <c r="C4" s="200"/>
      <c r="D4" s="200"/>
      <c r="E4" s="200"/>
      <c r="F4" s="200"/>
      <c r="G4" s="200"/>
      <c r="H4" s="201"/>
      <c r="I4" s="55" t="s">
        <v>244</v>
      </c>
      <c r="J4" s="56" t="s">
        <v>283</v>
      </c>
      <c r="K4" s="57" t="s">
        <v>284</v>
      </c>
    </row>
    <row r="5" spans="1:11" ht="12">
      <c r="A5" s="184">
        <v>1</v>
      </c>
      <c r="B5" s="184"/>
      <c r="C5" s="184"/>
      <c r="D5" s="184"/>
      <c r="E5" s="184"/>
      <c r="F5" s="184"/>
      <c r="G5" s="184"/>
      <c r="H5" s="184"/>
      <c r="I5" s="54">
        <v>2</v>
      </c>
      <c r="J5" s="53">
        <v>3</v>
      </c>
      <c r="K5" s="53">
        <v>4</v>
      </c>
    </row>
    <row r="6" spans="1:11" ht="12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7"/>
    </row>
    <row r="7" spans="1:11" ht="12">
      <c r="A7" s="188" t="s">
        <v>51</v>
      </c>
      <c r="B7" s="189"/>
      <c r="C7" s="189"/>
      <c r="D7" s="189"/>
      <c r="E7" s="189"/>
      <c r="F7" s="189"/>
      <c r="G7" s="189"/>
      <c r="H7" s="190"/>
      <c r="I7" s="3">
        <v>1</v>
      </c>
      <c r="J7" s="6"/>
      <c r="K7" s="6"/>
    </row>
    <row r="8" spans="1:11" ht="12">
      <c r="A8" s="191" t="s">
        <v>8</v>
      </c>
      <c r="B8" s="192"/>
      <c r="C8" s="192"/>
      <c r="D8" s="192"/>
      <c r="E8" s="192"/>
      <c r="F8" s="192"/>
      <c r="G8" s="192"/>
      <c r="H8" s="193"/>
      <c r="I8" s="1">
        <v>2</v>
      </c>
      <c r="J8" s="50">
        <f>J9+J16+J26+J35+J39</f>
        <v>42804069</v>
      </c>
      <c r="K8" s="50">
        <v>41485806</v>
      </c>
    </row>
    <row r="9" spans="1:11" ht="12">
      <c r="A9" s="202" t="s">
        <v>171</v>
      </c>
      <c r="B9" s="203"/>
      <c r="C9" s="203"/>
      <c r="D9" s="203"/>
      <c r="E9" s="203"/>
      <c r="F9" s="203"/>
      <c r="G9" s="203"/>
      <c r="H9" s="204"/>
      <c r="I9" s="1">
        <v>3</v>
      </c>
      <c r="J9" s="50">
        <f>SUM(J10:J15)</f>
        <v>1934703</v>
      </c>
      <c r="K9" s="50">
        <f>SUM(K10:K15)</f>
        <v>1934703</v>
      </c>
    </row>
    <row r="10" spans="1:11" ht="12">
      <c r="A10" s="202" t="s">
        <v>99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">
      <c r="A11" s="202" t="s">
        <v>9</v>
      </c>
      <c r="B11" s="203"/>
      <c r="C11" s="203"/>
      <c r="D11" s="203"/>
      <c r="E11" s="203"/>
      <c r="F11" s="203"/>
      <c r="G11" s="203"/>
      <c r="H11" s="204"/>
      <c r="I11" s="1">
        <v>5</v>
      </c>
      <c r="J11" s="7"/>
      <c r="K11" s="7"/>
    </row>
    <row r="12" spans="1:11" ht="12">
      <c r="A12" s="202" t="s">
        <v>100</v>
      </c>
      <c r="B12" s="203"/>
      <c r="C12" s="203"/>
      <c r="D12" s="203"/>
      <c r="E12" s="203"/>
      <c r="F12" s="203"/>
      <c r="G12" s="203"/>
      <c r="H12" s="204"/>
      <c r="I12" s="1">
        <v>6</v>
      </c>
      <c r="J12" s="7">
        <v>1934703</v>
      </c>
      <c r="K12" s="7">
        <v>1934703</v>
      </c>
    </row>
    <row r="13" spans="1:11" ht="12">
      <c r="A13" s="202" t="s">
        <v>174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">
      <c r="A14" s="202" t="s">
        <v>175</v>
      </c>
      <c r="B14" s="203"/>
      <c r="C14" s="203"/>
      <c r="D14" s="203"/>
      <c r="E14" s="203"/>
      <c r="F14" s="203"/>
      <c r="G14" s="203"/>
      <c r="H14" s="204"/>
      <c r="I14" s="1">
        <v>8</v>
      </c>
      <c r="J14" s="7"/>
      <c r="K14" s="7"/>
    </row>
    <row r="15" spans="1:11" ht="12">
      <c r="A15" s="202" t="s">
        <v>176</v>
      </c>
      <c r="B15" s="203"/>
      <c r="C15" s="203"/>
      <c r="D15" s="203"/>
      <c r="E15" s="203"/>
      <c r="F15" s="203"/>
      <c r="G15" s="203"/>
      <c r="H15" s="204"/>
      <c r="I15" s="1">
        <v>9</v>
      </c>
      <c r="J15" s="7"/>
      <c r="K15" s="7"/>
    </row>
    <row r="16" spans="1:11" ht="12">
      <c r="A16" s="202" t="s">
        <v>172</v>
      </c>
      <c r="B16" s="203"/>
      <c r="C16" s="203"/>
      <c r="D16" s="203"/>
      <c r="E16" s="203"/>
      <c r="F16" s="203"/>
      <c r="G16" s="203"/>
      <c r="H16" s="204"/>
      <c r="I16" s="1">
        <v>10</v>
      </c>
      <c r="J16" s="50">
        <f>SUM(J17:J25)</f>
        <v>40278066</v>
      </c>
      <c r="K16" s="50">
        <f>SUM(K17:K25)</f>
        <v>39099658</v>
      </c>
    </row>
    <row r="17" spans="1:11" ht="12">
      <c r="A17" s="202" t="s">
        <v>177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/>
      <c r="K17" s="7"/>
    </row>
    <row r="18" spans="1:11" ht="12">
      <c r="A18" s="202" t="s">
        <v>213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/>
      <c r="K18" s="7"/>
    </row>
    <row r="19" spans="1:11" ht="12">
      <c r="A19" s="202" t="s">
        <v>178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/>
      <c r="K19" s="7"/>
    </row>
    <row r="20" spans="1:11" ht="12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110180</v>
      </c>
      <c r="K20" s="7">
        <v>139855</v>
      </c>
    </row>
    <row r="21" spans="1:11" ht="12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">
      <c r="A22" s="202" t="s">
        <v>63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/>
      <c r="K22" s="7"/>
    </row>
    <row r="23" spans="1:11" ht="12">
      <c r="A23" s="202" t="s">
        <v>64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31647</v>
      </c>
      <c r="K23" s="7"/>
    </row>
    <row r="24" spans="1:11" ht="12">
      <c r="A24" s="202" t="s">
        <v>65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/>
      <c r="K24" s="7"/>
    </row>
    <row r="25" spans="1:11" ht="12">
      <c r="A25" s="202" t="s">
        <v>66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40136239</v>
      </c>
      <c r="K25" s="7">
        <v>38959803</v>
      </c>
    </row>
    <row r="26" spans="1:11" ht="12">
      <c r="A26" s="202" t="s">
        <v>159</v>
      </c>
      <c r="B26" s="203"/>
      <c r="C26" s="203"/>
      <c r="D26" s="203"/>
      <c r="E26" s="203"/>
      <c r="F26" s="203"/>
      <c r="G26" s="203"/>
      <c r="H26" s="204"/>
      <c r="I26" s="1">
        <v>20</v>
      </c>
      <c r="J26" s="50">
        <f>SUM(J27:J34)</f>
        <v>591300</v>
      </c>
      <c r="K26" s="50">
        <f>SUM(K27:K34)</f>
        <v>591300</v>
      </c>
    </row>
    <row r="27" spans="1:11" ht="12">
      <c r="A27" s="202" t="s">
        <v>67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/>
      <c r="K27" s="7"/>
    </row>
    <row r="28" spans="1:11" ht="12">
      <c r="A28" s="202" t="s">
        <v>68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/>
      <c r="K28" s="7"/>
    </row>
    <row r="29" spans="1:11" ht="12">
      <c r="A29" s="202" t="s">
        <v>69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/>
      <c r="K29" s="7"/>
    </row>
    <row r="30" spans="1:11" ht="12">
      <c r="A30" s="202" t="s">
        <v>74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">
      <c r="A31" s="202" t="s">
        <v>75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/>
      <c r="K31" s="7"/>
    </row>
    <row r="32" spans="1:11" ht="12">
      <c r="A32" s="202" t="s">
        <v>76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>
        <v>591300</v>
      </c>
      <c r="K32" s="7">
        <v>591300</v>
      </c>
    </row>
    <row r="33" spans="1:11" ht="12">
      <c r="A33" s="202" t="s">
        <v>70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/>
      <c r="K33" s="7"/>
    </row>
    <row r="34" spans="1:11" ht="12">
      <c r="A34" s="202" t="s">
        <v>152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">
      <c r="A35" s="202" t="s">
        <v>153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50">
        <f>SUM(J36:J38)</f>
        <v>0</v>
      </c>
      <c r="K35" s="50">
        <f>SUM(K36:K38)</f>
        <v>0</v>
      </c>
    </row>
    <row r="36" spans="1:11" ht="12">
      <c r="A36" s="202" t="s">
        <v>71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">
      <c r="A37" s="202" t="s">
        <v>72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/>
      <c r="K37" s="7"/>
    </row>
    <row r="38" spans="1:11" ht="12">
      <c r="A38" s="202" t="s">
        <v>73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/>
      <c r="K38" s="7"/>
    </row>
    <row r="39" spans="1:11" ht="12">
      <c r="A39" s="202" t="s">
        <v>154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">
      <c r="A40" s="191" t="s">
        <v>206</v>
      </c>
      <c r="B40" s="192"/>
      <c r="C40" s="192"/>
      <c r="D40" s="192"/>
      <c r="E40" s="192"/>
      <c r="F40" s="192"/>
      <c r="G40" s="192"/>
      <c r="H40" s="193"/>
      <c r="I40" s="1">
        <v>34</v>
      </c>
      <c r="J40" s="50">
        <f>J41+J49+J56+J64</f>
        <v>1813109</v>
      </c>
      <c r="K40" s="50">
        <f>K41+K49+K56+K64</f>
        <v>1875470</v>
      </c>
    </row>
    <row r="41" spans="1:11" ht="12">
      <c r="A41" s="202" t="s">
        <v>91</v>
      </c>
      <c r="B41" s="203"/>
      <c r="C41" s="203"/>
      <c r="D41" s="203"/>
      <c r="E41" s="203"/>
      <c r="F41" s="203"/>
      <c r="G41" s="203"/>
      <c r="H41" s="204"/>
      <c r="I41" s="1">
        <v>35</v>
      </c>
      <c r="J41" s="50">
        <f>SUM(J42:J48)</f>
        <v>387632</v>
      </c>
      <c r="K41" s="50">
        <f>SUM(K42:K48)</f>
        <v>501770</v>
      </c>
    </row>
    <row r="42" spans="1:11" ht="12">
      <c r="A42" s="202" t="s">
        <v>103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/>
      <c r="K42" s="7"/>
    </row>
    <row r="43" spans="1:11" ht="12">
      <c r="A43" s="202" t="s">
        <v>104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>
        <v>387632</v>
      </c>
      <c r="K43" s="7">
        <v>501770</v>
      </c>
    </row>
    <row r="44" spans="1:11" ht="12">
      <c r="A44" s="202" t="s">
        <v>77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/>
      <c r="K44" s="7"/>
    </row>
    <row r="45" spans="1:11" ht="12">
      <c r="A45" s="202" t="s">
        <v>78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/>
      <c r="K45" s="7"/>
    </row>
    <row r="46" spans="1:11" ht="12">
      <c r="A46" s="202" t="s">
        <v>79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/>
      <c r="K46" s="7"/>
    </row>
    <row r="47" spans="1:11" ht="12">
      <c r="A47" s="202" t="s">
        <v>80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">
      <c r="A48" s="202" t="s">
        <v>81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">
      <c r="A49" s="202" t="s">
        <v>92</v>
      </c>
      <c r="B49" s="203"/>
      <c r="C49" s="203"/>
      <c r="D49" s="203"/>
      <c r="E49" s="203"/>
      <c r="F49" s="203"/>
      <c r="G49" s="203"/>
      <c r="H49" s="204"/>
      <c r="I49" s="1">
        <v>43</v>
      </c>
      <c r="J49" s="50">
        <f>SUM(J50:J55)</f>
        <v>346508</v>
      </c>
      <c r="K49" s="50">
        <f>SUM(K50:K55)</f>
        <v>81468</v>
      </c>
    </row>
    <row r="50" spans="1:11" ht="12">
      <c r="A50" s="202" t="s">
        <v>166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/>
      <c r="K50" s="7"/>
    </row>
    <row r="51" spans="1:11" ht="12">
      <c r="A51" s="202" t="s">
        <v>167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159127</v>
      </c>
      <c r="K51" s="7">
        <v>36125</v>
      </c>
    </row>
    <row r="52" spans="1:11" ht="12">
      <c r="A52" s="202" t="s">
        <v>168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">
      <c r="A53" s="202" t="s">
        <v>169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/>
      <c r="K53" s="7"/>
    </row>
    <row r="54" spans="1:11" ht="12">
      <c r="A54" s="202" t="s">
        <v>5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16957</v>
      </c>
      <c r="K54" s="7">
        <v>13861</v>
      </c>
    </row>
    <row r="55" spans="1:11" ht="12">
      <c r="A55" s="202" t="s">
        <v>6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170424</v>
      </c>
      <c r="K55" s="7">
        <v>31482</v>
      </c>
    </row>
    <row r="56" spans="1:11" ht="12">
      <c r="A56" s="202" t="s">
        <v>93</v>
      </c>
      <c r="B56" s="203"/>
      <c r="C56" s="203"/>
      <c r="D56" s="203"/>
      <c r="E56" s="203"/>
      <c r="F56" s="203"/>
      <c r="G56" s="203"/>
      <c r="H56" s="204"/>
      <c r="I56" s="1">
        <v>50</v>
      </c>
      <c r="J56" s="50">
        <f>SUM(J57:J63)</f>
        <v>910436</v>
      </c>
      <c r="K56" s="50">
        <f>SUM(K57:K63)</f>
        <v>975100</v>
      </c>
    </row>
    <row r="57" spans="1:11" ht="12">
      <c r="A57" s="202" t="s">
        <v>67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">
      <c r="A58" s="202" t="s">
        <v>68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/>
      <c r="K58" s="7"/>
    </row>
    <row r="59" spans="1:11" ht="12">
      <c r="A59" s="202" t="s">
        <v>208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">
      <c r="A60" s="202" t="s">
        <v>74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">
      <c r="A61" s="202" t="s">
        <v>75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/>
      <c r="K61" s="7"/>
    </row>
    <row r="62" spans="1:11" ht="12">
      <c r="A62" s="202" t="s">
        <v>76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834087</v>
      </c>
      <c r="K62" s="7">
        <v>887066</v>
      </c>
    </row>
    <row r="63" spans="1:11" ht="12">
      <c r="A63" s="202" t="s">
        <v>40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>
        <v>76349</v>
      </c>
      <c r="K63" s="7">
        <v>88034</v>
      </c>
    </row>
    <row r="64" spans="1:11" ht="12">
      <c r="A64" s="202" t="s">
        <v>173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168533</v>
      </c>
      <c r="K64" s="7">
        <v>317132</v>
      </c>
    </row>
    <row r="65" spans="1:11" ht="12">
      <c r="A65" s="191" t="s">
        <v>47</v>
      </c>
      <c r="B65" s="192"/>
      <c r="C65" s="192"/>
      <c r="D65" s="192"/>
      <c r="E65" s="192"/>
      <c r="F65" s="192"/>
      <c r="G65" s="192"/>
      <c r="H65" s="193"/>
      <c r="I65" s="1">
        <v>59</v>
      </c>
      <c r="J65" s="7">
        <v>748707</v>
      </c>
      <c r="K65" s="7">
        <v>748707</v>
      </c>
    </row>
    <row r="66" spans="1:11" ht="12">
      <c r="A66" s="191" t="s">
        <v>207</v>
      </c>
      <c r="B66" s="192"/>
      <c r="C66" s="192"/>
      <c r="D66" s="192"/>
      <c r="E66" s="192"/>
      <c r="F66" s="192"/>
      <c r="G66" s="192"/>
      <c r="H66" s="193"/>
      <c r="I66" s="1">
        <v>60</v>
      </c>
      <c r="J66" s="50">
        <f>J7+J8+J40+J65</f>
        <v>45365885</v>
      </c>
      <c r="K66" s="50">
        <f>K7+K8+K40+K65</f>
        <v>44109983</v>
      </c>
    </row>
    <row r="67" spans="1:11" ht="12">
      <c r="A67" s="205" t="s">
        <v>82</v>
      </c>
      <c r="B67" s="206"/>
      <c r="C67" s="206"/>
      <c r="D67" s="206"/>
      <c r="E67" s="206"/>
      <c r="F67" s="206"/>
      <c r="G67" s="206"/>
      <c r="H67" s="207"/>
      <c r="I67" s="4">
        <v>61</v>
      </c>
      <c r="J67" s="8"/>
      <c r="K67" s="8"/>
    </row>
    <row r="68" spans="1:11" ht="12">
      <c r="A68" s="208" t="s">
        <v>49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">
      <c r="A69" s="188" t="s">
        <v>160</v>
      </c>
      <c r="B69" s="189"/>
      <c r="C69" s="189"/>
      <c r="D69" s="189"/>
      <c r="E69" s="189"/>
      <c r="F69" s="189"/>
      <c r="G69" s="189"/>
      <c r="H69" s="190"/>
      <c r="I69" s="3">
        <v>62</v>
      </c>
      <c r="J69" s="51">
        <f>J70+J71+J72+J78+J79+J82+J85</f>
        <v>42739386</v>
      </c>
      <c r="K69" s="51">
        <f>K70+K71+K72+K78+K79+K82+K85</f>
        <v>41224481</v>
      </c>
    </row>
    <row r="70" spans="1:11" ht="12">
      <c r="A70" s="202" t="s">
        <v>117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36000000</v>
      </c>
      <c r="K70" s="7">
        <v>36000000</v>
      </c>
    </row>
    <row r="71" spans="1:11" ht="12">
      <c r="A71" s="202" t="s">
        <v>118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/>
      <c r="K71" s="7"/>
    </row>
    <row r="72" spans="1:11" ht="12">
      <c r="A72" s="202" t="s">
        <v>119</v>
      </c>
      <c r="B72" s="203"/>
      <c r="C72" s="203"/>
      <c r="D72" s="203"/>
      <c r="E72" s="203"/>
      <c r="F72" s="203"/>
      <c r="G72" s="203"/>
      <c r="H72" s="204"/>
      <c r="I72" s="1">
        <v>65</v>
      </c>
      <c r="J72" s="50">
        <v>231880</v>
      </c>
      <c r="K72" s="50">
        <f>K73+K74-K75+K76+K77</f>
        <v>231880</v>
      </c>
    </row>
    <row r="73" spans="1:11" ht="12">
      <c r="A73" s="202" t="s">
        <v>120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231880</v>
      </c>
      <c r="K73" s="7">
        <v>231880</v>
      </c>
    </row>
    <row r="74" spans="1:11" ht="12">
      <c r="A74" s="202" t="s">
        <v>121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/>
      <c r="K74" s="7"/>
    </row>
    <row r="75" spans="1:11" ht="12">
      <c r="A75" s="202" t="s">
        <v>109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/>
      <c r="K75" s="7"/>
    </row>
    <row r="76" spans="1:11" ht="12">
      <c r="A76" s="202" t="s">
        <v>110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">
      <c r="A77" s="202" t="s">
        <v>111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/>
      <c r="K77" s="7"/>
    </row>
    <row r="78" spans="1:11" ht="12">
      <c r="A78" s="202" t="s">
        <v>112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>
        <v>13767317</v>
      </c>
      <c r="K78" s="7">
        <v>12820356</v>
      </c>
    </row>
    <row r="79" spans="1:11" ht="12">
      <c r="A79" s="202" t="s">
        <v>204</v>
      </c>
      <c r="B79" s="203"/>
      <c r="C79" s="203"/>
      <c r="D79" s="203"/>
      <c r="E79" s="203"/>
      <c r="F79" s="203"/>
      <c r="G79" s="203"/>
      <c r="H79" s="204"/>
      <c r="I79" s="1">
        <v>72</v>
      </c>
      <c r="J79" s="50">
        <f>J80-J81</f>
        <v>-5420758</v>
      </c>
      <c r="K79" s="50">
        <f>K80-K81</f>
        <v>-7259812</v>
      </c>
    </row>
    <row r="80" spans="1:11" ht="12">
      <c r="A80" s="211" t="s">
        <v>138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">
      <c r="A81" s="211" t="s">
        <v>139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5420758</v>
      </c>
      <c r="K81" s="7">
        <v>7259812</v>
      </c>
    </row>
    <row r="82" spans="1:11" ht="12">
      <c r="A82" s="202" t="s">
        <v>205</v>
      </c>
      <c r="B82" s="203"/>
      <c r="C82" s="203"/>
      <c r="D82" s="203"/>
      <c r="E82" s="203"/>
      <c r="F82" s="203"/>
      <c r="G82" s="203"/>
      <c r="H82" s="204"/>
      <c r="I82" s="1">
        <v>75</v>
      </c>
      <c r="J82" s="50">
        <f>J83-J84</f>
        <v>-1839053</v>
      </c>
      <c r="K82" s="50">
        <f>K83-K84</f>
        <v>-567943</v>
      </c>
    </row>
    <row r="83" spans="1:11" ht="12">
      <c r="A83" s="211" t="s">
        <v>140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/>
    </row>
    <row r="84" spans="1:11" ht="12">
      <c r="A84" s="211" t="s">
        <v>141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1839053</v>
      </c>
      <c r="K84" s="7">
        <v>567943</v>
      </c>
    </row>
    <row r="85" spans="1:11" ht="12">
      <c r="A85" s="202" t="s">
        <v>142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">
      <c r="A86" s="191" t="s">
        <v>13</v>
      </c>
      <c r="B86" s="192"/>
      <c r="C86" s="192"/>
      <c r="D86" s="192"/>
      <c r="E86" s="192"/>
      <c r="F86" s="192"/>
      <c r="G86" s="192"/>
      <c r="H86" s="193"/>
      <c r="I86" s="1">
        <v>79</v>
      </c>
      <c r="J86" s="50">
        <f>SUM(J87:J89)</f>
        <v>0</v>
      </c>
      <c r="K86" s="50">
        <f>SUM(K87:K89)</f>
        <v>0</v>
      </c>
    </row>
    <row r="87" spans="1:11" ht="12">
      <c r="A87" s="202" t="s">
        <v>105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/>
      <c r="K87" s="7"/>
    </row>
    <row r="88" spans="1:11" ht="12">
      <c r="A88" s="202" t="s">
        <v>106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">
      <c r="A89" s="202" t="s">
        <v>107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/>
      <c r="K89" s="7"/>
    </row>
    <row r="90" spans="1:11" ht="12">
      <c r="A90" s="191" t="s">
        <v>14</v>
      </c>
      <c r="B90" s="192"/>
      <c r="C90" s="192"/>
      <c r="D90" s="192"/>
      <c r="E90" s="192"/>
      <c r="F90" s="192"/>
      <c r="G90" s="192"/>
      <c r="H90" s="193"/>
      <c r="I90" s="1">
        <v>83</v>
      </c>
      <c r="J90" s="50">
        <f>SUM(J91:J99)</f>
        <v>1074354</v>
      </c>
      <c r="K90" s="50">
        <v>967144</v>
      </c>
    </row>
    <row r="91" spans="1:11" ht="12">
      <c r="A91" s="202" t="s">
        <v>108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/>
    </row>
    <row r="92" spans="1:11" ht="12">
      <c r="A92" s="202" t="s">
        <v>209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/>
      <c r="K92" s="7"/>
    </row>
    <row r="93" spans="1:11" ht="12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1074354</v>
      </c>
      <c r="K93" s="7">
        <v>967144</v>
      </c>
    </row>
    <row r="94" spans="1:11" ht="12">
      <c r="A94" s="202" t="s">
        <v>210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">
      <c r="A95" s="202" t="s">
        <v>211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/>
    </row>
    <row r="96" spans="1:11" ht="12">
      <c r="A96" s="202" t="s">
        <v>212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">
      <c r="A97" s="202" t="s">
        <v>85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">
      <c r="A98" s="202" t="s">
        <v>83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/>
      <c r="K98" s="7"/>
    </row>
    <row r="99" spans="1:11" ht="12">
      <c r="A99" s="202" t="s">
        <v>84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">
      <c r="A100" s="191" t="s">
        <v>15</v>
      </c>
      <c r="B100" s="192"/>
      <c r="C100" s="192"/>
      <c r="D100" s="192"/>
      <c r="E100" s="192"/>
      <c r="F100" s="192"/>
      <c r="G100" s="192"/>
      <c r="H100" s="193"/>
      <c r="I100" s="1">
        <v>93</v>
      </c>
      <c r="J100" s="50">
        <f>SUM(J101:J112)</f>
        <v>1552145</v>
      </c>
      <c r="K100" s="50">
        <f>SUM(K101:K112)</f>
        <v>1918358</v>
      </c>
    </row>
    <row r="101" spans="1:11" ht="12">
      <c r="A101" s="202" t="s">
        <v>108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/>
      <c r="K101" s="7"/>
    </row>
    <row r="102" spans="1:11" ht="12">
      <c r="A102" s="202" t="s">
        <v>209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>
        <v>47280</v>
      </c>
      <c r="K102" s="7">
        <v>65280</v>
      </c>
    </row>
    <row r="103" spans="1:11" ht="12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/>
      <c r="K103" s="7"/>
    </row>
    <row r="104" spans="1:11" ht="12">
      <c r="A104" s="202" t="s">
        <v>210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/>
      <c r="K104" s="7"/>
    </row>
    <row r="105" spans="1:11" ht="12">
      <c r="A105" s="202" t="s">
        <v>211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47989</v>
      </c>
      <c r="K105" s="7">
        <v>29138</v>
      </c>
    </row>
    <row r="106" spans="1:11" ht="12">
      <c r="A106" s="202" t="s">
        <v>212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">
      <c r="A107" s="202" t="s">
        <v>85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">
      <c r="A108" s="202" t="s">
        <v>86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30272</v>
      </c>
      <c r="K108" s="7">
        <v>65285</v>
      </c>
    </row>
    <row r="109" spans="1:11" ht="12">
      <c r="A109" s="202" t="s">
        <v>87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6579</v>
      </c>
      <c r="K109" s="7">
        <v>620150</v>
      </c>
    </row>
    <row r="110" spans="1:11" ht="12">
      <c r="A110" s="202" t="s">
        <v>90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/>
      <c r="K110" s="7"/>
    </row>
    <row r="111" spans="1:11" ht="12">
      <c r="A111" s="202" t="s">
        <v>88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">
      <c r="A112" s="202" t="s">
        <v>89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1420025</v>
      </c>
      <c r="K112" s="7">
        <v>1138505</v>
      </c>
    </row>
    <row r="113" spans="1:11" ht="12">
      <c r="A113" s="191" t="s">
        <v>1</v>
      </c>
      <c r="B113" s="192"/>
      <c r="C113" s="192"/>
      <c r="D113" s="192"/>
      <c r="E113" s="192"/>
      <c r="F113" s="192"/>
      <c r="G113" s="192"/>
      <c r="H113" s="193"/>
      <c r="I113" s="1">
        <v>106</v>
      </c>
      <c r="J113" s="7"/>
      <c r="K113" s="7"/>
    </row>
    <row r="114" spans="1:11" ht="12">
      <c r="A114" s="191" t="s">
        <v>19</v>
      </c>
      <c r="B114" s="192"/>
      <c r="C114" s="192"/>
      <c r="D114" s="192"/>
      <c r="E114" s="192"/>
      <c r="F114" s="192"/>
      <c r="G114" s="192"/>
      <c r="H114" s="193"/>
      <c r="I114" s="1">
        <v>107</v>
      </c>
      <c r="J114" s="50">
        <f>J69+J86+J90+J100+J113</f>
        <v>45365885</v>
      </c>
      <c r="K114" s="50">
        <f>K69+K86+K90+K100+K113</f>
        <v>44109983</v>
      </c>
    </row>
    <row r="115" spans="1:11" ht="12">
      <c r="A115" s="216" t="s">
        <v>48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8"/>
      <c r="K115" s="8"/>
    </row>
    <row r="116" spans="1:11" ht="12">
      <c r="A116" s="208" t="s">
        <v>275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2">
      <c r="A117" s="188" t="s">
        <v>155</v>
      </c>
      <c r="B117" s="189"/>
      <c r="C117" s="189"/>
      <c r="D117" s="189"/>
      <c r="E117" s="189"/>
      <c r="F117" s="189"/>
      <c r="G117" s="189"/>
      <c r="H117" s="189"/>
      <c r="I117" s="222"/>
      <c r="J117" s="222"/>
      <c r="K117" s="223"/>
    </row>
    <row r="118" spans="1:11" ht="12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/>
      <c r="K118" s="7"/>
    </row>
    <row r="119" spans="1:11" ht="12">
      <c r="A119" s="224" t="s">
        <v>4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">
      <c r="A120" s="227" t="s">
        <v>276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A1">
      <selection activeCell="H61" sqref="H61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4" t="s">
        <v>128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38" t="s">
        <v>314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29" t="s">
        <v>303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21.75">
      <c r="A4" s="230" t="s">
        <v>50</v>
      </c>
      <c r="B4" s="230"/>
      <c r="C4" s="230"/>
      <c r="D4" s="230"/>
      <c r="E4" s="230"/>
      <c r="F4" s="230"/>
      <c r="G4" s="230"/>
      <c r="H4" s="230"/>
      <c r="I4" s="55" t="s">
        <v>245</v>
      </c>
      <c r="J4" s="231" t="s">
        <v>283</v>
      </c>
      <c r="K4" s="231"/>
      <c r="L4" s="231" t="s">
        <v>284</v>
      </c>
      <c r="M4" s="231"/>
    </row>
    <row r="5" spans="1:13" ht="12">
      <c r="A5" s="230"/>
      <c r="B5" s="230"/>
      <c r="C5" s="230"/>
      <c r="D5" s="230"/>
      <c r="E5" s="230"/>
      <c r="F5" s="230"/>
      <c r="G5" s="230"/>
      <c r="H5" s="230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">
      <c r="A6" s="231">
        <v>1</v>
      </c>
      <c r="B6" s="231"/>
      <c r="C6" s="231"/>
      <c r="D6" s="231"/>
      <c r="E6" s="231"/>
      <c r="F6" s="231"/>
      <c r="G6" s="231"/>
      <c r="H6" s="23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">
      <c r="A7" s="188" t="s">
        <v>20</v>
      </c>
      <c r="B7" s="189"/>
      <c r="C7" s="189"/>
      <c r="D7" s="189"/>
      <c r="E7" s="189"/>
      <c r="F7" s="189"/>
      <c r="G7" s="189"/>
      <c r="H7" s="190"/>
      <c r="I7" s="3">
        <v>111</v>
      </c>
      <c r="J7" s="51">
        <f>SUM(J8:J9)</f>
        <v>2930223</v>
      </c>
      <c r="K7" s="51">
        <f>SUM(K8:K9)</f>
        <v>1044118</v>
      </c>
      <c r="L7" s="51">
        <f>SUM(L8:L9)</f>
        <v>580252</v>
      </c>
      <c r="M7" s="51">
        <f>SUM(M8:M9)</f>
        <v>0</v>
      </c>
    </row>
    <row r="8" spans="1:13" ht="12">
      <c r="A8" s="191" t="s">
        <v>126</v>
      </c>
      <c r="B8" s="192"/>
      <c r="C8" s="192"/>
      <c r="D8" s="192"/>
      <c r="E8" s="192"/>
      <c r="F8" s="192"/>
      <c r="G8" s="192"/>
      <c r="H8" s="193"/>
      <c r="I8" s="1">
        <v>112</v>
      </c>
      <c r="J8" s="7">
        <v>2886303</v>
      </c>
      <c r="K8" s="7">
        <v>1044118</v>
      </c>
      <c r="L8" s="7">
        <v>580252</v>
      </c>
      <c r="M8" s="7"/>
    </row>
    <row r="9" spans="1:13" ht="12">
      <c r="A9" s="191" t="s">
        <v>94</v>
      </c>
      <c r="B9" s="192"/>
      <c r="C9" s="192"/>
      <c r="D9" s="192"/>
      <c r="E9" s="192"/>
      <c r="F9" s="192"/>
      <c r="G9" s="192"/>
      <c r="H9" s="193"/>
      <c r="I9" s="1">
        <v>113</v>
      </c>
      <c r="J9" s="7">
        <v>43920</v>
      </c>
      <c r="K9" s="7">
        <v>0</v>
      </c>
      <c r="L9" s="7"/>
      <c r="M9" s="7"/>
    </row>
    <row r="10" spans="1:13" ht="12">
      <c r="A10" s="191" t="s">
        <v>7</v>
      </c>
      <c r="B10" s="192"/>
      <c r="C10" s="192"/>
      <c r="D10" s="192"/>
      <c r="E10" s="192"/>
      <c r="F10" s="192"/>
      <c r="G10" s="192"/>
      <c r="H10" s="193"/>
      <c r="I10" s="1">
        <v>114</v>
      </c>
      <c r="J10" s="50">
        <f>J11+J12+J16+J20+J21+J22+J25+J26</f>
        <v>4384169</v>
      </c>
      <c r="K10" s="50">
        <f>K11+K12+K16+K20+K21+K22+K25+K26</f>
        <v>1402952</v>
      </c>
      <c r="L10" s="50">
        <f>L11+L12+L16+L20+L21+L22+L25+L26</f>
        <v>874240</v>
      </c>
      <c r="M10" s="50">
        <f>M11+M12+M16+M20+M21+M22+M25+M26</f>
        <v>136501</v>
      </c>
    </row>
    <row r="11" spans="1:13" ht="12">
      <c r="A11" s="191" t="s">
        <v>95</v>
      </c>
      <c r="B11" s="192"/>
      <c r="C11" s="192"/>
      <c r="D11" s="192"/>
      <c r="E11" s="192"/>
      <c r="F11" s="192"/>
      <c r="G11" s="192"/>
      <c r="H11" s="193"/>
      <c r="I11" s="1">
        <v>115</v>
      </c>
      <c r="J11" s="7"/>
      <c r="K11" s="7"/>
      <c r="L11" s="7"/>
      <c r="M11" s="7"/>
    </row>
    <row r="12" spans="1:13" ht="12">
      <c r="A12" s="191" t="s">
        <v>16</v>
      </c>
      <c r="B12" s="192"/>
      <c r="C12" s="192"/>
      <c r="D12" s="192"/>
      <c r="E12" s="192"/>
      <c r="F12" s="192"/>
      <c r="G12" s="192"/>
      <c r="H12" s="193"/>
      <c r="I12" s="1">
        <v>116</v>
      </c>
      <c r="J12" s="50">
        <f>SUM(J13:J15)</f>
        <v>212318</v>
      </c>
      <c r="K12" s="50">
        <f>SUM(K13:K15)</f>
        <v>100144</v>
      </c>
      <c r="L12" s="50">
        <f>SUM(L13:L15)</f>
        <v>102174</v>
      </c>
      <c r="M12" s="50">
        <f>SUM(M13:M15)</f>
        <v>26064</v>
      </c>
    </row>
    <row r="13" spans="1:13" ht="12">
      <c r="A13" s="202" t="s">
        <v>122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760</v>
      </c>
      <c r="K13" s="7">
        <v>365</v>
      </c>
      <c r="L13" s="7">
        <v>387</v>
      </c>
      <c r="M13" s="7">
        <v>0</v>
      </c>
    </row>
    <row r="14" spans="1:13" ht="12">
      <c r="A14" s="202" t="s">
        <v>123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/>
      <c r="K14" s="7"/>
      <c r="L14" s="7"/>
      <c r="M14" s="7"/>
    </row>
    <row r="15" spans="1:13" ht="12">
      <c r="A15" s="202" t="s">
        <v>52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211558</v>
      </c>
      <c r="K15" s="7">
        <v>99779</v>
      </c>
      <c r="L15" s="7">
        <v>101787</v>
      </c>
      <c r="M15" s="7">
        <v>26064</v>
      </c>
    </row>
    <row r="16" spans="1:13" ht="12">
      <c r="A16" s="191" t="s">
        <v>17</v>
      </c>
      <c r="B16" s="192"/>
      <c r="C16" s="192"/>
      <c r="D16" s="192"/>
      <c r="E16" s="192"/>
      <c r="F16" s="192"/>
      <c r="G16" s="192"/>
      <c r="H16" s="193"/>
      <c r="I16" s="1">
        <v>120</v>
      </c>
      <c r="J16" s="50">
        <f>SUM(J17:J19)</f>
        <v>144718</v>
      </c>
      <c r="K16" s="50">
        <f>SUM(K17:K19)</f>
        <v>90771</v>
      </c>
      <c r="L16" s="50">
        <f>SUM(L17:L19)</f>
        <v>151503</v>
      </c>
      <c r="M16" s="50">
        <f>SUM(M17:M19)</f>
        <v>72175</v>
      </c>
    </row>
    <row r="17" spans="1:13" ht="12">
      <c r="A17" s="202" t="s">
        <v>53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87503</v>
      </c>
      <c r="K17" s="7">
        <v>54189</v>
      </c>
      <c r="L17" s="7">
        <v>94241</v>
      </c>
      <c r="M17" s="7">
        <v>45018</v>
      </c>
    </row>
    <row r="18" spans="1:13" ht="12">
      <c r="A18" s="202" t="s">
        <v>54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38120</v>
      </c>
      <c r="K18" s="7">
        <v>24605</v>
      </c>
      <c r="L18" s="7">
        <v>36203</v>
      </c>
      <c r="M18" s="7">
        <v>16565</v>
      </c>
    </row>
    <row r="19" spans="1:13" ht="12">
      <c r="A19" s="202" t="s">
        <v>55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19095</v>
      </c>
      <c r="K19" s="7">
        <v>11977</v>
      </c>
      <c r="L19" s="7">
        <v>21059</v>
      </c>
      <c r="M19" s="7">
        <v>10592</v>
      </c>
    </row>
    <row r="20" spans="1:13" ht="12">
      <c r="A20" s="191" t="s">
        <v>96</v>
      </c>
      <c r="B20" s="192"/>
      <c r="C20" s="192"/>
      <c r="D20" s="192"/>
      <c r="E20" s="192"/>
      <c r="F20" s="192"/>
      <c r="G20" s="192"/>
      <c r="H20" s="193"/>
      <c r="I20" s="1">
        <v>124</v>
      </c>
      <c r="J20" s="7"/>
      <c r="K20" s="7"/>
      <c r="L20" s="7">
        <v>1562</v>
      </c>
      <c r="M20" s="7">
        <v>0</v>
      </c>
    </row>
    <row r="21" spans="1:13" ht="12">
      <c r="A21" s="191" t="s">
        <v>97</v>
      </c>
      <c r="B21" s="192"/>
      <c r="C21" s="192"/>
      <c r="D21" s="192"/>
      <c r="E21" s="192"/>
      <c r="F21" s="192"/>
      <c r="G21" s="192"/>
      <c r="H21" s="193"/>
      <c r="I21" s="1">
        <v>125</v>
      </c>
      <c r="J21" s="7">
        <v>402985</v>
      </c>
      <c r="K21" s="7">
        <v>363882</v>
      </c>
      <c r="L21" s="7">
        <v>104723</v>
      </c>
      <c r="M21" s="7">
        <v>38262</v>
      </c>
    </row>
    <row r="22" spans="1:13" ht="12">
      <c r="A22" s="191" t="s">
        <v>18</v>
      </c>
      <c r="B22" s="192"/>
      <c r="C22" s="192"/>
      <c r="D22" s="192"/>
      <c r="E22" s="192"/>
      <c r="F22" s="192"/>
      <c r="G22" s="192"/>
      <c r="H22" s="193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">
      <c r="A23" s="202" t="s">
        <v>113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">
      <c r="A24" s="202" t="s">
        <v>114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/>
      <c r="M24" s="7"/>
    </row>
    <row r="25" spans="1:13" ht="12">
      <c r="A25" s="191" t="s">
        <v>98</v>
      </c>
      <c r="B25" s="192"/>
      <c r="C25" s="192"/>
      <c r="D25" s="192"/>
      <c r="E25" s="192"/>
      <c r="F25" s="192"/>
      <c r="G25" s="192"/>
      <c r="H25" s="193"/>
      <c r="I25" s="1">
        <v>129</v>
      </c>
      <c r="J25" s="7"/>
      <c r="K25" s="7"/>
      <c r="L25" s="7"/>
      <c r="M25" s="7"/>
    </row>
    <row r="26" spans="1:13" ht="12">
      <c r="A26" s="191" t="s">
        <v>41</v>
      </c>
      <c r="B26" s="192"/>
      <c r="C26" s="192"/>
      <c r="D26" s="192"/>
      <c r="E26" s="192"/>
      <c r="F26" s="192"/>
      <c r="G26" s="192"/>
      <c r="H26" s="193"/>
      <c r="I26" s="1">
        <v>130</v>
      </c>
      <c r="J26" s="7">
        <v>3624148</v>
      </c>
      <c r="K26" s="7">
        <v>848155</v>
      </c>
      <c r="L26" s="7">
        <v>514278</v>
      </c>
      <c r="M26" s="7">
        <v>0</v>
      </c>
    </row>
    <row r="27" spans="1:13" ht="12">
      <c r="A27" s="191" t="s">
        <v>179</v>
      </c>
      <c r="B27" s="192"/>
      <c r="C27" s="192"/>
      <c r="D27" s="192"/>
      <c r="E27" s="192"/>
      <c r="F27" s="192"/>
      <c r="G27" s="192"/>
      <c r="H27" s="193"/>
      <c r="I27" s="1">
        <v>131</v>
      </c>
      <c r="J27" s="50">
        <v>26736</v>
      </c>
      <c r="K27" s="50">
        <f>SUM(K28:K32)</f>
        <v>15103</v>
      </c>
      <c r="L27" s="50">
        <f>SUM(L28:L32)</f>
        <v>34197</v>
      </c>
      <c r="M27" s="50">
        <f>SUM(M28:M32)</f>
        <v>20263</v>
      </c>
    </row>
    <row r="28" spans="1:13" ht="12">
      <c r="A28" s="191" t="s">
        <v>193</v>
      </c>
      <c r="B28" s="192"/>
      <c r="C28" s="192"/>
      <c r="D28" s="192"/>
      <c r="E28" s="192"/>
      <c r="F28" s="192"/>
      <c r="G28" s="192"/>
      <c r="H28" s="193"/>
      <c r="I28" s="1">
        <v>132</v>
      </c>
      <c r="J28" s="7"/>
      <c r="K28" s="7"/>
      <c r="L28" s="7"/>
      <c r="M28" s="7"/>
    </row>
    <row r="29" spans="1:13" ht="12">
      <c r="A29" s="191" t="s">
        <v>129</v>
      </c>
      <c r="B29" s="192"/>
      <c r="C29" s="192"/>
      <c r="D29" s="192"/>
      <c r="E29" s="192"/>
      <c r="F29" s="192"/>
      <c r="G29" s="192"/>
      <c r="H29" s="193"/>
      <c r="I29" s="1">
        <v>133</v>
      </c>
      <c r="J29" s="7">
        <v>26736</v>
      </c>
      <c r="K29" s="7">
        <v>15103</v>
      </c>
      <c r="L29" s="7">
        <v>34197</v>
      </c>
      <c r="M29" s="7">
        <v>20263</v>
      </c>
    </row>
    <row r="30" spans="1:13" ht="12">
      <c r="A30" s="191" t="s">
        <v>115</v>
      </c>
      <c r="B30" s="192"/>
      <c r="C30" s="192"/>
      <c r="D30" s="192"/>
      <c r="E30" s="192"/>
      <c r="F30" s="192"/>
      <c r="G30" s="192"/>
      <c r="H30" s="193"/>
      <c r="I30" s="1">
        <v>134</v>
      </c>
      <c r="J30" s="7"/>
      <c r="K30" s="7"/>
      <c r="L30" s="7"/>
      <c r="M30" s="7"/>
    </row>
    <row r="31" spans="1:13" ht="12">
      <c r="A31" s="191" t="s">
        <v>189</v>
      </c>
      <c r="B31" s="192"/>
      <c r="C31" s="192"/>
      <c r="D31" s="192"/>
      <c r="E31" s="192"/>
      <c r="F31" s="192"/>
      <c r="G31" s="192"/>
      <c r="H31" s="193"/>
      <c r="I31" s="1">
        <v>135</v>
      </c>
      <c r="J31" s="7"/>
      <c r="K31" s="7"/>
      <c r="L31" s="7"/>
      <c r="M31" s="7"/>
    </row>
    <row r="32" spans="1:13" ht="12">
      <c r="A32" s="191" t="s">
        <v>116</v>
      </c>
      <c r="B32" s="192"/>
      <c r="C32" s="192"/>
      <c r="D32" s="192"/>
      <c r="E32" s="192"/>
      <c r="F32" s="192"/>
      <c r="G32" s="192"/>
      <c r="H32" s="193"/>
      <c r="I32" s="1">
        <v>136</v>
      </c>
      <c r="J32" s="7"/>
      <c r="K32" s="7"/>
      <c r="L32" s="7"/>
      <c r="M32" s="7"/>
    </row>
    <row r="33" spans="1:13" ht="12">
      <c r="A33" s="191" t="s">
        <v>180</v>
      </c>
      <c r="B33" s="192"/>
      <c r="C33" s="192"/>
      <c r="D33" s="192"/>
      <c r="E33" s="192"/>
      <c r="F33" s="192"/>
      <c r="G33" s="192"/>
      <c r="H33" s="193"/>
      <c r="I33" s="1">
        <v>137</v>
      </c>
      <c r="J33" s="50">
        <f>SUM(J34:J37)</f>
        <v>87916</v>
      </c>
      <c r="K33" s="50">
        <f>SUM(K34:K37)</f>
        <v>71221</v>
      </c>
      <c r="L33" s="50">
        <f>SUM(L34:L37)</f>
        <v>308153</v>
      </c>
      <c r="M33" s="50">
        <f>SUM(M34:M37)</f>
        <v>296677</v>
      </c>
    </row>
    <row r="34" spans="1:13" ht="12">
      <c r="A34" s="191" t="s">
        <v>57</v>
      </c>
      <c r="B34" s="192"/>
      <c r="C34" s="192"/>
      <c r="D34" s="192"/>
      <c r="E34" s="192"/>
      <c r="F34" s="192"/>
      <c r="G34" s="192"/>
      <c r="H34" s="193"/>
      <c r="I34" s="1">
        <v>138</v>
      </c>
      <c r="J34" s="7"/>
      <c r="K34" s="7"/>
      <c r="L34" s="7"/>
      <c r="M34" s="7"/>
    </row>
    <row r="35" spans="1:13" ht="12">
      <c r="A35" s="191" t="s">
        <v>56</v>
      </c>
      <c r="B35" s="192"/>
      <c r="C35" s="192"/>
      <c r="D35" s="192"/>
      <c r="E35" s="192"/>
      <c r="F35" s="192"/>
      <c r="G35" s="192"/>
      <c r="H35" s="193"/>
      <c r="I35" s="1">
        <v>139</v>
      </c>
      <c r="J35" s="7">
        <v>81076</v>
      </c>
      <c r="K35" s="7">
        <v>64381</v>
      </c>
      <c r="L35" s="7">
        <v>308153</v>
      </c>
      <c r="M35" s="7">
        <v>296677</v>
      </c>
    </row>
    <row r="36" spans="1:13" ht="12">
      <c r="A36" s="191" t="s">
        <v>190</v>
      </c>
      <c r="B36" s="192"/>
      <c r="C36" s="192"/>
      <c r="D36" s="192"/>
      <c r="E36" s="192"/>
      <c r="F36" s="192"/>
      <c r="G36" s="192"/>
      <c r="H36" s="193"/>
      <c r="I36" s="1">
        <v>140</v>
      </c>
      <c r="J36" s="7"/>
      <c r="K36" s="7"/>
      <c r="L36" s="7"/>
      <c r="M36" s="7"/>
    </row>
    <row r="37" spans="1:13" ht="12">
      <c r="A37" s="191" t="s">
        <v>58</v>
      </c>
      <c r="B37" s="192"/>
      <c r="C37" s="192"/>
      <c r="D37" s="192"/>
      <c r="E37" s="192"/>
      <c r="F37" s="192"/>
      <c r="G37" s="192"/>
      <c r="H37" s="193"/>
      <c r="I37" s="1">
        <v>141</v>
      </c>
      <c r="J37" s="7">
        <v>6840</v>
      </c>
      <c r="K37" s="7">
        <v>6840</v>
      </c>
      <c r="L37" s="7"/>
      <c r="M37" s="7"/>
    </row>
    <row r="38" spans="1:13" ht="12">
      <c r="A38" s="191" t="s">
        <v>164</v>
      </c>
      <c r="B38" s="192"/>
      <c r="C38" s="192"/>
      <c r="D38" s="192"/>
      <c r="E38" s="192"/>
      <c r="F38" s="192"/>
      <c r="G38" s="192"/>
      <c r="H38" s="193"/>
      <c r="I38" s="1">
        <v>142</v>
      </c>
      <c r="J38" s="7"/>
      <c r="K38" s="7"/>
      <c r="L38" s="7"/>
      <c r="M38" s="7"/>
    </row>
    <row r="39" spans="1:13" ht="12">
      <c r="A39" s="191" t="s">
        <v>165</v>
      </c>
      <c r="B39" s="192"/>
      <c r="C39" s="192"/>
      <c r="D39" s="192"/>
      <c r="E39" s="192"/>
      <c r="F39" s="192"/>
      <c r="G39" s="192"/>
      <c r="H39" s="193"/>
      <c r="I39" s="1">
        <v>143</v>
      </c>
      <c r="J39" s="7"/>
      <c r="K39" s="7"/>
      <c r="L39" s="7"/>
      <c r="M39" s="7"/>
    </row>
    <row r="40" spans="1:13" ht="12">
      <c r="A40" s="191" t="s">
        <v>191</v>
      </c>
      <c r="B40" s="192"/>
      <c r="C40" s="192"/>
      <c r="D40" s="192"/>
      <c r="E40" s="192"/>
      <c r="F40" s="192"/>
      <c r="G40" s="192"/>
      <c r="H40" s="193"/>
      <c r="I40" s="1">
        <v>144</v>
      </c>
      <c r="J40" s="7"/>
      <c r="K40" s="7"/>
      <c r="L40" s="7"/>
      <c r="M40" s="7"/>
    </row>
    <row r="41" spans="1:13" ht="12">
      <c r="A41" s="191" t="s">
        <v>192</v>
      </c>
      <c r="B41" s="192"/>
      <c r="C41" s="192"/>
      <c r="D41" s="192"/>
      <c r="E41" s="192"/>
      <c r="F41" s="192"/>
      <c r="G41" s="192"/>
      <c r="H41" s="193"/>
      <c r="I41" s="1">
        <v>145</v>
      </c>
      <c r="J41" s="7"/>
      <c r="K41" s="7"/>
      <c r="L41" s="7"/>
      <c r="M41" s="7"/>
    </row>
    <row r="42" spans="1:13" ht="12">
      <c r="A42" s="191" t="s">
        <v>181</v>
      </c>
      <c r="B42" s="192"/>
      <c r="C42" s="192"/>
      <c r="D42" s="192"/>
      <c r="E42" s="192"/>
      <c r="F42" s="192"/>
      <c r="G42" s="192"/>
      <c r="H42" s="193"/>
      <c r="I42" s="1">
        <v>146</v>
      </c>
      <c r="J42" s="50">
        <f>J7+J27+J38+J40</f>
        <v>2956959</v>
      </c>
      <c r="K42" s="50">
        <f>K7+K27+K38+K40</f>
        <v>1059221</v>
      </c>
      <c r="L42" s="50">
        <f>L7+L27+L38+L40</f>
        <v>614449</v>
      </c>
      <c r="M42" s="50">
        <f>M7+M27+M38+M40</f>
        <v>20263</v>
      </c>
    </row>
    <row r="43" spans="1:13" ht="12">
      <c r="A43" s="191" t="s">
        <v>182</v>
      </c>
      <c r="B43" s="192"/>
      <c r="C43" s="192"/>
      <c r="D43" s="192"/>
      <c r="E43" s="192"/>
      <c r="F43" s="192"/>
      <c r="G43" s="192"/>
      <c r="H43" s="193"/>
      <c r="I43" s="1">
        <v>147</v>
      </c>
      <c r="J43" s="50">
        <f>J10+J33+J39+J41</f>
        <v>4472085</v>
      </c>
      <c r="K43" s="50">
        <f>K10+K33+K39+K41</f>
        <v>1474173</v>
      </c>
      <c r="L43" s="50">
        <f>L10+L33+L39+L41</f>
        <v>1182393</v>
      </c>
      <c r="M43" s="50">
        <f>M10+M33+M39+M41</f>
        <v>433178</v>
      </c>
    </row>
    <row r="44" spans="1:13" ht="12">
      <c r="A44" s="191" t="s">
        <v>202</v>
      </c>
      <c r="B44" s="192"/>
      <c r="C44" s="192"/>
      <c r="D44" s="192"/>
      <c r="E44" s="192"/>
      <c r="F44" s="192"/>
      <c r="G44" s="192"/>
      <c r="H44" s="193"/>
      <c r="I44" s="1">
        <v>148</v>
      </c>
      <c r="J44" s="50">
        <f>J42-J43</f>
        <v>-1515126</v>
      </c>
      <c r="K44" s="50">
        <f>K42-K43</f>
        <v>-414952</v>
      </c>
      <c r="L44" s="50">
        <f>L42-L43</f>
        <v>-567944</v>
      </c>
      <c r="M44" s="50">
        <f>M42-M43</f>
        <v>-412915</v>
      </c>
    </row>
    <row r="45" spans="1:13" ht="12">
      <c r="A45" s="211" t="s">
        <v>184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0"/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">
      <c r="A46" s="211" t="s">
        <v>185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0">
        <f>IF(J43&gt;J42,J43-J42,0)</f>
        <v>1515126</v>
      </c>
      <c r="K46" s="50">
        <f>IF(K43&gt;K42,K43-K42,0)</f>
        <v>414952</v>
      </c>
      <c r="L46" s="50">
        <f>IF(L43&gt;L42,L43-L42,0)</f>
        <v>567944</v>
      </c>
      <c r="M46" s="50">
        <f>IF(M43&gt;M42,M43-M42,0)</f>
        <v>412915</v>
      </c>
    </row>
    <row r="47" spans="1:13" ht="12">
      <c r="A47" s="191" t="s">
        <v>183</v>
      </c>
      <c r="B47" s="192"/>
      <c r="C47" s="192"/>
      <c r="D47" s="192"/>
      <c r="E47" s="192"/>
      <c r="F47" s="192"/>
      <c r="G47" s="192"/>
      <c r="H47" s="193"/>
      <c r="I47" s="1">
        <v>151</v>
      </c>
      <c r="J47" s="7"/>
      <c r="K47" s="7"/>
      <c r="L47" s="7"/>
      <c r="M47" s="7"/>
    </row>
    <row r="48" spans="1:13" ht="12">
      <c r="A48" s="191" t="s">
        <v>203</v>
      </c>
      <c r="B48" s="192"/>
      <c r="C48" s="192"/>
      <c r="D48" s="192"/>
      <c r="E48" s="192"/>
      <c r="F48" s="192"/>
      <c r="G48" s="192"/>
      <c r="H48" s="193"/>
      <c r="I48" s="1">
        <v>152</v>
      </c>
      <c r="J48" s="50">
        <f>J44-J47</f>
        <v>-1515126</v>
      </c>
      <c r="K48" s="50">
        <f>K44-K47</f>
        <v>-414952</v>
      </c>
      <c r="L48" s="50">
        <f>L44-L47</f>
        <v>-567944</v>
      </c>
      <c r="M48" s="50">
        <f>M44-M47</f>
        <v>-412915</v>
      </c>
    </row>
    <row r="49" spans="1:13" ht="12">
      <c r="A49" s="211" t="s">
        <v>161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0"/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">
      <c r="A50" s="235" t="s">
        <v>186</v>
      </c>
      <c r="B50" s="236"/>
      <c r="C50" s="236"/>
      <c r="D50" s="236"/>
      <c r="E50" s="236"/>
      <c r="F50" s="236"/>
      <c r="G50" s="236"/>
      <c r="H50" s="237"/>
      <c r="I50" s="2">
        <v>154</v>
      </c>
      <c r="J50" s="58">
        <f>IF(J48&lt;0,-J48,0)</f>
        <v>1515126</v>
      </c>
      <c r="K50" s="58">
        <f>IF(K48&lt;0,-K48,0)</f>
        <v>414952</v>
      </c>
      <c r="L50" s="58">
        <f>IF(L48&lt;0,-L48,0)</f>
        <v>567944</v>
      </c>
      <c r="M50" s="58">
        <f>IF(M48&lt;0,-M48,0)</f>
        <v>412915</v>
      </c>
    </row>
    <row r="51" spans="1:13" ht="12.75" customHeight="1">
      <c r="A51" s="208" t="s">
        <v>277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2.75" customHeight="1">
      <c r="A52" s="188" t="s">
        <v>156</v>
      </c>
      <c r="B52" s="189"/>
      <c r="C52" s="189"/>
      <c r="D52" s="189"/>
      <c r="E52" s="189"/>
      <c r="F52" s="189"/>
      <c r="G52" s="189"/>
      <c r="H52" s="189"/>
      <c r="I52" s="52"/>
      <c r="J52" s="52"/>
      <c r="K52" s="52"/>
      <c r="L52" s="52"/>
      <c r="M52" s="59"/>
    </row>
    <row r="53" spans="1:13" ht="12">
      <c r="A53" s="232" t="s">
        <v>200</v>
      </c>
      <c r="B53" s="233"/>
      <c r="C53" s="233"/>
      <c r="D53" s="233"/>
      <c r="E53" s="233"/>
      <c r="F53" s="233"/>
      <c r="G53" s="233"/>
      <c r="H53" s="234"/>
      <c r="I53" s="1">
        <v>155</v>
      </c>
      <c r="J53" s="7"/>
      <c r="K53" s="7"/>
      <c r="L53" s="7"/>
      <c r="M53" s="7"/>
    </row>
    <row r="54" spans="1:13" ht="12">
      <c r="A54" s="232" t="s">
        <v>201</v>
      </c>
      <c r="B54" s="233"/>
      <c r="C54" s="233"/>
      <c r="D54" s="233"/>
      <c r="E54" s="233"/>
      <c r="F54" s="233"/>
      <c r="G54" s="233"/>
      <c r="H54" s="234"/>
      <c r="I54" s="1">
        <v>156</v>
      </c>
      <c r="J54" s="8"/>
      <c r="K54" s="8"/>
      <c r="L54" s="8"/>
      <c r="M54" s="8"/>
    </row>
    <row r="55" spans="1:13" ht="12.75" customHeight="1">
      <c r="A55" s="208" t="s">
        <v>158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</row>
    <row r="56" spans="1:13" ht="12">
      <c r="A56" s="188" t="s">
        <v>170</v>
      </c>
      <c r="B56" s="189"/>
      <c r="C56" s="189"/>
      <c r="D56" s="189"/>
      <c r="E56" s="189"/>
      <c r="F56" s="189"/>
      <c r="G56" s="189"/>
      <c r="H56" s="190"/>
      <c r="I56" s="9">
        <v>157</v>
      </c>
      <c r="J56" s="6">
        <v>-1515126</v>
      </c>
      <c r="K56" s="6">
        <v>-414952</v>
      </c>
      <c r="L56" s="6">
        <v>-567944</v>
      </c>
      <c r="M56" s="6">
        <v>-412915</v>
      </c>
    </row>
    <row r="57" spans="1:13" ht="12">
      <c r="A57" s="191" t="s">
        <v>187</v>
      </c>
      <c r="B57" s="192"/>
      <c r="C57" s="192"/>
      <c r="D57" s="192"/>
      <c r="E57" s="192"/>
      <c r="F57" s="192"/>
      <c r="G57" s="192"/>
      <c r="H57" s="193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-946961</v>
      </c>
      <c r="M57" s="50">
        <f>SUM(M58:M64)</f>
        <v>0</v>
      </c>
    </row>
    <row r="58" spans="1:13" ht="12">
      <c r="A58" s="191" t="s">
        <v>194</v>
      </c>
      <c r="B58" s="192"/>
      <c r="C58" s="192"/>
      <c r="D58" s="192"/>
      <c r="E58" s="192"/>
      <c r="F58" s="192"/>
      <c r="G58" s="192"/>
      <c r="H58" s="193"/>
      <c r="I58" s="1">
        <v>159</v>
      </c>
      <c r="J58" s="7"/>
      <c r="K58" s="7"/>
      <c r="L58" s="7"/>
      <c r="M58" s="7"/>
    </row>
    <row r="59" spans="1:13" ht="12">
      <c r="A59" s="191" t="s">
        <v>195</v>
      </c>
      <c r="B59" s="192"/>
      <c r="C59" s="192"/>
      <c r="D59" s="192"/>
      <c r="E59" s="192"/>
      <c r="F59" s="192"/>
      <c r="G59" s="192"/>
      <c r="H59" s="193"/>
      <c r="I59" s="1">
        <v>160</v>
      </c>
      <c r="J59" s="7"/>
      <c r="K59" s="7"/>
      <c r="L59" s="7">
        <v>-946961</v>
      </c>
      <c r="M59" s="7"/>
    </row>
    <row r="60" spans="1:13" ht="12">
      <c r="A60" s="191" t="s">
        <v>39</v>
      </c>
      <c r="B60" s="192"/>
      <c r="C60" s="192"/>
      <c r="D60" s="192"/>
      <c r="E60" s="192"/>
      <c r="F60" s="192"/>
      <c r="G60" s="192"/>
      <c r="H60" s="193"/>
      <c r="I60" s="1">
        <v>161</v>
      </c>
      <c r="J60" s="7"/>
      <c r="K60" s="7"/>
      <c r="L60" s="7"/>
      <c r="M60" s="7"/>
    </row>
    <row r="61" spans="1:13" ht="12">
      <c r="A61" s="191" t="s">
        <v>196</v>
      </c>
      <c r="B61" s="192"/>
      <c r="C61" s="192"/>
      <c r="D61" s="192"/>
      <c r="E61" s="192"/>
      <c r="F61" s="192"/>
      <c r="G61" s="192"/>
      <c r="H61" s="193"/>
      <c r="I61" s="1">
        <v>162</v>
      </c>
      <c r="J61" s="7"/>
      <c r="K61" s="7"/>
      <c r="L61" s="7"/>
      <c r="M61" s="7"/>
    </row>
    <row r="62" spans="1:13" ht="12">
      <c r="A62" s="191" t="s">
        <v>197</v>
      </c>
      <c r="B62" s="192"/>
      <c r="C62" s="192"/>
      <c r="D62" s="192"/>
      <c r="E62" s="192"/>
      <c r="F62" s="192"/>
      <c r="G62" s="192"/>
      <c r="H62" s="193"/>
      <c r="I62" s="1">
        <v>163</v>
      </c>
      <c r="J62" s="7"/>
      <c r="K62" s="7"/>
      <c r="L62" s="7"/>
      <c r="M62" s="7"/>
    </row>
    <row r="63" spans="1:13" ht="12">
      <c r="A63" s="191" t="s">
        <v>198</v>
      </c>
      <c r="B63" s="192"/>
      <c r="C63" s="192"/>
      <c r="D63" s="192"/>
      <c r="E63" s="192"/>
      <c r="F63" s="192"/>
      <c r="G63" s="192"/>
      <c r="H63" s="193"/>
      <c r="I63" s="1">
        <v>164</v>
      </c>
      <c r="J63" s="7"/>
      <c r="K63" s="7"/>
      <c r="L63" s="7"/>
      <c r="M63" s="7"/>
    </row>
    <row r="64" spans="1:13" ht="12">
      <c r="A64" s="191" t="s">
        <v>199</v>
      </c>
      <c r="B64" s="192"/>
      <c r="C64" s="192"/>
      <c r="D64" s="192"/>
      <c r="E64" s="192"/>
      <c r="F64" s="192"/>
      <c r="G64" s="192"/>
      <c r="H64" s="193"/>
      <c r="I64" s="1">
        <v>165</v>
      </c>
      <c r="J64" s="7"/>
      <c r="K64" s="7"/>
      <c r="L64" s="7"/>
      <c r="M64" s="7"/>
    </row>
    <row r="65" spans="1:13" ht="12">
      <c r="A65" s="191" t="s">
        <v>188</v>
      </c>
      <c r="B65" s="192"/>
      <c r="C65" s="192"/>
      <c r="D65" s="192"/>
      <c r="E65" s="192"/>
      <c r="F65" s="192"/>
      <c r="G65" s="192"/>
      <c r="H65" s="193"/>
      <c r="I65" s="1">
        <v>166</v>
      </c>
      <c r="J65" s="7"/>
      <c r="K65" s="7"/>
      <c r="L65" s="7"/>
      <c r="M65" s="7"/>
    </row>
    <row r="66" spans="1:13" ht="12">
      <c r="A66" s="191" t="s">
        <v>162</v>
      </c>
      <c r="B66" s="192"/>
      <c r="C66" s="192"/>
      <c r="D66" s="192"/>
      <c r="E66" s="192"/>
      <c r="F66" s="192"/>
      <c r="G66" s="192"/>
      <c r="H66" s="193"/>
      <c r="I66" s="1">
        <v>167</v>
      </c>
      <c r="J66" s="50">
        <f>J57-J65</f>
        <v>0</v>
      </c>
      <c r="K66" s="50">
        <f>K57-K65</f>
        <v>0</v>
      </c>
      <c r="L66" s="50">
        <f>L57-L65</f>
        <v>-946961</v>
      </c>
      <c r="M66" s="50">
        <f>M57-M65</f>
        <v>0</v>
      </c>
    </row>
    <row r="67" spans="1:13" ht="12">
      <c r="A67" s="191" t="s">
        <v>163</v>
      </c>
      <c r="B67" s="192"/>
      <c r="C67" s="192"/>
      <c r="D67" s="192"/>
      <c r="E67" s="192"/>
      <c r="F67" s="192"/>
      <c r="G67" s="192"/>
      <c r="H67" s="193"/>
      <c r="I67" s="1">
        <v>168</v>
      </c>
      <c r="J67" s="58">
        <f>J56+J66</f>
        <v>-1515126</v>
      </c>
      <c r="K67" s="58">
        <f>K56+K66</f>
        <v>-414952</v>
      </c>
      <c r="L67" s="58">
        <f>L56+L66</f>
        <v>-1514905</v>
      </c>
      <c r="M67" s="58">
        <f>M56+M66</f>
        <v>-412915</v>
      </c>
    </row>
    <row r="68" spans="1:13" ht="12.75" customHeight="1">
      <c r="A68" s="242" t="s">
        <v>278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157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">
      <c r="A70" s="232" t="s">
        <v>200</v>
      </c>
      <c r="B70" s="233"/>
      <c r="C70" s="233"/>
      <c r="D70" s="233"/>
      <c r="E70" s="233"/>
      <c r="F70" s="233"/>
      <c r="G70" s="233"/>
      <c r="H70" s="234"/>
      <c r="I70" s="1">
        <v>169</v>
      </c>
      <c r="J70" s="7"/>
      <c r="K70" s="7"/>
      <c r="L70" s="7"/>
      <c r="M70" s="7"/>
    </row>
    <row r="71" spans="1:13" ht="12">
      <c r="A71" s="239" t="s">
        <v>201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zoomScalePageLayoutView="0" workbookViewId="0" topLeftCell="A1">
      <selection activeCell="H61" sqref="H6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49" t="s">
        <v>136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316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">
      <c r="A3" s="246" t="s">
        <v>303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1.75">
      <c r="A4" s="251" t="s">
        <v>50</v>
      </c>
      <c r="B4" s="251"/>
      <c r="C4" s="251"/>
      <c r="D4" s="251"/>
      <c r="E4" s="251"/>
      <c r="F4" s="251"/>
      <c r="G4" s="251"/>
      <c r="H4" s="251"/>
      <c r="I4" s="63" t="s">
        <v>245</v>
      </c>
      <c r="J4" s="64" t="s">
        <v>283</v>
      </c>
      <c r="K4" s="64" t="s">
        <v>284</v>
      </c>
    </row>
    <row r="5" spans="1:11" ht="12">
      <c r="A5" s="252">
        <v>1</v>
      </c>
      <c r="B5" s="252"/>
      <c r="C5" s="252"/>
      <c r="D5" s="252"/>
      <c r="E5" s="252"/>
      <c r="F5" s="252"/>
      <c r="G5" s="252"/>
      <c r="H5" s="252"/>
      <c r="I5" s="65">
        <v>2</v>
      </c>
      <c r="J5" s="66" t="s">
        <v>248</v>
      </c>
      <c r="K5" s="66" t="s">
        <v>249</v>
      </c>
    </row>
    <row r="6" spans="1:11" ht="12">
      <c r="A6" s="208" t="s">
        <v>130</v>
      </c>
      <c r="B6" s="219"/>
      <c r="C6" s="219"/>
      <c r="D6" s="219"/>
      <c r="E6" s="219"/>
      <c r="F6" s="219"/>
      <c r="G6" s="219"/>
      <c r="H6" s="219"/>
      <c r="I6" s="253"/>
      <c r="J6" s="253"/>
      <c r="K6" s="254"/>
    </row>
    <row r="7" spans="1:11" ht="12">
      <c r="A7" s="202" t="s">
        <v>34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-1515126</v>
      </c>
      <c r="K7" s="7">
        <v>-567944</v>
      </c>
    </row>
    <row r="8" spans="1:11" ht="12">
      <c r="A8" s="202" t="s">
        <v>35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">
      <c r="A9" s="202" t="s">
        <v>36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>
        <v>366213</v>
      </c>
    </row>
    <row r="10" spans="1:11" ht="12">
      <c r="A10" s="202" t="s">
        <v>37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>
        <v>265040</v>
      </c>
    </row>
    <row r="11" spans="1:11" ht="12">
      <c r="A11" s="202" t="s">
        <v>38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">
      <c r="A12" s="202" t="s">
        <v>42</v>
      </c>
      <c r="B12" s="203"/>
      <c r="C12" s="203"/>
      <c r="D12" s="203"/>
      <c r="E12" s="203"/>
      <c r="F12" s="203"/>
      <c r="G12" s="203"/>
      <c r="H12" s="203"/>
      <c r="I12" s="1">
        <v>6</v>
      </c>
      <c r="J12" s="5">
        <v>253450</v>
      </c>
      <c r="K12" s="7"/>
    </row>
    <row r="13" spans="1:11" ht="12">
      <c r="A13" s="191" t="s">
        <v>131</v>
      </c>
      <c r="B13" s="192"/>
      <c r="C13" s="192"/>
      <c r="D13" s="192"/>
      <c r="E13" s="192"/>
      <c r="F13" s="192"/>
      <c r="G13" s="192"/>
      <c r="H13" s="192"/>
      <c r="I13" s="1">
        <v>7</v>
      </c>
      <c r="J13" s="61">
        <f>SUM(J7:J12)</f>
        <v>-1261676</v>
      </c>
      <c r="K13" s="50">
        <f>SUM(K7:K12)</f>
        <v>63309</v>
      </c>
    </row>
    <row r="14" spans="1:11" ht="12">
      <c r="A14" s="202" t="s">
        <v>43</v>
      </c>
      <c r="B14" s="203"/>
      <c r="C14" s="203"/>
      <c r="D14" s="203"/>
      <c r="E14" s="203"/>
      <c r="F14" s="203"/>
      <c r="G14" s="203"/>
      <c r="H14" s="203"/>
      <c r="I14" s="1">
        <v>8</v>
      </c>
      <c r="J14" s="5">
        <v>545555</v>
      </c>
      <c r="K14" s="7"/>
    </row>
    <row r="15" spans="1:11" ht="12">
      <c r="A15" s="202" t="s">
        <v>44</v>
      </c>
      <c r="B15" s="203"/>
      <c r="C15" s="203"/>
      <c r="D15" s="203"/>
      <c r="E15" s="203"/>
      <c r="F15" s="203"/>
      <c r="G15" s="203"/>
      <c r="H15" s="203"/>
      <c r="I15" s="1">
        <v>9</v>
      </c>
      <c r="J15" s="5">
        <v>237002</v>
      </c>
      <c r="K15" s="7"/>
    </row>
    <row r="16" spans="1:11" ht="12">
      <c r="A16" s="202" t="s">
        <v>45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>
        <v>114138</v>
      </c>
    </row>
    <row r="17" spans="1:11" ht="12">
      <c r="A17" s="202" t="s">
        <v>46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>
        <v>343384</v>
      </c>
    </row>
    <row r="18" spans="1:11" ht="12">
      <c r="A18" s="191" t="s">
        <v>132</v>
      </c>
      <c r="B18" s="192"/>
      <c r="C18" s="192"/>
      <c r="D18" s="192"/>
      <c r="E18" s="192"/>
      <c r="F18" s="192"/>
      <c r="G18" s="192"/>
      <c r="H18" s="192"/>
      <c r="I18" s="1">
        <v>12</v>
      </c>
      <c r="J18" s="61">
        <f>SUM(J14:J17)</f>
        <v>782557</v>
      </c>
      <c r="K18" s="50">
        <f>SUM(K14:K17)</f>
        <v>457522</v>
      </c>
    </row>
    <row r="19" spans="1:11" ht="12">
      <c r="A19" s="191" t="s">
        <v>30</v>
      </c>
      <c r="B19" s="192"/>
      <c r="C19" s="192"/>
      <c r="D19" s="192"/>
      <c r="E19" s="192"/>
      <c r="F19" s="192"/>
      <c r="G19" s="192"/>
      <c r="H19" s="192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">
      <c r="A20" s="191" t="s">
        <v>31</v>
      </c>
      <c r="B20" s="192"/>
      <c r="C20" s="192"/>
      <c r="D20" s="192"/>
      <c r="E20" s="192"/>
      <c r="F20" s="192"/>
      <c r="G20" s="192"/>
      <c r="H20" s="192"/>
      <c r="I20" s="1">
        <v>14</v>
      </c>
      <c r="J20" s="61">
        <f>IF(J18&gt;J13,J18-J13,0)</f>
        <v>2044233</v>
      </c>
      <c r="K20" s="50">
        <f>IF(K18&gt;K13,K18-K13,0)</f>
        <v>394213</v>
      </c>
    </row>
    <row r="21" spans="1:11" ht="12">
      <c r="A21" s="208" t="s">
        <v>133</v>
      </c>
      <c r="B21" s="219"/>
      <c r="C21" s="219"/>
      <c r="D21" s="219"/>
      <c r="E21" s="219"/>
      <c r="F21" s="219"/>
      <c r="G21" s="219"/>
      <c r="H21" s="219"/>
      <c r="I21" s="253"/>
      <c r="J21" s="253"/>
      <c r="K21" s="254"/>
    </row>
    <row r="22" spans="1:11" ht="12">
      <c r="A22" s="202" t="s">
        <v>147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>
        <v>2886303</v>
      </c>
      <c r="K22" s="7">
        <v>580252</v>
      </c>
    </row>
    <row r="23" spans="1:11" ht="12">
      <c r="A23" s="202" t="s">
        <v>148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">
      <c r="A24" s="202" t="s">
        <v>149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">
      <c r="A25" s="202" t="s">
        <v>150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">
      <c r="A26" s="202" t="s">
        <v>151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">
      <c r="A27" s="191" t="s">
        <v>137</v>
      </c>
      <c r="B27" s="192"/>
      <c r="C27" s="192"/>
      <c r="D27" s="192"/>
      <c r="E27" s="192"/>
      <c r="F27" s="192"/>
      <c r="G27" s="192"/>
      <c r="H27" s="192"/>
      <c r="I27" s="1">
        <v>20</v>
      </c>
      <c r="J27" s="61">
        <f>SUM(J22:J26)</f>
        <v>2886303</v>
      </c>
      <c r="K27" s="50">
        <f>SUM(K22:K26)</f>
        <v>580252</v>
      </c>
    </row>
    <row r="28" spans="1:11" ht="12">
      <c r="A28" s="202" t="s">
        <v>101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/>
      <c r="K28" s="7"/>
    </row>
    <row r="29" spans="1:11" ht="12">
      <c r="A29" s="202" t="s">
        <v>102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">
      <c r="A30" s="202" t="s">
        <v>10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>
        <v>37440</v>
      </c>
    </row>
    <row r="31" spans="1:11" ht="12">
      <c r="A31" s="191" t="s">
        <v>2</v>
      </c>
      <c r="B31" s="192"/>
      <c r="C31" s="192"/>
      <c r="D31" s="192"/>
      <c r="E31" s="192"/>
      <c r="F31" s="192"/>
      <c r="G31" s="192"/>
      <c r="H31" s="192"/>
      <c r="I31" s="1">
        <v>24</v>
      </c>
      <c r="J31" s="61">
        <f>SUM(J28:J30)</f>
        <v>0</v>
      </c>
      <c r="K31" s="50">
        <f>SUM(K28:K30)</f>
        <v>37440</v>
      </c>
    </row>
    <row r="32" spans="1:11" ht="12">
      <c r="A32" s="191" t="s">
        <v>32</v>
      </c>
      <c r="B32" s="192"/>
      <c r="C32" s="192"/>
      <c r="D32" s="192"/>
      <c r="E32" s="192"/>
      <c r="F32" s="192"/>
      <c r="G32" s="192"/>
      <c r="H32" s="192"/>
      <c r="I32" s="1">
        <v>25</v>
      </c>
      <c r="J32" s="61">
        <f>IF(J27&gt;J31,J27-J31,0)</f>
        <v>2886303</v>
      </c>
      <c r="K32" s="50">
        <f>IF(K27&gt;K31,K27-K31,0)</f>
        <v>542812</v>
      </c>
    </row>
    <row r="33" spans="1:11" ht="12">
      <c r="A33" s="191" t="s">
        <v>33</v>
      </c>
      <c r="B33" s="192"/>
      <c r="C33" s="192"/>
      <c r="D33" s="192"/>
      <c r="E33" s="192"/>
      <c r="F33" s="192"/>
      <c r="G33" s="192"/>
      <c r="H33" s="192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">
      <c r="A34" s="208" t="s">
        <v>134</v>
      </c>
      <c r="B34" s="219"/>
      <c r="C34" s="219"/>
      <c r="D34" s="219"/>
      <c r="E34" s="219"/>
      <c r="F34" s="219"/>
      <c r="G34" s="219"/>
      <c r="H34" s="219"/>
      <c r="I34" s="253"/>
      <c r="J34" s="253"/>
      <c r="K34" s="254"/>
    </row>
    <row r="35" spans="1:11" ht="12">
      <c r="A35" s="202" t="s">
        <v>143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">
      <c r="A36" s="202" t="s">
        <v>23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">
      <c r="A37" s="202" t="s">
        <v>24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">
      <c r="A38" s="191" t="s">
        <v>59</v>
      </c>
      <c r="B38" s="192"/>
      <c r="C38" s="192"/>
      <c r="D38" s="192"/>
      <c r="E38" s="192"/>
      <c r="F38" s="192"/>
      <c r="G38" s="192"/>
      <c r="H38" s="192"/>
      <c r="I38" s="1">
        <v>30</v>
      </c>
      <c r="J38" s="61">
        <f>SUM(J35:J37)</f>
        <v>0</v>
      </c>
      <c r="K38" s="50">
        <f>SUM(K35:K37)</f>
        <v>0</v>
      </c>
    </row>
    <row r="39" spans="1:11" ht="12">
      <c r="A39" s="202" t="s">
        <v>25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/>
      <c r="K39" s="7"/>
    </row>
    <row r="40" spans="1:11" ht="12">
      <c r="A40" s="202" t="s">
        <v>26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">
      <c r="A41" s="202" t="s">
        <v>27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">
      <c r="A42" s="202" t="s">
        <v>28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">
      <c r="A43" s="202" t="s">
        <v>29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">
      <c r="A44" s="191" t="s">
        <v>60</v>
      </c>
      <c r="B44" s="192"/>
      <c r="C44" s="192"/>
      <c r="D44" s="192"/>
      <c r="E44" s="192"/>
      <c r="F44" s="192"/>
      <c r="G44" s="192"/>
      <c r="H44" s="192"/>
      <c r="I44" s="1">
        <v>36</v>
      </c>
      <c r="J44" s="61">
        <f>SUM(J39:J43)</f>
        <v>0</v>
      </c>
      <c r="K44" s="50">
        <f>SUM(K39:K43)</f>
        <v>0</v>
      </c>
    </row>
    <row r="45" spans="1:11" ht="12">
      <c r="A45" s="191" t="s">
        <v>11</v>
      </c>
      <c r="B45" s="192"/>
      <c r="C45" s="192"/>
      <c r="D45" s="192"/>
      <c r="E45" s="192"/>
      <c r="F45" s="192"/>
      <c r="G45" s="192"/>
      <c r="H45" s="192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">
      <c r="A46" s="191" t="s">
        <v>12</v>
      </c>
      <c r="B46" s="192"/>
      <c r="C46" s="192"/>
      <c r="D46" s="192"/>
      <c r="E46" s="192"/>
      <c r="F46" s="192"/>
      <c r="G46" s="192"/>
      <c r="H46" s="192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">
      <c r="A47" s="202" t="s">
        <v>61</v>
      </c>
      <c r="B47" s="203"/>
      <c r="C47" s="203"/>
      <c r="D47" s="203"/>
      <c r="E47" s="203"/>
      <c r="F47" s="203"/>
      <c r="G47" s="203"/>
      <c r="H47" s="203"/>
      <c r="I47" s="1">
        <v>39</v>
      </c>
      <c r="J47" s="61">
        <f>IF(J19-J20+J32-J33+J45-J46&gt;0,J19-J20+J32-J33+J45-J46,0)</f>
        <v>842070</v>
      </c>
      <c r="K47" s="50">
        <f>IF(K19-K20+K32-K33+K45-K46&gt;0,K19-K20+K32-K33+K45-K46,0)</f>
        <v>148599</v>
      </c>
    </row>
    <row r="48" spans="1:11" ht="12">
      <c r="A48" s="202" t="s">
        <v>62</v>
      </c>
      <c r="B48" s="203"/>
      <c r="C48" s="203"/>
      <c r="D48" s="203"/>
      <c r="E48" s="203"/>
      <c r="F48" s="203"/>
      <c r="G48" s="203"/>
      <c r="H48" s="203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">
      <c r="A49" s="202" t="s">
        <v>135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1599</v>
      </c>
      <c r="K49" s="7">
        <v>168533</v>
      </c>
    </row>
    <row r="50" spans="1:11" ht="12">
      <c r="A50" s="202" t="s">
        <v>144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v>842070</v>
      </c>
      <c r="K50" s="7">
        <v>148599</v>
      </c>
    </row>
    <row r="51" spans="1:11" ht="12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">
      <c r="A52" s="224" t="s">
        <v>146</v>
      </c>
      <c r="B52" s="225"/>
      <c r="C52" s="225"/>
      <c r="D52" s="225"/>
      <c r="E52" s="225"/>
      <c r="F52" s="225"/>
      <c r="G52" s="225"/>
      <c r="H52" s="225"/>
      <c r="I52" s="4">
        <v>44</v>
      </c>
      <c r="J52" s="62">
        <f>J49+J50-J51</f>
        <v>843669</v>
      </c>
      <c r="K52" s="58">
        <f>K49+K50-K51</f>
        <v>317132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H61" sqref="H61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">
      <c r="A1" s="261" t="s">
        <v>246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8"/>
    </row>
    <row r="2" spans="1:12" ht="15">
      <c r="A2" s="39"/>
      <c r="B2" s="67"/>
      <c r="C2" s="271" t="s">
        <v>247</v>
      </c>
      <c r="D2" s="271"/>
      <c r="E2" s="70">
        <v>41640</v>
      </c>
      <c r="F2" s="40" t="s">
        <v>216</v>
      </c>
      <c r="G2" s="272" t="s">
        <v>315</v>
      </c>
      <c r="H2" s="273"/>
      <c r="I2" s="67"/>
      <c r="J2" s="67"/>
      <c r="K2" s="67"/>
      <c r="L2" s="71"/>
    </row>
    <row r="3" spans="1:11" ht="21.75">
      <c r="A3" s="274" t="s">
        <v>50</v>
      </c>
      <c r="B3" s="274"/>
      <c r="C3" s="274"/>
      <c r="D3" s="274"/>
      <c r="E3" s="274"/>
      <c r="F3" s="274"/>
      <c r="G3" s="274"/>
      <c r="H3" s="274"/>
      <c r="I3" s="74" t="s">
        <v>270</v>
      </c>
      <c r="J3" s="75" t="s">
        <v>124</v>
      </c>
      <c r="K3" s="75" t="s">
        <v>125</v>
      </c>
    </row>
    <row r="4" spans="1:11" ht="12">
      <c r="A4" s="275">
        <v>1</v>
      </c>
      <c r="B4" s="275"/>
      <c r="C4" s="275"/>
      <c r="D4" s="275"/>
      <c r="E4" s="275"/>
      <c r="F4" s="275"/>
      <c r="G4" s="275"/>
      <c r="H4" s="275"/>
      <c r="I4" s="77">
        <v>2</v>
      </c>
      <c r="J4" s="76" t="s">
        <v>248</v>
      </c>
      <c r="K4" s="76" t="s">
        <v>249</v>
      </c>
    </row>
    <row r="5" spans="1:11" ht="12">
      <c r="A5" s="263" t="s">
        <v>250</v>
      </c>
      <c r="B5" s="264"/>
      <c r="C5" s="264"/>
      <c r="D5" s="264"/>
      <c r="E5" s="264"/>
      <c r="F5" s="264"/>
      <c r="G5" s="264"/>
      <c r="H5" s="264"/>
      <c r="I5" s="41">
        <v>1</v>
      </c>
      <c r="J5" s="42">
        <v>36000000</v>
      </c>
      <c r="K5" s="42">
        <v>36000000</v>
      </c>
    </row>
    <row r="6" spans="1:11" ht="12">
      <c r="A6" s="263" t="s">
        <v>251</v>
      </c>
      <c r="B6" s="264"/>
      <c r="C6" s="264"/>
      <c r="D6" s="264"/>
      <c r="E6" s="264"/>
      <c r="F6" s="264"/>
      <c r="G6" s="264"/>
      <c r="H6" s="264"/>
      <c r="I6" s="41">
        <v>2</v>
      </c>
      <c r="J6" s="43"/>
      <c r="K6" s="43"/>
    </row>
    <row r="7" spans="1:11" ht="12">
      <c r="A7" s="263" t="s">
        <v>252</v>
      </c>
      <c r="B7" s="264"/>
      <c r="C7" s="264"/>
      <c r="D7" s="264"/>
      <c r="E7" s="264"/>
      <c r="F7" s="264"/>
      <c r="G7" s="264"/>
      <c r="H7" s="264"/>
      <c r="I7" s="41">
        <v>3</v>
      </c>
      <c r="J7" s="43">
        <v>231880</v>
      </c>
      <c r="K7" s="43">
        <v>231880</v>
      </c>
    </row>
    <row r="8" spans="1:11" ht="12">
      <c r="A8" s="263" t="s">
        <v>253</v>
      </c>
      <c r="B8" s="264"/>
      <c r="C8" s="264"/>
      <c r="D8" s="264"/>
      <c r="E8" s="264"/>
      <c r="F8" s="264"/>
      <c r="G8" s="264"/>
      <c r="H8" s="264"/>
      <c r="I8" s="41">
        <v>4</v>
      </c>
      <c r="J8" s="43">
        <v>-5420758</v>
      </c>
      <c r="K8" s="43">
        <v>-7259812</v>
      </c>
    </row>
    <row r="9" spans="1:11" ht="12">
      <c r="A9" s="263" t="s">
        <v>254</v>
      </c>
      <c r="B9" s="264"/>
      <c r="C9" s="264"/>
      <c r="D9" s="264"/>
      <c r="E9" s="264"/>
      <c r="F9" s="264"/>
      <c r="G9" s="264"/>
      <c r="H9" s="264"/>
      <c r="I9" s="41">
        <v>5</v>
      </c>
      <c r="J9" s="43">
        <v>-1839053</v>
      </c>
      <c r="K9" s="43">
        <v>-567943</v>
      </c>
    </row>
    <row r="10" spans="1:11" ht="12">
      <c r="A10" s="263" t="s">
        <v>255</v>
      </c>
      <c r="B10" s="264"/>
      <c r="C10" s="264"/>
      <c r="D10" s="264"/>
      <c r="E10" s="264"/>
      <c r="F10" s="264"/>
      <c r="G10" s="264"/>
      <c r="H10" s="264"/>
      <c r="I10" s="41">
        <v>6</v>
      </c>
      <c r="J10" s="43">
        <v>13767317</v>
      </c>
      <c r="K10" s="43">
        <v>12820356</v>
      </c>
    </row>
    <row r="11" spans="1:11" ht="12">
      <c r="A11" s="263" t="s">
        <v>256</v>
      </c>
      <c r="B11" s="264"/>
      <c r="C11" s="264"/>
      <c r="D11" s="264"/>
      <c r="E11" s="264"/>
      <c r="F11" s="264"/>
      <c r="G11" s="264"/>
      <c r="H11" s="264"/>
      <c r="I11" s="41">
        <v>7</v>
      </c>
      <c r="J11" s="43"/>
      <c r="K11" s="43"/>
    </row>
    <row r="12" spans="1:11" ht="12">
      <c r="A12" s="263" t="s">
        <v>257</v>
      </c>
      <c r="B12" s="264"/>
      <c r="C12" s="264"/>
      <c r="D12" s="264"/>
      <c r="E12" s="264"/>
      <c r="F12" s="264"/>
      <c r="G12" s="264"/>
      <c r="H12" s="264"/>
      <c r="I12" s="41">
        <v>8</v>
      </c>
      <c r="J12" s="43"/>
      <c r="K12" s="43"/>
    </row>
    <row r="13" spans="1:11" ht="12">
      <c r="A13" s="263" t="s">
        <v>258</v>
      </c>
      <c r="B13" s="264"/>
      <c r="C13" s="264"/>
      <c r="D13" s="264"/>
      <c r="E13" s="264"/>
      <c r="F13" s="264"/>
      <c r="G13" s="264"/>
      <c r="H13" s="264"/>
      <c r="I13" s="41">
        <v>9</v>
      </c>
      <c r="J13" s="43"/>
      <c r="K13" s="43"/>
    </row>
    <row r="14" spans="1:11" ht="12">
      <c r="A14" s="265" t="s">
        <v>259</v>
      </c>
      <c r="B14" s="266"/>
      <c r="C14" s="266"/>
      <c r="D14" s="266"/>
      <c r="E14" s="266"/>
      <c r="F14" s="266"/>
      <c r="G14" s="266"/>
      <c r="H14" s="266"/>
      <c r="I14" s="41">
        <v>10</v>
      </c>
      <c r="J14" s="72">
        <f>SUM(J5:J13)</f>
        <v>42739386</v>
      </c>
      <c r="K14" s="72">
        <f>SUM(K5:K13)</f>
        <v>41224481</v>
      </c>
    </row>
    <row r="15" spans="1:11" ht="12">
      <c r="A15" s="263" t="s">
        <v>260</v>
      </c>
      <c r="B15" s="264"/>
      <c r="C15" s="264"/>
      <c r="D15" s="264"/>
      <c r="E15" s="264"/>
      <c r="F15" s="264"/>
      <c r="G15" s="264"/>
      <c r="H15" s="264"/>
      <c r="I15" s="41">
        <v>11</v>
      </c>
      <c r="J15" s="43"/>
      <c r="K15" s="43"/>
    </row>
    <row r="16" spans="1:11" ht="12">
      <c r="A16" s="263" t="s">
        <v>261</v>
      </c>
      <c r="B16" s="264"/>
      <c r="C16" s="264"/>
      <c r="D16" s="264"/>
      <c r="E16" s="264"/>
      <c r="F16" s="264"/>
      <c r="G16" s="264"/>
      <c r="H16" s="264"/>
      <c r="I16" s="41">
        <v>12</v>
      </c>
      <c r="J16" s="43"/>
      <c r="K16" s="43"/>
    </row>
    <row r="17" spans="1:11" ht="12">
      <c r="A17" s="263" t="s">
        <v>262</v>
      </c>
      <c r="B17" s="264"/>
      <c r="C17" s="264"/>
      <c r="D17" s="264"/>
      <c r="E17" s="264"/>
      <c r="F17" s="264"/>
      <c r="G17" s="264"/>
      <c r="H17" s="264"/>
      <c r="I17" s="41">
        <v>13</v>
      </c>
      <c r="J17" s="43"/>
      <c r="K17" s="43"/>
    </row>
    <row r="18" spans="1:11" ht="12">
      <c r="A18" s="263" t="s">
        <v>263</v>
      </c>
      <c r="B18" s="264"/>
      <c r="C18" s="264"/>
      <c r="D18" s="264"/>
      <c r="E18" s="264"/>
      <c r="F18" s="264"/>
      <c r="G18" s="264"/>
      <c r="H18" s="264"/>
      <c r="I18" s="41">
        <v>14</v>
      </c>
      <c r="J18" s="43"/>
      <c r="K18" s="43"/>
    </row>
    <row r="19" spans="1:11" ht="12">
      <c r="A19" s="263" t="s">
        <v>264</v>
      </c>
      <c r="B19" s="264"/>
      <c r="C19" s="264"/>
      <c r="D19" s="264"/>
      <c r="E19" s="264"/>
      <c r="F19" s="264"/>
      <c r="G19" s="264"/>
      <c r="H19" s="264"/>
      <c r="I19" s="41">
        <v>15</v>
      </c>
      <c r="J19" s="43"/>
      <c r="K19" s="43"/>
    </row>
    <row r="20" spans="1:11" ht="12">
      <c r="A20" s="263" t="s">
        <v>265</v>
      </c>
      <c r="B20" s="264"/>
      <c r="C20" s="264"/>
      <c r="D20" s="264"/>
      <c r="E20" s="264"/>
      <c r="F20" s="264"/>
      <c r="G20" s="264"/>
      <c r="H20" s="264"/>
      <c r="I20" s="41">
        <v>16</v>
      </c>
      <c r="J20" s="43"/>
      <c r="K20" s="43"/>
    </row>
    <row r="21" spans="1:11" ht="12">
      <c r="A21" s="265" t="s">
        <v>266</v>
      </c>
      <c r="B21" s="266"/>
      <c r="C21" s="266"/>
      <c r="D21" s="266"/>
      <c r="E21" s="266"/>
      <c r="F21" s="266"/>
      <c r="G21" s="266"/>
      <c r="H21" s="266"/>
      <c r="I21" s="41">
        <v>17</v>
      </c>
      <c r="J21" s="73">
        <f>SUM(J15:J20)</f>
        <v>0</v>
      </c>
      <c r="K21" s="73">
        <f>SUM(K15:K20)</f>
        <v>0</v>
      </c>
    </row>
    <row r="22" spans="1:11" ht="12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">
      <c r="A23" s="255" t="s">
        <v>267</v>
      </c>
      <c r="B23" s="256"/>
      <c r="C23" s="256"/>
      <c r="D23" s="256"/>
      <c r="E23" s="256"/>
      <c r="F23" s="256"/>
      <c r="G23" s="256"/>
      <c r="H23" s="256"/>
      <c r="I23" s="44">
        <v>18</v>
      </c>
      <c r="J23" s="42"/>
      <c r="K23" s="42"/>
    </row>
    <row r="24" spans="1:11" ht="17.25" customHeight="1">
      <c r="A24" s="257" t="s">
        <v>268</v>
      </c>
      <c r="B24" s="258"/>
      <c r="C24" s="258"/>
      <c r="D24" s="258"/>
      <c r="E24" s="258"/>
      <c r="F24" s="258"/>
      <c r="G24" s="258"/>
      <c r="H24" s="258"/>
      <c r="I24" s="45">
        <v>19</v>
      </c>
      <c r="J24" s="73"/>
      <c r="K24" s="73"/>
    </row>
    <row r="25" spans="1:11" ht="30" customHeight="1">
      <c r="A25" s="259" t="s">
        <v>269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2014-07-28T11:42:42Z</cp:lastPrinted>
  <dcterms:created xsi:type="dcterms:W3CDTF">2008-10-17T11:51:54Z</dcterms:created>
  <dcterms:modified xsi:type="dcterms:W3CDTF">2014-07-28T11:45:37Z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