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3" windowWidth="12171" windowHeight="8177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K57" i="18" l="1"/>
  <c r="K66" i="18"/>
  <c r="K67" i="18"/>
  <c r="L57" i="18"/>
  <c r="L66" i="18"/>
  <c r="L67" i="18"/>
  <c r="M57" i="18"/>
  <c r="M66" i="18"/>
  <c r="M67" i="18"/>
  <c r="K7" i="18"/>
  <c r="K27" i="18"/>
  <c r="K42" i="18"/>
  <c r="K12" i="18"/>
  <c r="K16" i="18"/>
  <c r="K22" i="18"/>
  <c r="K33" i="18"/>
  <c r="L7" i="18"/>
  <c r="L27" i="18"/>
  <c r="L42" i="18"/>
  <c r="L12" i="18"/>
  <c r="L10" i="18"/>
  <c r="L16" i="18"/>
  <c r="L22" i="18"/>
  <c r="L33" i="18"/>
  <c r="L43" i="18"/>
  <c r="M7" i="18"/>
  <c r="M27" i="18"/>
  <c r="M42" i="18"/>
  <c r="M12" i="18"/>
  <c r="M10" i="18"/>
  <c r="M16" i="18"/>
  <c r="M22" i="18"/>
  <c r="M33" i="18"/>
  <c r="K52" i="20"/>
  <c r="J52" i="20"/>
  <c r="K18" i="20"/>
  <c r="K13" i="20"/>
  <c r="K19" i="20"/>
  <c r="K20" i="20"/>
  <c r="K31" i="20"/>
  <c r="K27" i="20"/>
  <c r="K32" i="20"/>
  <c r="K44" i="20"/>
  <c r="K45" i="20"/>
  <c r="K38" i="20"/>
  <c r="J18" i="20"/>
  <c r="J13" i="20"/>
  <c r="J31" i="20"/>
  <c r="J33" i="20"/>
  <c r="J27" i="20"/>
  <c r="J44" i="20"/>
  <c r="J45" i="20"/>
  <c r="J38" i="20"/>
  <c r="J46" i="20"/>
  <c r="K79" i="19"/>
  <c r="K82" i="19"/>
  <c r="K86" i="19"/>
  <c r="K90" i="19"/>
  <c r="K100" i="19"/>
  <c r="K114" i="19"/>
  <c r="J79" i="19"/>
  <c r="J82" i="19"/>
  <c r="J86" i="19"/>
  <c r="J90" i="19"/>
  <c r="J100" i="19"/>
  <c r="K9" i="19"/>
  <c r="K16" i="19"/>
  <c r="K26" i="19"/>
  <c r="K35" i="19"/>
  <c r="K8" i="19"/>
  <c r="K41" i="19"/>
  <c r="K49" i="19"/>
  <c r="K56" i="19"/>
  <c r="K40" i="19"/>
  <c r="K66" i="19"/>
  <c r="J9" i="19"/>
  <c r="J16" i="19"/>
  <c r="J26" i="19"/>
  <c r="J8" i="19"/>
  <c r="J35" i="19"/>
  <c r="J41" i="19"/>
  <c r="J49" i="19"/>
  <c r="J56" i="19"/>
  <c r="J12" i="18"/>
  <c r="J10" i="18"/>
  <c r="J57" i="18"/>
  <c r="J66" i="18"/>
  <c r="J67" i="18"/>
  <c r="J7" i="18"/>
  <c r="J27" i="18"/>
  <c r="J42" i="18"/>
  <c r="J16" i="18"/>
  <c r="J22" i="18"/>
  <c r="J33" i="18"/>
  <c r="J14" i="17"/>
  <c r="K14" i="17"/>
  <c r="J21" i="17"/>
  <c r="K21" i="17"/>
  <c r="K10" i="18"/>
  <c r="K43" i="18"/>
  <c r="K46" i="18"/>
  <c r="J43" i="18"/>
  <c r="J45" i="18"/>
  <c r="M43" i="18"/>
  <c r="M44" i="18"/>
  <c r="M48" i="18"/>
  <c r="M49" i="18"/>
  <c r="M45" i="18"/>
  <c r="M46" i="18"/>
  <c r="K69" i="19"/>
  <c r="J69" i="19"/>
  <c r="J114" i="19"/>
  <c r="J40" i="19"/>
  <c r="J66" i="19"/>
  <c r="K44" i="18"/>
  <c r="K48" i="18"/>
  <c r="K49" i="18"/>
  <c r="K45" i="18"/>
  <c r="J44" i="18"/>
  <c r="J48" i="18"/>
  <c r="J50" i="18"/>
  <c r="J46" i="18"/>
  <c r="J49" i="18"/>
  <c r="M50" i="18"/>
  <c r="K50" i="18"/>
  <c r="L44" i="18"/>
  <c r="L48" i="18"/>
  <c r="L45" i="18"/>
  <c r="L46" i="18"/>
  <c r="L49" i="18"/>
  <c r="L50" i="18"/>
  <c r="J32" i="20"/>
  <c r="J20" i="20"/>
  <c r="J19" i="20"/>
  <c r="K46" i="20"/>
  <c r="K33" i="20"/>
  <c r="K48" i="20"/>
  <c r="J47" i="20"/>
  <c r="J48" i="20"/>
  <c r="K47" i="20"/>
</calcChain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<sst xmlns="http://schemas.openxmlformats.org/spreadsheetml/2006/main" count="336" uniqueCount="305">
  <si>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</si>
  <si>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</si>
  <si>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</si>
  <si>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</si>
  <si>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</si>
  <si>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</si>
  <si>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</si>
  <si>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</si>
  <si>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</si>
  <si>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</si>
  <si>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</si>
  <si>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</si>
  <si>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</si>
  <si>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</si>
  <si>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</si>
  <si>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</si>
  <si>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</si>
  <si>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</si>
  <si>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</si>
  <si>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</si>
  <si>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</si>
  <si>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</si>
  <si>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</si>
  <si>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</si>
  <si>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</si>
  <si>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</si>
  <si>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</si>
  <si>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</si>
  <si>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</si>
  <si>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</si>
  <si>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</si>
  <si>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</si>
  <si>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</si>
  <si>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</si>
  <si>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</si>
  <si>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</si>
  <si>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</si>
  <si>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</si>
  <si>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</si>
  <si>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</si>
  <si>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</si>
  <si>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</si>
  <si>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</si>
  <si>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</si>
  <si>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</si>
  <si>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</si>
  <si>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</si>
  <si>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</si>
  <si>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</si>
  <si>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</si>
  <si>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</si>
  <si>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</si>
  <si>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</si>
  <si>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</si>
  <si>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</si>
  <si>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</si>
  <si>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</si>
  <si>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</si>
  <si>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</si>
  <si>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</si>
  <si>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</si>
  <si>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</si>
  <si>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</si>
  <si>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</si>
  <si>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</si>
  <si>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</si>
  <si>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</si>
  <si>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</si>
  <si>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</si>
  <si>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</si>
  <si>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</si>
  <si>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</si>
  <si>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</si>
  <si>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</si>
  <si>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</si>
  <si>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</si>
  <si>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</si>
  <si>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</si>
  <si>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</si>
  <si>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</si>
  <si>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</si>
  <si>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</si>
  <si>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</si>
  <si>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</si>
  <si>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</si>
  <si>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</si>
  <si>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</si>
  <si>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</si>
  <si>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</si>
  <si>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</si>
  <si>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</si>
  <si>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</si>
  <si>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</si>
  <si>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</si>
  <si>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</si>
  <si>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</si>
  <si>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</si>
  <si>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</si>
  <si>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</si>
  <si>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</si>
  <si>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</si>
  <si>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</si>
  <si>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</si>
  <si>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</si>
  <si>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</si>
  <si>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</si>
  <si>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</si>
  <si>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</si>
  <si>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</si>
  <si>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</si>
  <si>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</si>
  <si>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</si>
  <si>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</si>
  <si>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</si>
  <si>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</si>
  <si>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</si>
  <si>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</si>
  <si>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</si>
  <si>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</si>
  <si>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</si>
  <si>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</si>
  <si>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</si>
  <si>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</si>
  <si>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</si>
  <si>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</si>
  <si>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</si>
  <si>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</si>
  <si>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</si>
  <si>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</si>
  <si>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</si>
  <si>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</si>
  <si>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</si>
  <si>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</si>
  <si>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</si>
  <si>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</si>
  <si>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</si>
  <si>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</si>
  <si>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</si>
  <si>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</si>
  <si>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</si>
  <si>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</si>
  <si>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</si>
  <si>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</si>
  <si>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</si>
  <si>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</si>
  <si>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</si>
  <si>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</si>
  <si>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</si>
  <si>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</si>
  <si>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</si>
  <si>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</si>
  <si>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</si>
  <si>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</si>
  <si>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</si>
  <si>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</si>
  <si>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</si>
  <si>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</si>
  <si>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</si>
  <si>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</si>
  <si>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</si>
  <si>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</si>
  <si>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</si>
  <si>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</si>
  <si>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</si>
  <si>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</si>
  <si>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</si>
  <si>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</si>
  <si>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</si>
  <si>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</si>
  <si>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</si>
  <si>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</si>
  <si>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</si>
  <si>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</si>
  <si>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</si>
  <si>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</si>
  <si>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</si>
  <si>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</si>
  <si>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</si>
  <si>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</si>
  <si>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</si>
  <si>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</si>
  <si>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</si>
  <si>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</si>
  <si>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</si>
  <si>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</si>
  <si>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</si>
  <si>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</si>
  <si>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</si>
  <si>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</si>
  <si>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</si>
  <si>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</si>
  <si>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</si>
  <si>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</si>
  <si>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</si>
  <si>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</si>
  <si>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</si>
  <si>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</si>
  <si>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</si>
  <si>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</si>
  <si>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</si>
  <si>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</si>
  <si>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</si>
  <si>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</si>
  <si>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</si>
  <si>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</si>
  <si>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</si>
  <si>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</si>
  <si>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</si>
  <si>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</si>
  <si>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</si>
  <si>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</si>
  <si>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</si>
  <si>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</si>
  <si>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</si>
  <si>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</si>
  <si>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</si>
  <si>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</si>
  <si>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</si>
  <si>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</si>
  <si>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</si>
  <si>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</si>
  <si>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</si>
  <si>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</si>
  <si>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</si>
  <si>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</si>
  <si>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</si>
  <si>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</si>
  <si>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</si>
  <si>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</si>
  <si>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</si>
  <si>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</si>
  <si>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</si>
  <si>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</si>
  <si>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</si>
  <si>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</si>
  <si>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</si>
  <si>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</si>
  <si>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</si>
  <si>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</si>
  <si>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</si>
  <si>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</si>
  <si>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</si>
  <si>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</si>
  <si>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</si>
  <si>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</si>
  <si>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</si>
  <si>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</si>
  <si>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</si>
  <si>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</si>
  <si>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</si>
  <si>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</si>
  <si>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</si>
  <si>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</si>
  <si>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</si>
  <si>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</si>
  <si>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</si>
  <si>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</si>
  <si>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</si>
  <si>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</si>
  <si>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</si>
  <si>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</si>
  <si>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</si>
  <si>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</si>
  <si>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</si>
  <si>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</si>
  <si>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</si>
  <si>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</si>
  <si>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</si>
  <si>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</si>
  <si>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</si>
  <si>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</si>
  <si>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</si>
  <si>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</si>
  <si>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</si>
  <si>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</si>
  <si>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</si>
  <si>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</si>
  <si>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</si>
  <si>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</si>
  <si>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</si>
  <si>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</si>
  <si>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</si>
  <si>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</si>
  <si>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</si>
  <si>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</si>
  <si>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TERRA FIRMA d.d.</t>
  </si>
  <si>
    <t>stanje na dan 31.12.2013.</t>
  </si>
  <si>
    <t>u razdoblju 01.01.2013. do 31.12.2013.</t>
  </si>
  <si>
    <t>u razdoblju 01.01.2013 do 31.12.2013.</t>
  </si>
  <si>
    <t>01924737</t>
  </si>
  <si>
    <t>040211518</t>
  </si>
  <si>
    <t>22198253360</t>
  </si>
  <si>
    <t>TERRA FIRMA d.d.</t>
  </si>
  <si>
    <t>PULA</t>
  </si>
  <si>
    <t>MLETAČKA 12</t>
  </si>
  <si>
    <t>info@terragrupa.hr</t>
  </si>
  <si>
    <t>ISTARSKA</t>
  </si>
  <si>
    <t>NE</t>
  </si>
  <si>
    <t>REMIKO d.o.o.</t>
  </si>
  <si>
    <t>PULA,MLETAČKA 12</t>
  </si>
  <si>
    <t>Mladen Stojanović</t>
  </si>
  <si>
    <t>052-542236</t>
  </si>
  <si>
    <t>052-213186</t>
  </si>
  <si>
    <t>remiko@optinet.hr</t>
  </si>
  <si>
    <t>MATIJA ŽAGAR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</si>
</sst>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6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15" fillId="0" borderId="18" xfId="1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E0290BC-028D-4C08-A06C-F140172EB6FC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62</xdr:row>
      <xdr:rowOff>0</xdr:rowOff>
    </xdr:from>
    <xdr:to>
      <xdr:col>5</xdr:col>
      <xdr:colOff>278296</xdr:colOff>
      <xdr:row>63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317" y="9939130"/>
          <a:ext cx="1637968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15902</xdr:colOff>
      <xdr:row>57</xdr:row>
      <xdr:rowOff>47707</xdr:rowOff>
    </xdr:from>
    <xdr:to>
      <xdr:col>8</xdr:col>
      <xdr:colOff>7951</xdr:colOff>
      <xdr:row>62</xdr:row>
      <xdr:rowOff>7951</xdr:rowOff>
    </xdr:to>
    <xdr:pic>
      <xdr:nvPicPr>
        <xdr:cNvPr id="5" name="6E0290BC-028D-4C08-A06C-F140172EB6FC" descr="cid:6E0290BC-028D-4C08-A06C-F140172EB6FC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276" y="9183756"/>
          <a:ext cx="1375576" cy="76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miko@optinet.hr" TargetMode="External"/><Relationship Id="rId1" Type="http://schemas.openxmlformats.org/officeDocument/2006/relationships/hyperlink" Target="mailto:info@terragrupa.h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topLeftCell="A31" zoomScaleNormal="100" zoomScaleSheetLayoutView="110" workbookViewId="0">
      <selection activeCell="F64" sqref="F64"/>
    </sheetView>
  </sheetViews>
  <sheetFormatPr defaultColWidth="9.109375" defaultRowHeight="12.55"/>
  <cols>
    <col min="1" max="1" width="9.109375" style="11"/>
    <col min="2" max="2" width="13" style="11" customWidth="1"/>
    <col min="3" max="4" width="9.109375" style="11"/>
    <col min="5" max="5" width="9.88671875" style="11" bestFit="1" customWidth="1"/>
    <col min="6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05">
      <c r="A1" s="170" t="s">
        <v>214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>
      <c r="A2" s="126" t="s">
        <v>215</v>
      </c>
      <c r="B2" s="127"/>
      <c r="C2" s="127"/>
      <c r="D2" s="128"/>
      <c r="E2" s="113">
        <v>41275</v>
      </c>
      <c r="F2" s="12"/>
      <c r="G2" s="13" t="s">
        <v>216</v>
      </c>
      <c r="H2" s="113">
        <v>41639</v>
      </c>
      <c r="I2" s="80"/>
      <c r="J2" s="10"/>
      <c r="K2" s="10"/>
      <c r="L2" s="10"/>
    </row>
    <row r="3" spans="1: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.0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>
      <c r="A6" s="132" t="s">
        <v>217</v>
      </c>
      <c r="B6" s="133"/>
      <c r="C6" s="124" t="s">
        <v>289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>
      <c r="A8" s="134" t="s">
        <v>218</v>
      </c>
      <c r="B8" s="135"/>
      <c r="C8" s="124" t="s">
        <v>290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>
      <c r="A10" s="121" t="s">
        <v>219</v>
      </c>
      <c r="B10" s="122"/>
      <c r="C10" s="124" t="s">
        <v>291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>
      <c r="A12" s="132" t="s">
        <v>220</v>
      </c>
      <c r="B12" s="133"/>
      <c r="C12" s="136" t="s">
        <v>292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>
      <c r="A14" s="132" t="s">
        <v>221</v>
      </c>
      <c r="B14" s="133"/>
      <c r="C14" s="139">
        <v>52100</v>
      </c>
      <c r="D14" s="140"/>
      <c r="E14" s="16"/>
      <c r="F14" s="136" t="s">
        <v>293</v>
      </c>
      <c r="G14" s="137"/>
      <c r="H14" s="137"/>
      <c r="I14" s="138"/>
      <c r="J14" s="10"/>
      <c r="K14" s="10"/>
      <c r="L14" s="10"/>
    </row>
    <row r="15" spans="1: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>
      <c r="A16" s="132" t="s">
        <v>222</v>
      </c>
      <c r="B16" s="133"/>
      <c r="C16" s="136" t="s">
        <v>294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>
      <c r="A18" s="132" t="s">
        <v>223</v>
      </c>
      <c r="B18" s="133"/>
      <c r="C18" s="141" t="s">
        <v>295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>
      <c r="A20" s="132" t="s">
        <v>224</v>
      </c>
      <c r="B20" s="133"/>
      <c r="C20" s="144"/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>
      <c r="A22" s="132" t="s">
        <v>225</v>
      </c>
      <c r="B22" s="133"/>
      <c r="C22" s="114">
        <v>359</v>
      </c>
      <c r="D22" s="136" t="s">
        <v>293</v>
      </c>
      <c r="E22" s="145"/>
      <c r="F22" s="146"/>
      <c r="G22" s="132"/>
      <c r="H22" s="147"/>
      <c r="I22" s="90"/>
      <c r="J22" s="10"/>
      <c r="K22" s="10"/>
      <c r="L22" s="10"/>
    </row>
    <row r="23" spans="1: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>
      <c r="A24" s="132" t="s">
        <v>226</v>
      </c>
      <c r="B24" s="133"/>
      <c r="C24" s="114">
        <v>18</v>
      </c>
      <c r="D24" s="136" t="s">
        <v>296</v>
      </c>
      <c r="E24" s="145"/>
      <c r="F24" s="145"/>
      <c r="G24" s="146"/>
      <c r="H24" s="48" t="s">
        <v>227</v>
      </c>
      <c r="I24" s="115"/>
      <c r="J24" s="10"/>
      <c r="K24" s="10"/>
      <c r="L24" s="10"/>
    </row>
    <row r="25" spans="1: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>
      <c r="A26" s="132" t="s">
        <v>228</v>
      </c>
      <c r="B26" s="133"/>
      <c r="C26" s="116" t="s">
        <v>297</v>
      </c>
      <c r="D26" s="25"/>
      <c r="E26" s="33"/>
      <c r="F26" s="24"/>
      <c r="G26" s="148" t="s">
        <v>229</v>
      </c>
      <c r="H26" s="133"/>
      <c r="I26" s="117"/>
      <c r="J26" s="10"/>
      <c r="K26" s="10"/>
      <c r="L26" s="10"/>
    </row>
    <row r="27" spans="1: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>
      <c r="A30" s="156"/>
      <c r="B30" s="157"/>
      <c r="C30" s="157"/>
      <c r="D30" s="158"/>
      <c r="E30" s="156"/>
      <c r="F30" s="157"/>
      <c r="G30" s="157"/>
      <c r="H30" s="124"/>
      <c r="I30" s="125"/>
      <c r="J30" s="10"/>
      <c r="K30" s="10"/>
      <c r="L30" s="10"/>
    </row>
    <row r="31" spans="1:12">
      <c r="A31" s="87"/>
      <c r="B31" s="22"/>
      <c r="C31" s="21"/>
      <c r="D31" s="159"/>
      <c r="E31" s="159"/>
      <c r="F31" s="159"/>
      <c r="G31" s="160"/>
      <c r="H31" s="16"/>
      <c r="I31" s="94"/>
      <c r="J31" s="10"/>
      <c r="K31" s="10"/>
      <c r="L31" s="10"/>
    </row>
    <row r="32" spans="1:12">
      <c r="A32" s="156"/>
      <c r="B32" s="157"/>
      <c r="C32" s="157"/>
      <c r="D32" s="158"/>
      <c r="E32" s="156"/>
      <c r="F32" s="157"/>
      <c r="G32" s="157"/>
      <c r="H32" s="124"/>
      <c r="I32" s="125"/>
      <c r="J32" s="10"/>
      <c r="K32" s="10"/>
      <c r="L32" s="10"/>
    </row>
    <row r="33" spans="1: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>
      <c r="A34" s="156"/>
      <c r="B34" s="157"/>
      <c r="C34" s="157"/>
      <c r="D34" s="158"/>
      <c r="E34" s="156"/>
      <c r="F34" s="157"/>
      <c r="G34" s="157"/>
      <c r="H34" s="124"/>
      <c r="I34" s="125"/>
      <c r="J34" s="10"/>
      <c r="K34" s="10"/>
      <c r="L34" s="10"/>
    </row>
    <row r="35" spans="1: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>
      <c r="A36" s="156"/>
      <c r="B36" s="157"/>
      <c r="C36" s="157"/>
      <c r="D36" s="158"/>
      <c r="E36" s="156"/>
      <c r="F36" s="157"/>
      <c r="G36" s="157"/>
      <c r="H36" s="124"/>
      <c r="I36" s="125"/>
      <c r="J36" s="10"/>
      <c r="K36" s="10"/>
      <c r="L36" s="10"/>
    </row>
    <row r="37" spans="1:12">
      <c r="A37" s="96"/>
      <c r="B37" s="30"/>
      <c r="C37" s="161"/>
      <c r="D37" s="162"/>
      <c r="E37" s="16"/>
      <c r="F37" s="161"/>
      <c r="G37" s="162"/>
      <c r="H37" s="16"/>
      <c r="I37" s="88"/>
      <c r="J37" s="10"/>
      <c r="K37" s="10"/>
      <c r="L37" s="10"/>
    </row>
    <row r="38" spans="1:12">
      <c r="A38" s="156"/>
      <c r="B38" s="157"/>
      <c r="C38" s="157"/>
      <c r="D38" s="158"/>
      <c r="E38" s="156"/>
      <c r="F38" s="157"/>
      <c r="G38" s="157"/>
      <c r="H38" s="124"/>
      <c r="I38" s="125"/>
      <c r="J38" s="10"/>
      <c r="K38" s="10"/>
      <c r="L38" s="10"/>
    </row>
    <row r="39" spans="1: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>
      <c r="A40" s="156"/>
      <c r="B40" s="157"/>
      <c r="C40" s="157"/>
      <c r="D40" s="158"/>
      <c r="E40" s="156"/>
      <c r="F40" s="157"/>
      <c r="G40" s="157"/>
      <c r="H40" s="124"/>
      <c r="I40" s="125"/>
      <c r="J40" s="10"/>
      <c r="K40" s="10"/>
      <c r="L40" s="10"/>
    </row>
    <row r="41" spans="1: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>
      <c r="A44" s="121" t="s">
        <v>233</v>
      </c>
      <c r="B44" s="166"/>
      <c r="C44" s="124" t="s">
        <v>298</v>
      </c>
      <c r="D44" s="125"/>
      <c r="E44" s="26"/>
      <c r="F44" s="136" t="s">
        <v>299</v>
      </c>
      <c r="G44" s="157"/>
      <c r="H44" s="157"/>
      <c r="I44" s="158"/>
      <c r="J44" s="10"/>
      <c r="K44" s="10"/>
      <c r="L44" s="10"/>
    </row>
    <row r="45" spans="1:12">
      <c r="A45" s="96"/>
      <c r="B45" s="30"/>
      <c r="C45" s="161"/>
      <c r="D45" s="162"/>
      <c r="E45" s="16"/>
      <c r="F45" s="161"/>
      <c r="G45" s="163"/>
      <c r="H45" s="35"/>
      <c r="I45" s="100"/>
      <c r="J45" s="10"/>
      <c r="K45" s="10"/>
      <c r="L45" s="10"/>
    </row>
    <row r="46" spans="1:12">
      <c r="A46" s="121" t="s">
        <v>234</v>
      </c>
      <c r="B46" s="166"/>
      <c r="C46" s="136" t="s">
        <v>300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>
      <c r="A48" s="121" t="s">
        <v>236</v>
      </c>
      <c r="B48" s="166"/>
      <c r="C48" s="167" t="s">
        <v>301</v>
      </c>
      <c r="D48" s="168"/>
      <c r="E48" s="169"/>
      <c r="F48" s="16"/>
      <c r="G48" s="48" t="s">
        <v>237</v>
      </c>
      <c r="H48" s="167" t="s">
        <v>302</v>
      </c>
      <c r="I48" s="169"/>
      <c r="J48" s="10"/>
      <c r="K48" s="10"/>
      <c r="L48" s="10"/>
    </row>
    <row r="49" spans="1: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>
      <c r="A50" s="121" t="s">
        <v>223</v>
      </c>
      <c r="B50" s="166"/>
      <c r="C50" s="178" t="s">
        <v>303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>
      <c r="A52" s="132" t="s">
        <v>238</v>
      </c>
      <c r="B52" s="133"/>
      <c r="C52" s="167" t="s">
        <v>304</v>
      </c>
      <c r="D52" s="168"/>
      <c r="E52" s="168"/>
      <c r="F52" s="168"/>
      <c r="G52" s="168"/>
      <c r="H52" s="168"/>
      <c r="I52" s="138"/>
      <c r="J52" s="10"/>
      <c r="K52" s="10"/>
      <c r="L52" s="10"/>
    </row>
    <row r="53" spans="1:12">
      <c r="A53" s="101"/>
      <c r="B53" s="20"/>
      <c r="C53" s="172" t="s">
        <v>239</v>
      </c>
      <c r="D53" s="172"/>
      <c r="E53" s="172"/>
      <c r="F53" s="172"/>
      <c r="G53" s="172"/>
      <c r="H53" s="172"/>
      <c r="I53" s="102"/>
      <c r="J53" s="10"/>
      <c r="K53" s="10"/>
      <c r="L53" s="10"/>
    </row>
    <row r="54" spans="1: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3.15">
      <c r="A55" s="101"/>
      <c r="B55" s="179" t="s">
        <v>240</v>
      </c>
      <c r="C55" s="180"/>
      <c r="D55" s="180"/>
      <c r="E55" s="180"/>
      <c r="F55" s="46"/>
      <c r="G55" s="46"/>
      <c r="H55" s="46"/>
      <c r="I55" s="103"/>
      <c r="J55" s="10"/>
      <c r="K55" s="10"/>
      <c r="L55" s="10"/>
    </row>
    <row r="56" spans="1:12">
      <c r="A56" s="101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>
      <c r="A57" s="101"/>
      <c r="B57" s="181" t="s">
        <v>272</v>
      </c>
      <c r="C57" s="182"/>
      <c r="D57" s="182"/>
      <c r="E57" s="182"/>
      <c r="F57" s="182"/>
      <c r="G57" s="182"/>
      <c r="H57" s="182"/>
      <c r="I57" s="103"/>
      <c r="J57" s="10"/>
      <c r="K57" s="10"/>
      <c r="L57" s="10"/>
    </row>
    <row r="58" spans="1:12">
      <c r="A58" s="101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>
      <c r="A59" s="101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3.1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>
      <c r="A62" s="83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43.2" customHeight="1">
      <c r="A63" s="109"/>
      <c r="B63" s="110"/>
      <c r="C63" s="111"/>
      <c r="D63"/>
      <c r="E63" s="111"/>
      <c r="F63" s="111"/>
      <c r="G63" s="176"/>
      <c r="H63" s="177"/>
      <c r="I63" s="112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50" r:id="rId2"/>
  </hyperlinks>
  <pageMargins left="0.75" right="0.75" top="1" bottom="1" header="0.5" footer="0.5"/>
  <pageSetup paperSize="9"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topLeftCell="A4" zoomScaleNormal="100" zoomScaleSheetLayoutView="110" workbookViewId="0">
      <selection activeCell="F64" sqref="F64"/>
    </sheetView>
  </sheetViews>
  <sheetFormatPr defaultColWidth="9.109375" defaultRowHeight="12.55"/>
  <cols>
    <col min="1" max="16384" width="9.109375" style="49"/>
  </cols>
  <sheetData>
    <row r="1" spans="1:11" ht="12.7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" customHeight="1">
      <c r="A2" s="222" t="s">
        <v>286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3.15">
      <c r="A3" s="223" t="s">
        <v>285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.3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49128107</v>
      </c>
      <c r="K8" s="50">
        <f>K9+K16+K26+K35+K39</f>
        <v>39139075</v>
      </c>
    </row>
    <row r="9" spans="1:11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0</v>
      </c>
      <c r="K9" s="50">
        <f>SUM(K10:K15)</f>
        <v>0</v>
      </c>
    </row>
    <row r="10" spans="1:11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/>
      <c r="K12" s="7"/>
    </row>
    <row r="13" spans="1:11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28996362</v>
      </c>
      <c r="K16" s="50">
        <f>SUM(K17:K25)</f>
        <v>20487410</v>
      </c>
    </row>
    <row r="17" spans="1:11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/>
    </row>
    <row r="20" spans="1:11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/>
      <c r="K20" s="7"/>
    </row>
    <row r="21" spans="1:11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/>
      <c r="K22" s="7"/>
    </row>
    <row r="23" spans="1:11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/>
    </row>
    <row r="24" spans="1:11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28996362</v>
      </c>
      <c r="K25" s="7">
        <v>20487410</v>
      </c>
    </row>
    <row r="26" spans="1:11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20131745</v>
      </c>
      <c r="K26" s="50">
        <f>SUM(K27:K34)</f>
        <v>18651665</v>
      </c>
    </row>
    <row r="27" spans="1:11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19540445</v>
      </c>
      <c r="K27" s="7">
        <v>18060365</v>
      </c>
    </row>
    <row r="28" spans="1:11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591300</v>
      </c>
      <c r="K32" s="7">
        <v>591300</v>
      </c>
    </row>
    <row r="33" spans="1:11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707395</v>
      </c>
      <c r="K40" s="50">
        <f>K41+K49+K56+K64</f>
        <v>1878782</v>
      </c>
    </row>
    <row r="41" spans="1:11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0</v>
      </c>
      <c r="K41" s="50">
        <f>SUM(K42:K48)</f>
        <v>0</v>
      </c>
    </row>
    <row r="42" spans="1:11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192954</v>
      </c>
      <c r="K49" s="50">
        <f>SUM(K50:K55)</f>
        <v>444607</v>
      </c>
    </row>
    <row r="50" spans="1:11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1809</v>
      </c>
      <c r="K50" s="7">
        <v>13935</v>
      </c>
    </row>
    <row r="51" spans="1:11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106517</v>
      </c>
      <c r="K51" s="7">
        <v>156854</v>
      </c>
    </row>
    <row r="52" spans="1:11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/>
    </row>
    <row r="54" spans="1:11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30650</v>
      </c>
      <c r="K54" s="7">
        <v>14020</v>
      </c>
    </row>
    <row r="55" spans="1:11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53978</v>
      </c>
      <c r="K55" s="7">
        <v>259798</v>
      </c>
    </row>
    <row r="56" spans="1:11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513359</v>
      </c>
      <c r="K56" s="50">
        <f>SUM(K57:K63)</f>
        <v>1409256</v>
      </c>
    </row>
    <row r="57" spans="1:11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11050</v>
      </c>
      <c r="K58" s="7">
        <v>664300</v>
      </c>
    </row>
    <row r="59" spans="1:11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425960</v>
      </c>
      <c r="K62" s="7">
        <v>668607</v>
      </c>
    </row>
    <row r="63" spans="1:11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76349</v>
      </c>
      <c r="K63" s="7">
        <v>76349</v>
      </c>
    </row>
    <row r="64" spans="1:11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1082</v>
      </c>
      <c r="K64" s="7">
        <v>24919</v>
      </c>
    </row>
    <row r="65" spans="1:11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>
        <v>748707</v>
      </c>
    </row>
    <row r="66" spans="1:11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49835502</v>
      </c>
      <c r="K66" s="50">
        <f>K7+K8+K40+K65</f>
        <v>41766564</v>
      </c>
    </row>
    <row r="67" spans="1:11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48339855</v>
      </c>
      <c r="K69" s="51">
        <f>K70+K71+K72+K78+K79+K82+K85</f>
        <v>40385404</v>
      </c>
    </row>
    <row r="70" spans="1:11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36000000</v>
      </c>
      <c r="K70" s="7">
        <v>36000000</v>
      </c>
    </row>
    <row r="71" spans="1:11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v>231785</v>
      </c>
      <c r="K72" s="50">
        <v>231785</v>
      </c>
    </row>
    <row r="73" spans="1:11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/>
      <c r="K77" s="7"/>
    </row>
    <row r="78" spans="1:11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15740513</v>
      </c>
      <c r="K78" s="7">
        <v>9344393</v>
      </c>
    </row>
    <row r="79" spans="1:11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-3379056</v>
      </c>
      <c r="K79" s="50">
        <f>K80-K81</f>
        <v>-3632443</v>
      </c>
    </row>
    <row r="80" spans="1:11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3379056</v>
      </c>
      <c r="K81" s="7">
        <v>3632443</v>
      </c>
    </row>
    <row r="82" spans="1:11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-253387</v>
      </c>
      <c r="K82" s="50">
        <f>K83-K84</f>
        <v>-1558331</v>
      </c>
    </row>
    <row r="83" spans="1:11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/>
    </row>
    <row r="84" spans="1:11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253387</v>
      </c>
      <c r="K84" s="7">
        <v>1558331</v>
      </c>
    </row>
    <row r="85" spans="1:11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0</v>
      </c>
      <c r="K90" s="50">
        <f>SUM(K91:K99)</f>
        <v>0</v>
      </c>
    </row>
    <row r="91" spans="1:11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/>
    </row>
    <row r="94" spans="1:11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1495647</v>
      </c>
      <c r="K100" s="50">
        <f>SUM(K101:K112)</f>
        <v>1381160</v>
      </c>
    </row>
    <row r="101" spans="1:11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66988</v>
      </c>
      <c r="K101" s="7">
        <v>8465</v>
      </c>
    </row>
    <row r="102" spans="1:11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50673</v>
      </c>
      <c r="K102" s="7">
        <v>42800</v>
      </c>
    </row>
    <row r="103" spans="1:11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/>
    </row>
    <row r="104" spans="1:11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568150</v>
      </c>
      <c r="K105" s="7">
        <v>12346</v>
      </c>
    </row>
    <row r="106" spans="1:11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177750</v>
      </c>
      <c r="K108" s="7">
        <v>24983</v>
      </c>
    </row>
    <row r="109" spans="1:11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4267</v>
      </c>
      <c r="K109" s="7">
        <v>664547</v>
      </c>
    </row>
    <row r="110" spans="1:11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627819</v>
      </c>
      <c r="K112" s="7">
        <v>628019</v>
      </c>
    </row>
    <row r="113" spans="1:11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/>
    </row>
    <row r="114" spans="1:11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49835502</v>
      </c>
      <c r="K114" s="50">
        <f>K69+K86+K90+K100+K113</f>
        <v>41766564</v>
      </c>
    </row>
    <row r="115" spans="1:11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tabSelected="1" topLeftCell="A43" zoomScaleNormal="100" zoomScaleSheetLayoutView="110" workbookViewId="0">
      <selection activeCell="F64" sqref="F64"/>
    </sheetView>
  </sheetViews>
  <sheetFormatPr defaultColWidth="9.109375" defaultRowHeight="12.55"/>
  <cols>
    <col min="1" max="9" width="9.109375" style="49"/>
    <col min="10" max="10" width="9.88671875" style="49" customWidth="1"/>
    <col min="11" max="11" width="10" style="49" customWidth="1"/>
    <col min="12" max="12" width="9.88671875" style="49" customWidth="1"/>
    <col min="13" max="13" width="10.33203125" style="49" customWidth="1"/>
    <col min="14" max="16384" width="9.109375" style="49"/>
  </cols>
  <sheetData>
    <row r="1" spans="1:13" ht="12.7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" customHeight="1">
      <c r="A2" s="229" t="s">
        <v>287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" customHeight="1">
      <c r="A3" s="243" t="s">
        <v>285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1.9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1600</v>
      </c>
      <c r="K7" s="51">
        <f>SUM(K8:K9)</f>
        <v>1600</v>
      </c>
      <c r="L7" s="51">
        <f>SUM(L8:L9)</f>
        <v>2949835</v>
      </c>
      <c r="M7" s="51">
        <f>SUM(M8:M9)</f>
        <v>63532</v>
      </c>
    </row>
    <row r="8" spans="1:13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/>
      <c r="K8" s="7"/>
      <c r="L8" s="7">
        <v>2886303</v>
      </c>
      <c r="M8" s="7"/>
    </row>
    <row r="9" spans="1:13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1600</v>
      </c>
      <c r="K9" s="7">
        <v>1600</v>
      </c>
      <c r="L9" s="7">
        <v>63532</v>
      </c>
      <c r="M9" s="7">
        <v>63532</v>
      </c>
    </row>
    <row r="10" spans="1:13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289424</v>
      </c>
      <c r="K10" s="50">
        <f>K11+K12+K16+K20+K21+K22+K25+K26</f>
        <v>187754</v>
      </c>
      <c r="L10" s="50">
        <f>L11+L12+L16+L20+L21+L22+L25+L26</f>
        <v>4516642</v>
      </c>
      <c r="M10" s="50">
        <f>M11+M12+M16+M20+M21+M22+M25+M26</f>
        <v>92437</v>
      </c>
    </row>
    <row r="11" spans="1:13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104855</v>
      </c>
      <c r="K12" s="50">
        <f>SUM(K13:K15)</f>
        <v>10715</v>
      </c>
      <c r="L12" s="50">
        <f>SUM(L13:L15)</f>
        <v>321421</v>
      </c>
      <c r="M12" s="50">
        <f>SUM(M13:M15)</f>
        <v>649</v>
      </c>
    </row>
    <row r="13" spans="1:13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227</v>
      </c>
      <c r="K13" s="7">
        <v>24</v>
      </c>
      <c r="L13" s="7">
        <v>3650</v>
      </c>
      <c r="M13" s="7">
        <v>649</v>
      </c>
    </row>
    <row r="14" spans="1:13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104628</v>
      </c>
      <c r="K15" s="7">
        <v>10691</v>
      </c>
      <c r="L15" s="7">
        <v>317771</v>
      </c>
      <c r="M15" s="7"/>
    </row>
    <row r="16" spans="1:13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9725</v>
      </c>
      <c r="K16" s="50">
        <f>SUM(K17:K19)</f>
        <v>4862</v>
      </c>
      <c r="L16" s="50">
        <f>SUM(L17:L19)</f>
        <v>282958</v>
      </c>
      <c r="M16" s="50">
        <f>SUM(M17:M19)</f>
        <v>69120</v>
      </c>
    </row>
    <row r="17" spans="1:13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6754</v>
      </c>
      <c r="K17" s="7">
        <v>3377</v>
      </c>
      <c r="L17" s="7">
        <v>175419</v>
      </c>
      <c r="M17" s="7">
        <v>43958</v>
      </c>
    </row>
    <row r="18" spans="1:13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1688</v>
      </c>
      <c r="K18" s="7">
        <v>844</v>
      </c>
      <c r="L18" s="7">
        <v>70204</v>
      </c>
      <c r="M18" s="7">
        <v>16042</v>
      </c>
    </row>
    <row r="19" spans="1:13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1283</v>
      </c>
      <c r="K19" s="7">
        <v>641</v>
      </c>
      <c r="L19" s="7">
        <v>37335</v>
      </c>
      <c r="M19" s="7">
        <v>9120</v>
      </c>
    </row>
    <row r="20" spans="1:13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/>
      <c r="K20" s="7"/>
      <c r="L20" s="7"/>
      <c r="M20" s="7"/>
    </row>
    <row r="21" spans="1:13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123674</v>
      </c>
      <c r="K21" s="7">
        <v>121007</v>
      </c>
      <c r="L21" s="7">
        <v>288115</v>
      </c>
      <c r="M21" s="7">
        <v>22668</v>
      </c>
    </row>
    <row r="22" spans="1:13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51170</v>
      </c>
      <c r="K26" s="7">
        <v>51170</v>
      </c>
      <c r="L26" s="7">
        <v>3624148</v>
      </c>
      <c r="M26" s="7"/>
    </row>
    <row r="27" spans="1:13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41119</v>
      </c>
      <c r="K27" s="50">
        <f>SUM(K28:K32)</f>
        <v>24685</v>
      </c>
      <c r="L27" s="50">
        <f>SUM(L28:L32)</f>
        <v>66069</v>
      </c>
      <c r="M27" s="50">
        <f>SUM(M28:M32)</f>
        <v>22673</v>
      </c>
    </row>
    <row r="28" spans="1:13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440</v>
      </c>
      <c r="K28" s="7">
        <v>440</v>
      </c>
      <c r="L28" s="7">
        <v>13935</v>
      </c>
      <c r="M28" s="7"/>
    </row>
    <row r="29" spans="1:13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40679</v>
      </c>
      <c r="K29" s="7">
        <v>24245</v>
      </c>
      <c r="L29" s="7">
        <v>52134</v>
      </c>
      <c r="M29" s="7">
        <v>22673</v>
      </c>
    </row>
    <row r="30" spans="1:13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6682</v>
      </c>
      <c r="K33" s="50">
        <f>SUM(K34:K37)</f>
        <v>3273</v>
      </c>
      <c r="L33" s="50">
        <f>SUM(L34:L37)</f>
        <v>57593</v>
      </c>
      <c r="M33" s="50">
        <f>SUM(M34:M37)</f>
        <v>2941</v>
      </c>
    </row>
    <row r="34" spans="1:13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1870</v>
      </c>
      <c r="K34" s="7">
        <v>1870</v>
      </c>
      <c r="L34" s="7">
        <v>600</v>
      </c>
      <c r="M34" s="7"/>
    </row>
    <row r="35" spans="1:13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4812</v>
      </c>
      <c r="K35" s="7">
        <v>1403</v>
      </c>
      <c r="L35" s="7">
        <v>52743</v>
      </c>
      <c r="M35" s="7">
        <v>2941</v>
      </c>
    </row>
    <row r="36" spans="1:13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>
        <v>4250</v>
      </c>
      <c r="M37" s="7"/>
    </row>
    <row r="38" spans="1:13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42719</v>
      </c>
      <c r="K42" s="50">
        <f>K7+K27+K38+K40</f>
        <v>26285</v>
      </c>
      <c r="L42" s="50">
        <f>L7+L27+L38+L40</f>
        <v>3015904</v>
      </c>
      <c r="M42" s="50">
        <f>M7+M27+M38+M40</f>
        <v>86205</v>
      </c>
    </row>
    <row r="43" spans="1:13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296106</v>
      </c>
      <c r="K43" s="50">
        <f>K10+K33+K39+K41</f>
        <v>191027</v>
      </c>
      <c r="L43" s="50">
        <f>L10+L33+L39+L41</f>
        <v>4574235</v>
      </c>
      <c r="M43" s="50">
        <f>M10+M33+M39+M41</f>
        <v>95378</v>
      </c>
    </row>
    <row r="44" spans="1:13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-253387</v>
      </c>
      <c r="K44" s="50">
        <f>K42-K43</f>
        <v>-164742</v>
      </c>
      <c r="L44" s="50">
        <f>L42-L43</f>
        <v>-1558331</v>
      </c>
      <c r="M44" s="50">
        <f>M42-M43</f>
        <v>-9173</v>
      </c>
    </row>
    <row r="45" spans="1:13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253387</v>
      </c>
      <c r="K46" s="50">
        <f>IF(K43&gt;K42,K43-K42,0)</f>
        <v>164742</v>
      </c>
      <c r="L46" s="50">
        <f>IF(L43&gt;L42,L43-L42,0)</f>
        <v>1558331</v>
      </c>
      <c r="M46" s="50">
        <f>IF(M43&gt;M42,M43-M42,0)</f>
        <v>9173</v>
      </c>
    </row>
    <row r="47" spans="1:13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-253387</v>
      </c>
      <c r="K48" s="50">
        <f>K44-K47</f>
        <v>-164742</v>
      </c>
      <c r="L48" s="50">
        <f>L44-L47</f>
        <v>-1558331</v>
      </c>
      <c r="M48" s="50">
        <f>M44-M47</f>
        <v>-9173</v>
      </c>
    </row>
    <row r="49" spans="1:13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253387</v>
      </c>
      <c r="K50" s="58">
        <f>IF(K48&lt;0,-K48,0)</f>
        <v>164742</v>
      </c>
      <c r="L50" s="58">
        <f>IF(L48&lt;0,-L48,0)</f>
        <v>1558331</v>
      </c>
      <c r="M50" s="58">
        <f>IF(M48&lt;0,-M48,0)</f>
        <v>9173</v>
      </c>
    </row>
    <row r="51" spans="1:13" ht="12.7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-253387</v>
      </c>
      <c r="K56" s="6">
        <v>-164742</v>
      </c>
      <c r="L56" s="6">
        <v>-1558331</v>
      </c>
      <c r="M56" s="6">
        <v>-9173</v>
      </c>
    </row>
    <row r="57" spans="1:13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15740513</v>
      </c>
      <c r="K57" s="50">
        <f>SUM(K58:K64)</f>
        <v>0</v>
      </c>
      <c r="L57" s="50">
        <f>SUM(L58:L64)</f>
        <v>9344393</v>
      </c>
      <c r="M57" s="50">
        <f>SUM(M58:M64)</f>
        <v>0</v>
      </c>
    </row>
    <row r="58" spans="1:13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15740513</v>
      </c>
      <c r="K59" s="7"/>
      <c r="L59" s="7">
        <v>9344393</v>
      </c>
      <c r="M59" s="7"/>
    </row>
    <row r="60" spans="1:13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15740513</v>
      </c>
      <c r="K66" s="50">
        <f>K57-K65</f>
        <v>0</v>
      </c>
      <c r="L66" s="50">
        <f>L57-L65</f>
        <v>9344393</v>
      </c>
      <c r="M66" s="50">
        <f>M57-M65</f>
        <v>0</v>
      </c>
    </row>
    <row r="67" spans="1:13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15487126</v>
      </c>
      <c r="K67" s="58">
        <f>K56+K66</f>
        <v>-164742</v>
      </c>
      <c r="L67" s="58">
        <f>L56+L66</f>
        <v>7786062</v>
      </c>
      <c r="M67" s="58">
        <f>M56+M66</f>
        <v>-9173</v>
      </c>
    </row>
    <row r="68" spans="1:13" ht="12.7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tabSelected="1" topLeftCell="A15" zoomScaleNormal="100" zoomScaleSheetLayoutView="110" workbookViewId="0">
      <selection activeCell="F64" sqref="F64"/>
    </sheetView>
  </sheetViews>
  <sheetFormatPr defaultColWidth="9.109375" defaultRowHeight="12.55"/>
  <cols>
    <col min="1" max="16384" width="9.109375" style="49"/>
  </cols>
  <sheetData>
    <row r="1" spans="1:11" ht="12.7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" customHeight="1">
      <c r="A2" s="253" t="s">
        <v>288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>
      <c r="A3" s="249" t="s">
        <v>285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9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-253387</v>
      </c>
      <c r="K7" s="7">
        <v>-1588331</v>
      </c>
    </row>
    <row r="8" spans="1:11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>
        <v>280391</v>
      </c>
      <c r="K9" s="7"/>
    </row>
    <row r="10" spans="1:11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/>
    </row>
    <row r="11" spans="1:11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104580</v>
      </c>
      <c r="K12" s="7"/>
    </row>
    <row r="13" spans="1:11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f>SUM(J7:J12)</f>
        <v>131584</v>
      </c>
      <c r="K13" s="50">
        <f>SUM(K7:K12)</f>
        <v>-1588331</v>
      </c>
    </row>
    <row r="14" spans="1:11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>
        <v>114487</v>
      </c>
    </row>
    <row r="15" spans="1:11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>
        <v>54667</v>
      </c>
      <c r="K15" s="7">
        <v>251653</v>
      </c>
    </row>
    <row r="16" spans="1:11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</row>
    <row r="18" spans="1:11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f>SUM(J14:J17)</f>
        <v>54667</v>
      </c>
      <c r="K18" s="50">
        <f>SUM(K14:K17)</f>
        <v>366140</v>
      </c>
    </row>
    <row r="19" spans="1:11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IF(J13&gt;J18,J13-J18,0)</f>
        <v>76917</v>
      </c>
      <c r="K19" s="50">
        <f>IF(K13&gt;K18,K13-K18,0)</f>
        <v>0</v>
      </c>
    </row>
    <row r="20" spans="1:11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f>IF(J18&gt;J13,J18-J13,0)</f>
        <v>0</v>
      </c>
      <c r="K20" s="50">
        <f>IF(K18&gt;K13,K18-K13,0)</f>
        <v>1954471</v>
      </c>
    </row>
    <row r="21" spans="1:11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/>
      <c r="K22" s="7">
        <v>2686303</v>
      </c>
    </row>
    <row r="23" spans="1:11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0</v>
      </c>
      <c r="K27" s="50">
        <f>SUM(K22:K26)</f>
        <v>2686303</v>
      </c>
    </row>
    <row r="28" spans="1:11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/>
      <c r="K28" s="7"/>
    </row>
    <row r="29" spans="1:11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>
        <v>104580</v>
      </c>
      <c r="K30" s="7"/>
    </row>
    <row r="31" spans="1:11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104580</v>
      </c>
      <c r="K31" s="50">
        <f>SUM(K28:K30)</f>
        <v>0</v>
      </c>
    </row>
    <row r="32" spans="1:1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0</v>
      </c>
      <c r="K32" s="50">
        <f>IF(K27&gt;K31,K27-K31,0)</f>
        <v>2686303</v>
      </c>
    </row>
    <row r="33" spans="1:1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104580</v>
      </c>
      <c r="K33" s="50">
        <f>IF(K31&gt;K27,K31-K27,0)</f>
        <v>0</v>
      </c>
    </row>
    <row r="34" spans="1:11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>
        <v>28530</v>
      </c>
      <c r="K36" s="7"/>
    </row>
    <row r="37" spans="1:11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28530</v>
      </c>
      <c r="K38" s="50">
        <f>SUM(K35:K37)</f>
        <v>0</v>
      </c>
    </row>
    <row r="39" spans="1:11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/>
      <c r="K39" s="7"/>
    </row>
    <row r="40" spans="1:11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>
        <v>1010</v>
      </c>
      <c r="K43" s="7">
        <v>707995</v>
      </c>
    </row>
    <row r="44" spans="1:11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1010</v>
      </c>
      <c r="K44" s="50">
        <f>SUM(K39:K43)</f>
        <v>707995</v>
      </c>
    </row>
    <row r="45" spans="1:1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27520</v>
      </c>
      <c r="K45" s="50">
        <f>IF(K38&gt;K44,K38-K44,0)</f>
        <v>0</v>
      </c>
    </row>
    <row r="46" spans="1:1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0</v>
      </c>
      <c r="K46" s="50">
        <f>IF(K44&gt;K38,K44-K38,0)</f>
        <v>707995</v>
      </c>
    </row>
    <row r="47" spans="1:11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23837</v>
      </c>
    </row>
    <row r="48" spans="1:11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143</v>
      </c>
      <c r="K48" s="50">
        <f>IF(K20-K19+K33-K32+K46-K45&gt;0,K20-K19+K33-K32+K46-K45,0)</f>
        <v>0</v>
      </c>
    </row>
    <row r="49" spans="1:11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1224</v>
      </c>
      <c r="K49" s="7">
        <v>1082</v>
      </c>
    </row>
    <row r="50" spans="1:11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1</v>
      </c>
      <c r="K50" s="7">
        <v>23837</v>
      </c>
    </row>
    <row r="51" spans="1:11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143</v>
      </c>
      <c r="K51" s="7"/>
    </row>
    <row r="52" spans="1:11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f>J49+J50-J51</f>
        <v>1082</v>
      </c>
      <c r="K52" s="58">
        <f>K49+K50-K51</f>
        <v>24919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tabSelected="1" zoomScaleNormal="100" zoomScaleSheetLayoutView="125" workbookViewId="0">
      <selection activeCell="F64" sqref="F64"/>
    </sheetView>
  </sheetViews>
  <sheetFormatPr defaultColWidth="9.109375" defaultRowHeight="12.55"/>
  <cols>
    <col min="1" max="4" width="9.109375" style="69"/>
    <col min="5" max="5" width="10.109375" style="69" bestFit="1" customWidth="1"/>
    <col min="6" max="16384" width="9.109375" style="69"/>
  </cols>
  <sheetData>
    <row r="1" spans="1:12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05">
      <c r="A2" s="39"/>
      <c r="B2" s="67"/>
      <c r="C2" s="255" t="s">
        <v>247</v>
      </c>
      <c r="D2" s="255"/>
      <c r="E2" s="70">
        <v>41275</v>
      </c>
      <c r="F2" s="40" t="s">
        <v>216</v>
      </c>
      <c r="G2" s="256">
        <v>41639</v>
      </c>
      <c r="H2" s="257"/>
      <c r="I2" s="67"/>
      <c r="J2" s="67"/>
      <c r="K2" s="67"/>
      <c r="L2" s="71"/>
    </row>
    <row r="3" spans="1:12" ht="21.95">
      <c r="A3" s="258" t="s">
        <v>50</v>
      </c>
      <c r="B3" s="258"/>
      <c r="C3" s="258"/>
      <c r="D3" s="258"/>
      <c r="E3" s="258"/>
      <c r="F3" s="258"/>
      <c r="G3" s="258"/>
      <c r="H3" s="258"/>
      <c r="I3" s="74" t="s">
        <v>270</v>
      </c>
      <c r="J3" s="75" t="s">
        <v>124</v>
      </c>
      <c r="K3" s="75" t="s">
        <v>125</v>
      </c>
    </row>
    <row r="4" spans="1:12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248</v>
      </c>
      <c r="K4" s="76" t="s">
        <v>249</v>
      </c>
    </row>
    <row r="5" spans="1:12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36000000</v>
      </c>
      <c r="K5" s="42">
        <v>36000000</v>
      </c>
    </row>
    <row r="6" spans="1:12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43"/>
      <c r="K6" s="43"/>
    </row>
    <row r="7" spans="1:12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43">
        <v>231785</v>
      </c>
      <c r="K7" s="43">
        <v>231785</v>
      </c>
    </row>
    <row r="8" spans="1:12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-3379056</v>
      </c>
      <c r="K8" s="43">
        <v>-3632443</v>
      </c>
    </row>
    <row r="9" spans="1:12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-253387</v>
      </c>
      <c r="K9" s="43">
        <v>-1558331</v>
      </c>
    </row>
    <row r="10" spans="1:12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>
        <v>15740513</v>
      </c>
      <c r="K10" s="43">
        <v>9344393</v>
      </c>
    </row>
    <row r="11" spans="1:12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2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/>
      <c r="K12" s="43"/>
    </row>
    <row r="13" spans="1:12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2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48339855</v>
      </c>
      <c r="K14" s="72">
        <f>SUM(K5:K13)</f>
        <v>40385404</v>
      </c>
    </row>
    <row r="15" spans="1:12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2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0</v>
      </c>
      <c r="K21" s="73">
        <f>SUM(K15:K20)</f>
        <v>0</v>
      </c>
    </row>
    <row r="22" spans="1:11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.05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User</dc:creator>
  <cp:lastModifiedBy>User</cp:lastModifiedBy>
  <cp:lastPrinted>2014-02-13T15:11:39Z</cp:lastPrinted>
  <dcterms:created xsi:type="dcterms:W3CDTF">2008-10-17T11:51:54Z</dcterms:created>
  <dcterms:modified xsi:type="dcterms:W3CDTF">2014-02-14T08:53:10Z</dcterms:modified>
</cp:coreProperties>
</file>