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92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calcMode="manual" fullCalcOnLoad="1"/>
</workbook>
</file>

<file path=xl/sharedStrings.xml><?xml version="1.0" encoding="utf-8"?>
<sst xmlns="http://schemas.openxmlformats.org/spreadsheetml/2006/main" count="335" uniqueCount="305">
  <si>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</si>
  <si>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</si>
  <si>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</si>
  <si>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</si>
  <si>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</si>
  <si>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</si>
  <si>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</si>
  <si>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</si>
  <si>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</si>
  <si>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</si>
  <si>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</si>
  <si>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</si>
  <si>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</si>
  <si>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</si>
  <si>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</si>
  <si>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</si>
  <si>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</si>
  <si>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</si>
  <si>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</si>
  <si>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</si>
  <si>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</si>
  <si>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</si>
  <si>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</si>
  <si>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</si>
  <si>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</si>
  <si>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</si>
  <si>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</si>
  <si>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</si>
  <si>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</si>
  <si>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</si>
  <si>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</si>
  <si>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</si>
  <si>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</si>
  <si>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</si>
  <si>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</si>
  <si>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</si>
  <si>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</si>
  <si>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</si>
  <si>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</si>
  <si>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</si>
  <si>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</si>
  <si>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</si>
  <si>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</si>
  <si>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</si>
  <si>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</si>
  <si>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</si>
  <si>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</si>
  <si>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</si>
  <si>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</si>
  <si>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</si>
  <si>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</si>
  <si>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</si>
  <si>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</si>
  <si>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</si>
  <si>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</si>
  <si>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</si>
  <si>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</si>
  <si>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</si>
  <si>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</si>
  <si>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</si>
  <si>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</si>
  <si>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</si>
  <si>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</si>
  <si>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</si>
  <si>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</si>
  <si>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</si>
  <si>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</si>
  <si>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</si>
  <si>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</si>
  <si>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</si>
  <si>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</si>
  <si>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</si>
  <si>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</si>
  <si>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</si>
  <si>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</si>
  <si>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</si>
  <si>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</si>
  <si>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</si>
  <si>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</si>
  <si>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</si>
  <si>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</si>
  <si>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</si>
  <si>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</si>
  <si>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</si>
  <si>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</si>
  <si>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</si>
  <si>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</si>
  <si>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</si>
  <si>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</si>
  <si>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</si>
  <si>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</si>
  <si>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</si>
  <si>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</si>
  <si>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</si>
  <si>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</si>
  <si>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</si>
  <si>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</si>
  <si>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</si>
  <si>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</si>
  <si>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</si>
  <si>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</si>
  <si>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</si>
  <si>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</si>
  <si>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</si>
  <si>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</si>
  <si>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</si>
  <si>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</si>
  <si>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</si>
  <si>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</si>
  <si>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</si>
  <si>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</si>
  <si>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</si>
  <si>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</si>
  <si>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</si>
  <si>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</si>
  <si>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</si>
  <si>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</si>
  <si>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</si>
  <si>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</si>
  <si>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</si>
  <si>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</si>
  <si>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</si>
  <si>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</si>
  <si>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</si>
  <si>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</si>
  <si>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</si>
  <si>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</si>
  <si>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</si>
  <si>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</si>
  <si>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</si>
  <si>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</si>
  <si>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</si>
  <si>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</si>
  <si>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</si>
  <si>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</si>
  <si>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</si>
  <si>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</si>
  <si>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</si>
  <si>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</si>
  <si>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</si>
  <si>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</si>
  <si>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</si>
  <si>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</si>
  <si>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</si>
  <si>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</si>
  <si>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</si>
  <si>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</si>
  <si>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</si>
  <si>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</si>
  <si>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</si>
  <si>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</si>
  <si>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</si>
  <si>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</si>
  <si>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</si>
  <si>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</si>
  <si>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</si>
  <si>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</si>
  <si>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</si>
  <si>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</si>
  <si>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</si>
  <si>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</si>
  <si>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</si>
  <si>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</si>
  <si>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</si>
  <si>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</si>
  <si>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</si>
  <si>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</si>
  <si>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</si>
  <si>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</si>
  <si>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</si>
  <si>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</si>
  <si>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</si>
  <si>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</si>
  <si>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</si>
  <si>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</si>
  <si>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</si>
  <si>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</si>
  <si>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</si>
  <si>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</si>
  <si>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</si>
  <si>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</si>
  <si>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</si>
  <si>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</si>
  <si>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</si>
  <si>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</si>
  <si>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</si>
  <si>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</si>
  <si>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</si>
  <si>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</si>
  <si>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</si>
  <si>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</si>
  <si>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</si>
  <si>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</si>
  <si>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</si>
  <si>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</si>
  <si>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</si>
  <si>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</si>
  <si>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</si>
  <si>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</si>
  <si>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</si>
  <si>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</si>
  <si>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</si>
  <si>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</si>
  <si>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</si>
  <si>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</si>
  <si>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</si>
  <si>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</si>
  <si>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</si>
  <si>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</si>
  <si>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</si>
  <si>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</si>
  <si>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</si>
  <si>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</si>
  <si>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</si>
  <si>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</si>
  <si>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</si>
  <si>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</si>
  <si>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</si>
  <si>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</si>
  <si>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</si>
  <si>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</si>
  <si>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</si>
  <si>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</si>
  <si>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</si>
  <si>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</si>
  <si>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</si>
  <si>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</si>
  <si>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</si>
  <si>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</si>
  <si>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</si>
  <si>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</si>
  <si>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</si>
  <si>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</si>
  <si>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</si>
  <si>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</si>
  <si>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</si>
  <si>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</si>
  <si>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</si>
  <si>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</si>
  <si>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</si>
  <si>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</si>
  <si>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</si>
  <si>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</si>
  <si>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</si>
  <si>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</si>
  <si>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</si>
  <si>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</si>
  <si>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</si>
  <si>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</si>
  <si>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</si>
  <si>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</si>
  <si>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</si>
  <si>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</si>
  <si>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</si>
  <si>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</si>
  <si>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</si>
  <si>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</si>
  <si>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</si>
  <si>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</si>
  <si>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</si>
  <si>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</si>
  <si>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</si>
  <si>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</si>
  <si>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</si>
  <si>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</si>
  <si>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</si>
  <si>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</si>
  <si>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</si>
  <si>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</si>
  <si>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</si>
  <si>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</si>
  <si>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</si>
  <si>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</si>
  <si>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</si>
  <si>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</si>
  <si>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</si>
  <si>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</si>
  <si>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</si>
  <si>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</si>
  <si>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</si>
  <si>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</si>
  <si>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</si>
  <si>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</si>
  <si>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</si>
  <si>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</si>
  <si>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PULA</t>
  </si>
  <si>
    <t>MLETAČKA 12</t>
  </si>
  <si>
    <t>ISTARSKA</t>
  </si>
  <si>
    <t>6810</t>
  </si>
  <si>
    <t>TERRA FIRMA d.d.</t>
  </si>
  <si>
    <t>Obveznik: TERRA FIRMA d.d.</t>
  </si>
  <si>
    <t>01924737</t>
  </si>
  <si>
    <t>040211518</t>
  </si>
  <si>
    <t>22198253360</t>
  </si>
  <si>
    <t>REMIKO d.o.o.</t>
  </si>
  <si>
    <t>Mladen Stojanović</t>
  </si>
  <si>
    <t>052-542236</t>
  </si>
  <si>
    <t>052-213186</t>
  </si>
  <si>
    <t>remiko@optinet.hr</t>
  </si>
  <si>
    <t>PULA, MLETAČKA 12</t>
  </si>
  <si>
    <t>MATIJA ŽAGAR</t>
  </si>
  <si>
    <t>Obveznik: TERRA  FIRMA  d.d.</t>
  </si>
  <si>
    <t>stanje na dan 30.09.2012.</t>
  </si>
  <si>
    <t>u razdoblju 01.01.2012. do 30.09.2012.</t>
  </si>
  <si>
    <t>u razdoblju01.01.2012. do 30.09.2012..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</si>
</sst>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7" applyFont="1" applyFill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13" fillId="0" borderId="27" xfId="48" applyFont="1" applyFill="1" applyBorder="1" applyAlignment="1" applyProtection="1">
      <alignment/>
      <protection hidden="1" locked="0"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17" fillId="0" borderId="0" xfId="57" applyFont="1" applyBorder="1" applyAlignment="1">
      <alignment/>
      <protection/>
    </xf>
    <xf numFmtId="0" fontId="14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ko@optinet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9" t="s">
        <v>214</v>
      </c>
      <c r="B1" s="170"/>
      <c r="C1" s="170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75" t="s">
        <v>215</v>
      </c>
      <c r="B2" s="176"/>
      <c r="C2" s="176"/>
      <c r="D2" s="177"/>
      <c r="E2" s="113">
        <v>40909</v>
      </c>
      <c r="F2" s="12"/>
      <c r="G2" s="13" t="s">
        <v>216</v>
      </c>
      <c r="H2" s="113">
        <v>41182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8" t="s">
        <v>281</v>
      </c>
      <c r="B4" s="179"/>
      <c r="C4" s="179"/>
      <c r="D4" s="179"/>
      <c r="E4" s="179"/>
      <c r="F4" s="179"/>
      <c r="G4" s="179"/>
      <c r="H4" s="179"/>
      <c r="I4" s="180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51" t="s">
        <v>217</v>
      </c>
      <c r="B6" s="152"/>
      <c r="C6" s="164" t="s">
        <v>291</v>
      </c>
      <c r="D6" s="165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1" t="s">
        <v>218</v>
      </c>
      <c r="B8" s="182"/>
      <c r="C8" s="164" t="s">
        <v>292</v>
      </c>
      <c r="D8" s="165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46" t="s">
        <v>219</v>
      </c>
      <c r="B10" s="173"/>
      <c r="C10" s="164" t="s">
        <v>293</v>
      </c>
      <c r="D10" s="165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4"/>
      <c r="B11" s="173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51" t="s">
        <v>220</v>
      </c>
      <c r="B12" s="152"/>
      <c r="C12" s="166" t="s">
        <v>289</v>
      </c>
      <c r="D12" s="124"/>
      <c r="E12" s="124"/>
      <c r="F12" s="124"/>
      <c r="G12" s="124"/>
      <c r="H12" s="124"/>
      <c r="I12" s="154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51" t="s">
        <v>221</v>
      </c>
      <c r="B14" s="152"/>
      <c r="C14" s="125">
        <v>52100</v>
      </c>
      <c r="D14" s="126"/>
      <c r="E14" s="16"/>
      <c r="F14" s="166" t="s">
        <v>285</v>
      </c>
      <c r="G14" s="124"/>
      <c r="H14" s="124"/>
      <c r="I14" s="154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51" t="s">
        <v>222</v>
      </c>
      <c r="B16" s="152"/>
      <c r="C16" s="166" t="s">
        <v>286</v>
      </c>
      <c r="D16" s="124"/>
      <c r="E16" s="124"/>
      <c r="F16" s="124"/>
      <c r="G16" s="124"/>
      <c r="H16" s="124"/>
      <c r="I16" s="154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51" t="s">
        <v>223</v>
      </c>
      <c r="B18" s="152"/>
      <c r="C18" s="131"/>
      <c r="D18" s="121"/>
      <c r="E18" s="121"/>
      <c r="F18" s="121"/>
      <c r="G18" s="121"/>
      <c r="H18" s="121"/>
      <c r="I18" s="122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51" t="s">
        <v>224</v>
      </c>
      <c r="B20" s="152"/>
      <c r="C20" s="131"/>
      <c r="D20" s="121"/>
      <c r="E20" s="121"/>
      <c r="F20" s="121"/>
      <c r="G20" s="121"/>
      <c r="H20" s="121"/>
      <c r="I20" s="122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51" t="s">
        <v>225</v>
      </c>
      <c r="B22" s="152"/>
      <c r="C22" s="114">
        <v>359</v>
      </c>
      <c r="D22" s="166" t="s">
        <v>285</v>
      </c>
      <c r="E22" s="128"/>
      <c r="F22" s="129"/>
      <c r="G22" s="151"/>
      <c r="H22" s="123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51" t="s">
        <v>226</v>
      </c>
      <c r="B24" s="152"/>
      <c r="C24" s="114">
        <v>18</v>
      </c>
      <c r="D24" s="166" t="s">
        <v>287</v>
      </c>
      <c r="E24" s="128"/>
      <c r="F24" s="128"/>
      <c r="G24" s="129"/>
      <c r="H24" s="48" t="s">
        <v>227</v>
      </c>
      <c r="I24" s="115">
        <v>1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51" t="s">
        <v>228</v>
      </c>
      <c r="B26" s="152"/>
      <c r="C26" s="116"/>
      <c r="D26" s="25"/>
      <c r="E26" s="33"/>
      <c r="F26" s="24"/>
      <c r="G26" s="130" t="s">
        <v>229</v>
      </c>
      <c r="H26" s="152"/>
      <c r="I26" s="117" t="s">
        <v>288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43" t="s">
        <v>230</v>
      </c>
      <c r="B28" s="134"/>
      <c r="C28" s="135"/>
      <c r="D28" s="135"/>
      <c r="E28" s="136" t="s">
        <v>231</v>
      </c>
      <c r="F28" s="132"/>
      <c r="G28" s="132"/>
      <c r="H28" s="133" t="s">
        <v>232</v>
      </c>
      <c r="I28" s="127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40"/>
      <c r="B30" s="167"/>
      <c r="C30" s="167"/>
      <c r="D30" s="168"/>
      <c r="E30" s="140"/>
      <c r="F30" s="167"/>
      <c r="G30" s="167"/>
      <c r="H30" s="164"/>
      <c r="I30" s="165"/>
      <c r="J30" s="10"/>
      <c r="K30" s="10"/>
      <c r="L30" s="10"/>
    </row>
    <row r="31" spans="1:12" ht="12.75">
      <c r="A31" s="87"/>
      <c r="B31" s="22"/>
      <c r="C31" s="21"/>
      <c r="D31" s="141"/>
      <c r="E31" s="141"/>
      <c r="F31" s="141"/>
      <c r="G31" s="142"/>
      <c r="H31" s="16"/>
      <c r="I31" s="94"/>
      <c r="J31" s="10"/>
      <c r="K31" s="10"/>
      <c r="L31" s="10"/>
    </row>
    <row r="32" spans="1:12" ht="12.75">
      <c r="A32" s="140"/>
      <c r="B32" s="167"/>
      <c r="C32" s="167"/>
      <c r="D32" s="168"/>
      <c r="E32" s="140"/>
      <c r="F32" s="167"/>
      <c r="G32" s="167"/>
      <c r="H32" s="164"/>
      <c r="I32" s="165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40"/>
      <c r="B34" s="167"/>
      <c r="C34" s="167"/>
      <c r="D34" s="168"/>
      <c r="E34" s="140"/>
      <c r="F34" s="167"/>
      <c r="G34" s="167"/>
      <c r="H34" s="164"/>
      <c r="I34" s="165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40"/>
      <c r="B36" s="167"/>
      <c r="C36" s="167"/>
      <c r="D36" s="168"/>
      <c r="E36" s="140"/>
      <c r="F36" s="167"/>
      <c r="G36" s="167"/>
      <c r="H36" s="164"/>
      <c r="I36" s="165"/>
      <c r="J36" s="10"/>
      <c r="K36" s="10"/>
      <c r="L36" s="10"/>
    </row>
    <row r="37" spans="1:12" ht="12.75">
      <c r="A37" s="96"/>
      <c r="B37" s="30"/>
      <c r="C37" s="171"/>
      <c r="D37" s="172"/>
      <c r="E37" s="16"/>
      <c r="F37" s="171"/>
      <c r="G37" s="172"/>
      <c r="H37" s="16"/>
      <c r="I37" s="88"/>
      <c r="J37" s="10"/>
      <c r="K37" s="10"/>
      <c r="L37" s="10"/>
    </row>
    <row r="38" spans="1:12" ht="12.75">
      <c r="A38" s="140"/>
      <c r="B38" s="167"/>
      <c r="C38" s="167"/>
      <c r="D38" s="168"/>
      <c r="E38" s="140"/>
      <c r="F38" s="167"/>
      <c r="G38" s="167"/>
      <c r="H38" s="164"/>
      <c r="I38" s="165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40"/>
      <c r="B40" s="167"/>
      <c r="C40" s="167"/>
      <c r="D40" s="168"/>
      <c r="E40" s="140"/>
      <c r="F40" s="167"/>
      <c r="G40" s="167"/>
      <c r="H40" s="164"/>
      <c r="I40" s="165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46" t="s">
        <v>233</v>
      </c>
      <c r="B44" s="147"/>
      <c r="C44" s="164" t="s">
        <v>294</v>
      </c>
      <c r="D44" s="165"/>
      <c r="E44" s="26"/>
      <c r="F44" s="166" t="s">
        <v>299</v>
      </c>
      <c r="G44" s="167"/>
      <c r="H44" s="167"/>
      <c r="I44" s="168"/>
      <c r="J44" s="10"/>
      <c r="K44" s="10"/>
      <c r="L44" s="10"/>
    </row>
    <row r="45" spans="1:12" ht="12.75">
      <c r="A45" s="96"/>
      <c r="B45" s="30"/>
      <c r="C45" s="171"/>
      <c r="D45" s="172"/>
      <c r="E45" s="16"/>
      <c r="F45" s="171"/>
      <c r="G45" s="137"/>
      <c r="H45" s="35"/>
      <c r="I45" s="100"/>
      <c r="J45" s="10"/>
      <c r="K45" s="10"/>
      <c r="L45" s="10"/>
    </row>
    <row r="46" spans="1:12" ht="12.75">
      <c r="A46" s="146" t="s">
        <v>234</v>
      </c>
      <c r="B46" s="147"/>
      <c r="C46" s="166" t="s">
        <v>295</v>
      </c>
      <c r="D46" s="138"/>
      <c r="E46" s="138"/>
      <c r="F46" s="138"/>
      <c r="G46" s="138"/>
      <c r="H46" s="138"/>
      <c r="I46" s="139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46" t="s">
        <v>236</v>
      </c>
      <c r="B48" s="147"/>
      <c r="C48" s="153" t="s">
        <v>296</v>
      </c>
      <c r="D48" s="149"/>
      <c r="E48" s="150"/>
      <c r="F48" s="16"/>
      <c r="G48" s="48" t="s">
        <v>237</v>
      </c>
      <c r="H48" s="153" t="s">
        <v>297</v>
      </c>
      <c r="I48" s="150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46" t="s">
        <v>223</v>
      </c>
      <c r="B50" s="147"/>
      <c r="C50" s="148" t="s">
        <v>298</v>
      </c>
      <c r="D50" s="149"/>
      <c r="E50" s="149"/>
      <c r="F50" s="149"/>
      <c r="G50" s="149"/>
      <c r="H50" s="149"/>
      <c r="I50" s="150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51" t="s">
        <v>238</v>
      </c>
      <c r="B52" s="152"/>
      <c r="C52" s="153" t="s">
        <v>300</v>
      </c>
      <c r="D52" s="149"/>
      <c r="E52" s="149"/>
      <c r="F52" s="149"/>
      <c r="G52" s="149"/>
      <c r="H52" s="149"/>
      <c r="I52" s="154"/>
      <c r="J52" s="10"/>
      <c r="K52" s="10"/>
      <c r="L52" s="10"/>
    </row>
    <row r="53" spans="1:12" ht="12.75">
      <c r="A53" s="101"/>
      <c r="B53" s="20"/>
      <c r="C53" s="160" t="s">
        <v>239</v>
      </c>
      <c r="D53" s="160"/>
      <c r="E53" s="160"/>
      <c r="F53" s="160"/>
      <c r="G53" s="160"/>
      <c r="H53" s="160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55" t="s">
        <v>240</v>
      </c>
      <c r="C55" s="156"/>
      <c r="D55" s="156"/>
      <c r="E55" s="156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57" t="s">
        <v>271</v>
      </c>
      <c r="C56" s="158"/>
      <c r="D56" s="158"/>
      <c r="E56" s="158"/>
      <c r="F56" s="158"/>
      <c r="G56" s="158"/>
      <c r="H56" s="158"/>
      <c r="I56" s="159"/>
      <c r="J56" s="10"/>
      <c r="K56" s="10"/>
      <c r="L56" s="10"/>
    </row>
    <row r="57" spans="1:12" ht="12.75">
      <c r="A57" s="101"/>
      <c r="B57" s="157" t="s">
        <v>272</v>
      </c>
      <c r="C57" s="158"/>
      <c r="D57" s="158"/>
      <c r="E57" s="158"/>
      <c r="F57" s="158"/>
      <c r="G57" s="158"/>
      <c r="H57" s="158"/>
      <c r="I57" s="103"/>
      <c r="J57" s="10"/>
      <c r="K57" s="10"/>
      <c r="L57" s="10"/>
    </row>
    <row r="58" spans="1:12" ht="12.75">
      <c r="A58" s="101"/>
      <c r="B58" s="157" t="s">
        <v>273</v>
      </c>
      <c r="C58" s="158"/>
      <c r="D58" s="158"/>
      <c r="E58" s="158"/>
      <c r="F58" s="158"/>
      <c r="G58" s="158"/>
      <c r="H58" s="158"/>
      <c r="I58" s="159"/>
      <c r="J58" s="10"/>
      <c r="K58" s="10"/>
      <c r="L58" s="10"/>
    </row>
    <row r="59" spans="1:12" ht="12.75">
      <c r="A59" s="101"/>
      <c r="B59" s="157" t="s">
        <v>274</v>
      </c>
      <c r="C59" s="158"/>
      <c r="D59" s="158"/>
      <c r="E59" s="158"/>
      <c r="F59" s="158"/>
      <c r="G59" s="158"/>
      <c r="H59" s="158"/>
      <c r="I59" s="159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61" t="s">
        <v>243</v>
      </c>
      <c r="H62" s="162"/>
      <c r="I62" s="163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44"/>
      <c r="H63" s="145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remiko@optinet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0" zoomScalePageLayoutView="0" workbookViewId="0" topLeftCell="A40">
      <selection activeCell="I25" sqref="I25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183" t="s">
        <v>127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11" ht="12.75" customHeight="1">
      <c r="A2" s="184" t="s">
        <v>302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>
      <c r="A3" s="185" t="s">
        <v>290</v>
      </c>
      <c r="B3" s="186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33.75">
      <c r="A4" s="188" t="s">
        <v>50</v>
      </c>
      <c r="B4" s="189"/>
      <c r="C4" s="189"/>
      <c r="D4" s="189"/>
      <c r="E4" s="189"/>
      <c r="F4" s="189"/>
      <c r="G4" s="189"/>
      <c r="H4" s="190"/>
      <c r="I4" s="55" t="s">
        <v>244</v>
      </c>
      <c r="J4" s="56" t="s">
        <v>283</v>
      </c>
      <c r="K4" s="57" t="s">
        <v>284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4">
        <v>2</v>
      </c>
      <c r="J5" s="53">
        <v>3</v>
      </c>
      <c r="K5" s="53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8</v>
      </c>
      <c r="B8" s="199"/>
      <c r="C8" s="199"/>
      <c r="D8" s="199"/>
      <c r="E8" s="199"/>
      <c r="F8" s="199"/>
      <c r="G8" s="199"/>
      <c r="H8" s="200"/>
      <c r="I8" s="1">
        <v>2</v>
      </c>
      <c r="J8" s="50">
        <f>J9+J16+J26+J35+J39</f>
        <v>49232686</v>
      </c>
      <c r="K8" s="50">
        <f>K9+K16+K26+K35+K39</f>
        <v>49165987</v>
      </c>
    </row>
    <row r="9" spans="1:11" ht="12.75">
      <c r="A9" s="201" t="s">
        <v>171</v>
      </c>
      <c r="B9" s="202"/>
      <c r="C9" s="202"/>
      <c r="D9" s="202"/>
      <c r="E9" s="202"/>
      <c r="F9" s="202"/>
      <c r="G9" s="202"/>
      <c r="H9" s="203"/>
      <c r="I9" s="1">
        <v>3</v>
      </c>
      <c r="J9" s="50">
        <f>SUM(J10:J15)</f>
        <v>0</v>
      </c>
      <c r="K9" s="50">
        <f>SUM(K10:K15)</f>
        <v>0</v>
      </c>
    </row>
    <row r="10" spans="1:11" ht="12.75">
      <c r="A10" s="201" t="s">
        <v>99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9</v>
      </c>
      <c r="B11" s="202"/>
      <c r="C11" s="202"/>
      <c r="D11" s="202"/>
      <c r="E11" s="202"/>
      <c r="F11" s="202"/>
      <c r="G11" s="202"/>
      <c r="H11" s="203"/>
      <c r="I11" s="1">
        <v>5</v>
      </c>
      <c r="J11" s="7"/>
      <c r="K11" s="7"/>
    </row>
    <row r="12" spans="1:11" ht="12.75">
      <c r="A12" s="201" t="s">
        <v>100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174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175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.75">
      <c r="A15" s="201" t="s">
        <v>176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172</v>
      </c>
      <c r="B16" s="202"/>
      <c r="C16" s="202"/>
      <c r="D16" s="202"/>
      <c r="E16" s="202"/>
      <c r="F16" s="202"/>
      <c r="G16" s="202"/>
      <c r="H16" s="203"/>
      <c r="I16" s="1">
        <v>10</v>
      </c>
      <c r="J16" s="50">
        <f>SUM(J17:J25)</f>
        <v>28996362</v>
      </c>
      <c r="K16" s="50">
        <f>SUM(K17:K25)</f>
        <v>28996362</v>
      </c>
    </row>
    <row r="17" spans="1:11" ht="12.75">
      <c r="A17" s="201" t="s">
        <v>177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/>
      <c r="K17" s="7"/>
    </row>
    <row r="18" spans="1:11" ht="12.75">
      <c r="A18" s="201" t="s">
        <v>213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/>
      <c r="K18" s="7"/>
    </row>
    <row r="19" spans="1:11" ht="12.75">
      <c r="A19" s="201" t="s">
        <v>178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/>
      <c r="K19" s="7"/>
    </row>
    <row r="20" spans="1:11" ht="12.75">
      <c r="A20" s="201" t="s">
        <v>21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/>
      <c r="K20" s="7"/>
    </row>
    <row r="21" spans="1:11" ht="12.75">
      <c r="A21" s="201" t="s">
        <v>22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.75">
      <c r="A22" s="201" t="s">
        <v>63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/>
      <c r="K22" s="7"/>
    </row>
    <row r="23" spans="1:11" ht="12.75">
      <c r="A23" s="201" t="s">
        <v>64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/>
      <c r="K23" s="7"/>
    </row>
    <row r="24" spans="1:11" ht="12.75">
      <c r="A24" s="201" t="s">
        <v>65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.75">
      <c r="A25" s="201" t="s">
        <v>66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28996362</v>
      </c>
      <c r="K25" s="7">
        <v>28996362</v>
      </c>
    </row>
    <row r="26" spans="1:11" ht="12.75">
      <c r="A26" s="201" t="s">
        <v>159</v>
      </c>
      <c r="B26" s="202"/>
      <c r="C26" s="202"/>
      <c r="D26" s="202"/>
      <c r="E26" s="202"/>
      <c r="F26" s="202"/>
      <c r="G26" s="202"/>
      <c r="H26" s="203"/>
      <c r="I26" s="1">
        <v>20</v>
      </c>
      <c r="J26" s="50">
        <f>SUM(J27:J34)</f>
        <v>20236324</v>
      </c>
      <c r="K26" s="50">
        <f>SUM(K27:K34)</f>
        <v>20169625</v>
      </c>
    </row>
    <row r="27" spans="1:11" ht="12.75">
      <c r="A27" s="201" t="s">
        <v>67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>
        <v>19645024</v>
      </c>
      <c r="K27" s="7">
        <v>19578325</v>
      </c>
    </row>
    <row r="28" spans="1:11" ht="12.75">
      <c r="A28" s="201" t="s">
        <v>68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69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/>
      <c r="K29" s="7"/>
    </row>
    <row r="30" spans="1:11" ht="12.75">
      <c r="A30" s="201" t="s">
        <v>74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75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 ht="12.75">
      <c r="A32" s="201" t="s">
        <v>76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591300</v>
      </c>
      <c r="K32" s="7">
        <v>591300</v>
      </c>
    </row>
    <row r="33" spans="1:11" ht="12.75">
      <c r="A33" s="201" t="s">
        <v>70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152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153</v>
      </c>
      <c r="B35" s="202"/>
      <c r="C35" s="202"/>
      <c r="D35" s="202"/>
      <c r="E35" s="202"/>
      <c r="F35" s="202"/>
      <c r="G35" s="202"/>
      <c r="H35" s="203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1" t="s">
        <v>71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.75">
      <c r="A37" s="201" t="s">
        <v>72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/>
      <c r="K37" s="7"/>
    </row>
    <row r="38" spans="1:11" ht="12.75">
      <c r="A38" s="201" t="s">
        <v>73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154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198" t="s">
        <v>206</v>
      </c>
      <c r="B40" s="199"/>
      <c r="C40" s="199"/>
      <c r="D40" s="199"/>
      <c r="E40" s="199"/>
      <c r="F40" s="199"/>
      <c r="G40" s="199"/>
      <c r="H40" s="200"/>
      <c r="I40" s="1">
        <v>34</v>
      </c>
      <c r="J40" s="50">
        <f>J41+J49+J56+J64</f>
        <v>651862</v>
      </c>
      <c r="K40" s="50">
        <f>K41+K49+K56+K64</f>
        <v>691959</v>
      </c>
    </row>
    <row r="41" spans="1:11" ht="12.75">
      <c r="A41" s="201" t="s">
        <v>91</v>
      </c>
      <c r="B41" s="202"/>
      <c r="C41" s="202"/>
      <c r="D41" s="202"/>
      <c r="E41" s="202"/>
      <c r="F41" s="202"/>
      <c r="G41" s="202"/>
      <c r="H41" s="203"/>
      <c r="I41" s="1">
        <v>35</v>
      </c>
      <c r="J41" s="50">
        <f>SUM(J42:J48)</f>
        <v>0</v>
      </c>
      <c r="K41" s="50">
        <f>SUM(K42:K48)</f>
        <v>0</v>
      </c>
    </row>
    <row r="42" spans="1:11" ht="12.75">
      <c r="A42" s="201" t="s">
        <v>103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/>
      <c r="K42" s="7"/>
    </row>
    <row r="43" spans="1:11" ht="12.75">
      <c r="A43" s="201" t="s">
        <v>104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/>
      <c r="K43" s="7"/>
    </row>
    <row r="44" spans="1:11" ht="12.75">
      <c r="A44" s="201" t="s">
        <v>77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.75">
      <c r="A45" s="201" t="s">
        <v>78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/>
      <c r="K45" s="7"/>
    </row>
    <row r="46" spans="1:11" ht="12.75">
      <c r="A46" s="201" t="s">
        <v>79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/>
      <c r="K46" s="7"/>
    </row>
    <row r="47" spans="1:11" ht="12.75">
      <c r="A47" s="201" t="s">
        <v>80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81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92</v>
      </c>
      <c r="B49" s="202"/>
      <c r="C49" s="202"/>
      <c r="D49" s="202"/>
      <c r="E49" s="202"/>
      <c r="F49" s="202"/>
      <c r="G49" s="202"/>
      <c r="H49" s="203"/>
      <c r="I49" s="1">
        <v>43</v>
      </c>
      <c r="J49" s="50">
        <f>SUM(J50:J55)</f>
        <v>138287</v>
      </c>
      <c r="K49" s="50">
        <f>SUM(K50:K55)</f>
        <v>177166</v>
      </c>
    </row>
    <row r="50" spans="1:11" ht="12.75">
      <c r="A50" s="201" t="s">
        <v>166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>
        <v>1369</v>
      </c>
      <c r="K50" s="7"/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65838</v>
      </c>
      <c r="K51" s="7">
        <v>87641</v>
      </c>
    </row>
    <row r="52" spans="1:11" ht="12.75">
      <c r="A52" s="201" t="s">
        <v>168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/>
    </row>
    <row r="53" spans="1:11" ht="12.75">
      <c r="A53" s="201" t="s">
        <v>169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/>
      <c r="K53" s="7"/>
    </row>
    <row r="54" spans="1:11" ht="12.75">
      <c r="A54" s="201" t="s">
        <v>5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17102</v>
      </c>
      <c r="K54" s="7">
        <v>35548</v>
      </c>
    </row>
    <row r="55" spans="1:11" ht="12.75">
      <c r="A55" s="201" t="s">
        <v>6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53978</v>
      </c>
      <c r="K55" s="7">
        <v>53977</v>
      </c>
    </row>
    <row r="56" spans="1:11" ht="12.75">
      <c r="A56" s="201" t="s">
        <v>93</v>
      </c>
      <c r="B56" s="202"/>
      <c r="C56" s="202"/>
      <c r="D56" s="202"/>
      <c r="E56" s="202"/>
      <c r="F56" s="202"/>
      <c r="G56" s="202"/>
      <c r="H56" s="203"/>
      <c r="I56" s="1">
        <v>50</v>
      </c>
      <c r="J56" s="50">
        <f>SUM(J57:J63)</f>
        <v>512349</v>
      </c>
      <c r="K56" s="50">
        <f>SUM(K57:K63)</f>
        <v>514109</v>
      </c>
    </row>
    <row r="57" spans="1:11" ht="12.75">
      <c r="A57" s="201" t="s">
        <v>67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68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>
        <v>11000</v>
      </c>
      <c r="K58" s="7">
        <v>11000</v>
      </c>
    </row>
    <row r="59" spans="1:11" ht="12.75">
      <c r="A59" s="201" t="s">
        <v>208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/>
      <c r="K59" s="7"/>
    </row>
    <row r="60" spans="1:11" ht="12.75">
      <c r="A60" s="201" t="s">
        <v>74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75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76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425000</v>
      </c>
      <c r="K62" s="7">
        <v>425960</v>
      </c>
    </row>
    <row r="63" spans="1:11" ht="12.75">
      <c r="A63" s="201" t="s">
        <v>40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>
        <v>76349</v>
      </c>
      <c r="K63" s="7">
        <v>77149</v>
      </c>
    </row>
    <row r="64" spans="1:11" ht="12.75">
      <c r="A64" s="201" t="s">
        <v>173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1226</v>
      </c>
      <c r="K64" s="7">
        <v>684</v>
      </c>
    </row>
    <row r="65" spans="1:11" ht="12.75">
      <c r="A65" s="198" t="s">
        <v>47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/>
      <c r="K65" s="7"/>
    </row>
    <row r="66" spans="1:11" ht="12.75">
      <c r="A66" s="198" t="s">
        <v>207</v>
      </c>
      <c r="B66" s="199"/>
      <c r="C66" s="199"/>
      <c r="D66" s="199"/>
      <c r="E66" s="199"/>
      <c r="F66" s="199"/>
      <c r="G66" s="199"/>
      <c r="H66" s="200"/>
      <c r="I66" s="1">
        <v>60</v>
      </c>
      <c r="J66" s="50">
        <f>J7+J8+J40+J65</f>
        <v>49884548</v>
      </c>
      <c r="K66" s="50">
        <f>K7+K8+K40+K65</f>
        <v>49857946</v>
      </c>
    </row>
    <row r="67" spans="1:11" ht="12.75">
      <c r="A67" s="204" t="s">
        <v>82</v>
      </c>
      <c r="B67" s="205"/>
      <c r="C67" s="205"/>
      <c r="D67" s="205"/>
      <c r="E67" s="205"/>
      <c r="F67" s="205"/>
      <c r="G67" s="205"/>
      <c r="H67" s="206"/>
      <c r="I67" s="4">
        <v>61</v>
      </c>
      <c r="J67" s="8"/>
      <c r="K67" s="8"/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8"/>
      <c r="I68" s="208"/>
      <c r="J68" s="208"/>
      <c r="K68" s="209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197"/>
      <c r="I69" s="3">
        <v>62</v>
      </c>
      <c r="J69" s="51">
        <f>J70+J71+J72+J78+J79+J82+J85</f>
        <v>48697822</v>
      </c>
      <c r="K69" s="51">
        <v>48546250</v>
      </c>
    </row>
    <row r="70" spans="1:11" ht="12.75">
      <c r="A70" s="201" t="s">
        <v>117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36000000</v>
      </c>
      <c r="K70" s="7">
        <v>36000000</v>
      </c>
    </row>
    <row r="71" spans="1:11" ht="12.75">
      <c r="A71" s="201" t="s">
        <v>118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/>
      <c r="K71" s="7"/>
    </row>
    <row r="72" spans="1:11" ht="12.75">
      <c r="A72" s="201" t="s">
        <v>119</v>
      </c>
      <c r="B72" s="202"/>
      <c r="C72" s="202"/>
      <c r="D72" s="202"/>
      <c r="E72" s="202"/>
      <c r="F72" s="202"/>
      <c r="G72" s="202"/>
      <c r="H72" s="203"/>
      <c r="I72" s="1">
        <v>65</v>
      </c>
      <c r="J72" s="50">
        <f>J73+J74-J75+J76+J77</f>
        <v>231785</v>
      </c>
      <c r="K72" s="50">
        <f>K73+K74-K75+K76+K77</f>
        <v>231785</v>
      </c>
    </row>
    <row r="73" spans="1:11" ht="12.75">
      <c r="A73" s="201" t="s">
        <v>120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231785</v>
      </c>
      <c r="K73" s="7">
        <v>231785</v>
      </c>
    </row>
    <row r="74" spans="1:11" ht="12.75">
      <c r="A74" s="201" t="s">
        <v>121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/>
      <c r="K74" s="7"/>
    </row>
    <row r="75" spans="1:11" ht="12.75">
      <c r="A75" s="201" t="s">
        <v>109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 ht="12.75">
      <c r="A76" s="201" t="s">
        <v>110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.75">
      <c r="A77" s="201" t="s">
        <v>111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/>
      <c r="K77" s="7"/>
    </row>
    <row r="78" spans="1:11" ht="12.75">
      <c r="A78" s="201" t="s">
        <v>112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>
        <v>15845093</v>
      </c>
      <c r="K78" s="7">
        <v>15778393</v>
      </c>
    </row>
    <row r="79" spans="1:11" ht="12.75">
      <c r="A79" s="201" t="s">
        <v>204</v>
      </c>
      <c r="B79" s="202"/>
      <c r="C79" s="202"/>
      <c r="D79" s="202"/>
      <c r="E79" s="202"/>
      <c r="F79" s="202"/>
      <c r="G79" s="202"/>
      <c r="H79" s="203"/>
      <c r="I79" s="1">
        <v>72</v>
      </c>
      <c r="J79" s="50">
        <f>J80-J81</f>
        <v>-3129622</v>
      </c>
      <c r="K79" s="50">
        <f>K80-K81</f>
        <v>-3379056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/>
      <c r="K80" s="7"/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3129622</v>
      </c>
      <c r="K81" s="7">
        <v>3379056</v>
      </c>
    </row>
    <row r="82" spans="1:11" ht="12.75">
      <c r="A82" s="201" t="s">
        <v>205</v>
      </c>
      <c r="B82" s="202"/>
      <c r="C82" s="202"/>
      <c r="D82" s="202"/>
      <c r="E82" s="202"/>
      <c r="F82" s="202"/>
      <c r="G82" s="202"/>
      <c r="H82" s="203"/>
      <c r="I82" s="1">
        <v>75</v>
      </c>
      <c r="J82" s="50">
        <f>J83-J84</f>
        <v>-249434</v>
      </c>
      <c r="K82" s="50">
        <f>K83-K84</f>
        <v>-84872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/>
      <c r="K83" s="7"/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249434</v>
      </c>
      <c r="K84" s="7">
        <v>84872</v>
      </c>
    </row>
    <row r="85" spans="1:11" ht="12.75">
      <c r="A85" s="201" t="s">
        <v>142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/>
      <c r="K85" s="7"/>
    </row>
    <row r="86" spans="1:11" ht="12.75">
      <c r="A86" s="198" t="s">
        <v>13</v>
      </c>
      <c r="B86" s="199"/>
      <c r="C86" s="199"/>
      <c r="D86" s="199"/>
      <c r="E86" s="199"/>
      <c r="F86" s="199"/>
      <c r="G86" s="199"/>
      <c r="H86" s="200"/>
      <c r="I86" s="1">
        <v>79</v>
      </c>
      <c r="J86" s="50">
        <f>SUM(J87:J89)</f>
        <v>0</v>
      </c>
      <c r="K86" s="50">
        <f>SUM(K87:K89)</f>
        <v>0</v>
      </c>
    </row>
    <row r="87" spans="1:11" ht="12.75">
      <c r="A87" s="201" t="s">
        <v>105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/>
      <c r="K87" s="7"/>
    </row>
    <row r="88" spans="1:11" ht="12.75">
      <c r="A88" s="201" t="s">
        <v>106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107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/>
      <c r="K89" s="7"/>
    </row>
    <row r="90" spans="1:11" ht="12.75">
      <c r="A90" s="198" t="s">
        <v>14</v>
      </c>
      <c r="B90" s="199"/>
      <c r="C90" s="199"/>
      <c r="D90" s="199"/>
      <c r="E90" s="199"/>
      <c r="F90" s="199"/>
      <c r="G90" s="199"/>
      <c r="H90" s="200"/>
      <c r="I90" s="1">
        <v>83</v>
      </c>
      <c r="J90" s="50">
        <f>SUM(J91:J99)</f>
        <v>0</v>
      </c>
      <c r="K90" s="50">
        <f>SUM(K91:K99)</f>
        <v>0</v>
      </c>
    </row>
    <row r="91" spans="1:11" ht="12.75">
      <c r="A91" s="201" t="s">
        <v>108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.75">
      <c r="A92" s="201" t="s">
        <v>209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/>
      <c r="K92" s="7"/>
    </row>
    <row r="93" spans="1:11" ht="12.75">
      <c r="A93" s="201" t="s">
        <v>0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/>
      <c r="K93" s="7"/>
    </row>
    <row r="94" spans="1:11" ht="12.75">
      <c r="A94" s="201" t="s">
        <v>210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/>
    </row>
    <row r="95" spans="1:11" ht="12.75">
      <c r="A95" s="201" t="s">
        <v>211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.75">
      <c r="A96" s="201" t="s">
        <v>212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85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83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/>
      <c r="K98" s="7"/>
    </row>
    <row r="99" spans="1:11" ht="12.75">
      <c r="A99" s="201" t="s">
        <v>84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198" t="s">
        <v>15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0">
        <f>SUM(J101:J112)</f>
        <v>1186726</v>
      </c>
      <c r="K100" s="50">
        <f>SUM(K101:K112)</f>
        <v>1311696</v>
      </c>
    </row>
    <row r="101" spans="1:11" ht="12.75">
      <c r="A101" s="201" t="s">
        <v>108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>
        <v>40467</v>
      </c>
      <c r="K101" s="7">
        <v>50815</v>
      </c>
    </row>
    <row r="102" spans="1:11" ht="12.75">
      <c r="A102" s="201" t="s">
        <v>209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>
        <v>46793</v>
      </c>
      <c r="K102" s="7">
        <v>50193</v>
      </c>
    </row>
    <row r="103" spans="1:11" ht="12.75">
      <c r="A103" s="201" t="s">
        <v>0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/>
      <c r="K103" s="7"/>
    </row>
    <row r="104" spans="1:11" ht="12.75">
      <c r="A104" s="201" t="s">
        <v>210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/>
      <c r="K104" s="7"/>
    </row>
    <row r="105" spans="1:11" ht="12.75">
      <c r="A105" s="201" t="s">
        <v>211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1038494</v>
      </c>
      <c r="K105" s="7">
        <v>1140694</v>
      </c>
    </row>
    <row r="106" spans="1:11" ht="12.75">
      <c r="A106" s="201" t="s">
        <v>212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 ht="12.75">
      <c r="A107" s="201" t="s">
        <v>85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/>
      <c r="K107" s="7"/>
    </row>
    <row r="108" spans="1:11" ht="12.75">
      <c r="A108" s="201" t="s">
        <v>86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53977</v>
      </c>
      <c r="K108" s="7">
        <v>61267</v>
      </c>
    </row>
    <row r="109" spans="1:11" ht="12.75">
      <c r="A109" s="201" t="s">
        <v>87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6995</v>
      </c>
      <c r="K109" s="7">
        <v>8527</v>
      </c>
    </row>
    <row r="110" spans="1:11" ht="12.75">
      <c r="A110" s="201" t="s">
        <v>90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 ht="12.75">
      <c r="A111" s="201" t="s">
        <v>88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89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/>
      <c r="K112" s="7">
        <v>200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/>
      <c r="K113" s="7"/>
    </row>
    <row r="114" spans="1:11" ht="12.75">
      <c r="A114" s="198" t="s">
        <v>19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0">
        <f>J69+J86+J90+J100+J113</f>
        <v>49884548</v>
      </c>
      <c r="K114" s="50">
        <f>K69+K86+K90+K100+K113</f>
        <v>49857946</v>
      </c>
    </row>
    <row r="115" spans="1:11" ht="12.75">
      <c r="A115" s="220" t="s">
        <v>48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/>
      <c r="K115" s="8"/>
    </row>
    <row r="116" spans="1:11" ht="12.75">
      <c r="A116" s="207" t="s">
        <v>275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226"/>
      <c r="J117" s="226"/>
      <c r="K117" s="227"/>
    </row>
    <row r="118" spans="1:11" ht="12.75">
      <c r="A118" s="201" t="s">
        <v>3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/>
      <c r="K118" s="7"/>
    </row>
    <row r="119" spans="1:11" ht="12.75">
      <c r="A119" s="213" t="s">
        <v>4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276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40">
      <selection activeCell="I25" sqref="I25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83" t="s">
        <v>128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2.75" customHeight="1">
      <c r="A2" s="237" t="s">
        <v>303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30" t="s">
        <v>290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>
      <c r="A4" s="229" t="s">
        <v>50</v>
      </c>
      <c r="B4" s="229"/>
      <c r="C4" s="229"/>
      <c r="D4" s="229"/>
      <c r="E4" s="229"/>
      <c r="F4" s="229"/>
      <c r="G4" s="229"/>
      <c r="H4" s="229"/>
      <c r="I4" s="55" t="s">
        <v>245</v>
      </c>
      <c r="J4" s="228" t="s">
        <v>283</v>
      </c>
      <c r="K4" s="228"/>
      <c r="L4" s="228" t="s">
        <v>284</v>
      </c>
      <c r="M4" s="228"/>
    </row>
    <row r="5" spans="1:13" ht="22.5">
      <c r="A5" s="229"/>
      <c r="B5" s="229"/>
      <c r="C5" s="229"/>
      <c r="D5" s="229"/>
      <c r="E5" s="229"/>
      <c r="F5" s="229"/>
      <c r="G5" s="229"/>
      <c r="H5" s="229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28">
        <v>1</v>
      </c>
      <c r="B6" s="228"/>
      <c r="C6" s="228"/>
      <c r="D6" s="228"/>
      <c r="E6" s="228"/>
      <c r="F6" s="228"/>
      <c r="G6" s="228"/>
      <c r="H6" s="228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197"/>
      <c r="I7" s="3">
        <v>111</v>
      </c>
      <c r="J7" s="51">
        <v>2756</v>
      </c>
      <c r="K7" s="51">
        <f>SUM(K8:K9)</f>
        <v>0</v>
      </c>
      <c r="L7" s="51">
        <f>SUM(L8:L9)</f>
        <v>0</v>
      </c>
      <c r="M7" s="51">
        <f>SUM(M8:M9)</f>
        <v>0</v>
      </c>
    </row>
    <row r="8" spans="1:13" ht="12.75">
      <c r="A8" s="198" t="s">
        <v>126</v>
      </c>
      <c r="B8" s="199"/>
      <c r="C8" s="199"/>
      <c r="D8" s="199"/>
      <c r="E8" s="199"/>
      <c r="F8" s="199"/>
      <c r="G8" s="199"/>
      <c r="H8" s="200"/>
      <c r="I8" s="1">
        <v>112</v>
      </c>
      <c r="J8" s="7"/>
      <c r="K8" s="7"/>
      <c r="L8" s="7"/>
      <c r="M8" s="7"/>
    </row>
    <row r="9" spans="1:13" ht="12.75">
      <c r="A9" s="198" t="s">
        <v>94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2756</v>
      </c>
      <c r="K9" s="7"/>
      <c r="L9" s="7"/>
      <c r="M9" s="7"/>
    </row>
    <row r="10" spans="1:13" ht="12.75">
      <c r="A10" s="198" t="s">
        <v>7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0">
        <f>J11+J12+J16+J20+J21+J22+J25+J26</f>
        <v>266178</v>
      </c>
      <c r="K10" s="50">
        <f>K11+K12+K16+K20+K21+K22+K25+K26</f>
        <v>98780</v>
      </c>
      <c r="L10" s="50">
        <f>L11+L12+L16+L20+L21+L22+L25+L26</f>
        <v>101897</v>
      </c>
      <c r="M10" s="50">
        <f>M11+M12+M16+M20+M21+M22+M25+M26</f>
        <v>46140</v>
      </c>
    </row>
    <row r="11" spans="1:13" ht="12.75">
      <c r="A11" s="198" t="s">
        <v>95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/>
      <c r="K11" s="7"/>
      <c r="L11" s="7"/>
      <c r="M11" s="7"/>
    </row>
    <row r="12" spans="1:13" ht="12.75">
      <c r="A12" s="198" t="s">
        <v>16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0">
        <f>SUM(J13:J15)</f>
        <v>170003</v>
      </c>
      <c r="K12" s="50">
        <f>SUM(K13:K15)</f>
        <v>69780</v>
      </c>
      <c r="L12" s="50">
        <f>SUM(L13:L15)</f>
        <v>94367</v>
      </c>
      <c r="M12" s="50">
        <f>SUM(M13:M15)</f>
        <v>40783</v>
      </c>
    </row>
    <row r="13" spans="1:13" ht="12.75">
      <c r="A13" s="201" t="s">
        <v>122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763</v>
      </c>
      <c r="K13" s="7">
        <v>321</v>
      </c>
      <c r="L13" s="7">
        <v>203</v>
      </c>
      <c r="M13" s="7">
        <v>0</v>
      </c>
    </row>
    <row r="14" spans="1:13" ht="12.75">
      <c r="A14" s="201" t="s">
        <v>123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/>
      <c r="K14" s="7"/>
      <c r="L14" s="7"/>
      <c r="M14" s="7"/>
    </row>
    <row r="15" spans="1:13" ht="12.75">
      <c r="A15" s="201" t="s">
        <v>52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169240</v>
      </c>
      <c r="K15" s="7">
        <v>69459</v>
      </c>
      <c r="L15" s="7">
        <v>94164</v>
      </c>
      <c r="M15" s="7">
        <v>40783</v>
      </c>
    </row>
    <row r="16" spans="1:13" ht="12.75">
      <c r="A16" s="198" t="s">
        <v>17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0">
        <v>84384</v>
      </c>
      <c r="K16" s="50">
        <v>28128</v>
      </c>
      <c r="L16" s="50">
        <f>SUM(L17:L19)</f>
        <v>4863</v>
      </c>
      <c r="M16" s="50">
        <f>SUM(M17:M19)</f>
        <v>4863</v>
      </c>
    </row>
    <row r="17" spans="1:13" ht="12.75">
      <c r="A17" s="201" t="s">
        <v>53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51094</v>
      </c>
      <c r="K17" s="7">
        <v>17032</v>
      </c>
      <c r="L17" s="7">
        <v>3377</v>
      </c>
      <c r="M17" s="7">
        <v>3377</v>
      </c>
    </row>
    <row r="18" spans="1:13" ht="12.75">
      <c r="A18" s="201" t="s">
        <v>54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20906</v>
      </c>
      <c r="K18" s="7">
        <v>6968</v>
      </c>
      <c r="L18" s="7">
        <v>844</v>
      </c>
      <c r="M18" s="7">
        <v>844</v>
      </c>
    </row>
    <row r="19" spans="1:13" ht="12.75">
      <c r="A19" s="201" t="s">
        <v>55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12384</v>
      </c>
      <c r="K19" s="7">
        <v>4128</v>
      </c>
      <c r="L19" s="7">
        <v>642</v>
      </c>
      <c r="M19" s="7">
        <v>642</v>
      </c>
    </row>
    <row r="20" spans="1:13" ht="12.75">
      <c r="A20" s="198" t="s">
        <v>96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/>
      <c r="K20" s="7"/>
      <c r="L20" s="7"/>
      <c r="M20" s="7"/>
    </row>
    <row r="21" spans="1:13" ht="12.75">
      <c r="A21" s="198" t="s">
        <v>97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11791</v>
      </c>
      <c r="K21" s="7">
        <v>872</v>
      </c>
      <c r="L21" s="7">
        <v>2667</v>
      </c>
      <c r="M21" s="7">
        <v>494</v>
      </c>
    </row>
    <row r="22" spans="1:13" ht="12.75">
      <c r="A22" s="198" t="s">
        <v>18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1" t="s">
        <v>113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114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.75">
      <c r="A25" s="198" t="s">
        <v>98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/>
      <c r="K25" s="7"/>
      <c r="L25" s="7"/>
      <c r="M25" s="7"/>
    </row>
    <row r="26" spans="1:13" ht="12.75">
      <c r="A26" s="198" t="s">
        <v>41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/>
      <c r="K26" s="7"/>
      <c r="L26" s="7"/>
      <c r="M26" s="7"/>
    </row>
    <row r="27" spans="1:13" ht="12.75">
      <c r="A27" s="198" t="s">
        <v>179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0">
        <f>SUM(J28:J32)</f>
        <v>36958</v>
      </c>
      <c r="K27" s="50">
        <f>SUM(K28:K32)</f>
        <v>1</v>
      </c>
      <c r="L27" s="50">
        <v>20434</v>
      </c>
      <c r="M27" s="50">
        <v>0</v>
      </c>
    </row>
    <row r="28" spans="1:13" ht="12.75">
      <c r="A28" s="198" t="s">
        <v>193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/>
      <c r="K28" s="7"/>
      <c r="L28" s="7"/>
      <c r="M28" s="7"/>
    </row>
    <row r="29" spans="1:13" ht="12.75">
      <c r="A29" s="198" t="s">
        <v>129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36958</v>
      </c>
      <c r="K29" s="7">
        <v>1</v>
      </c>
      <c r="L29" s="7">
        <v>20434</v>
      </c>
      <c r="M29" s="7">
        <v>0</v>
      </c>
    </row>
    <row r="30" spans="1:13" ht="12.75">
      <c r="A30" s="198" t="s">
        <v>115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>
      <c r="A31" s="198" t="s">
        <v>189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>
      <c r="A32" s="198" t="s">
        <v>116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/>
      <c r="K32" s="7"/>
      <c r="L32" s="7"/>
      <c r="M32" s="7"/>
    </row>
    <row r="33" spans="1:13" ht="12.75">
      <c r="A33" s="198" t="s">
        <v>180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0">
        <f>SUM(J34:J37)</f>
        <v>2900</v>
      </c>
      <c r="K33" s="50">
        <f>SUM(K34:K37)</f>
        <v>228</v>
      </c>
      <c r="L33" s="50">
        <f>SUM(L34:L37)</f>
        <v>3409</v>
      </c>
      <c r="M33" s="50">
        <f>SUM(M34:M37)</f>
        <v>806</v>
      </c>
    </row>
    <row r="34" spans="1:13" ht="12.75">
      <c r="A34" s="198" t="s">
        <v>57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/>
      <c r="K34" s="7"/>
      <c r="L34" s="7"/>
      <c r="M34" s="7"/>
    </row>
    <row r="35" spans="1:13" ht="12.75">
      <c r="A35" s="198" t="s">
        <v>56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2900</v>
      </c>
      <c r="K35" s="7">
        <v>228</v>
      </c>
      <c r="L35" s="7">
        <v>3409</v>
      </c>
      <c r="M35" s="7">
        <v>806</v>
      </c>
    </row>
    <row r="36" spans="1:13" ht="12.75">
      <c r="A36" s="198" t="s">
        <v>190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>
      <c r="A37" s="198" t="s">
        <v>58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/>
      <c r="K37" s="7"/>
      <c r="L37" s="7"/>
      <c r="M37" s="7"/>
    </row>
    <row r="38" spans="1:13" ht="12.75">
      <c r="A38" s="198" t="s">
        <v>164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165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191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192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181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0">
        <f>J7+J27+J38+J40</f>
        <v>39714</v>
      </c>
      <c r="K42" s="50">
        <f>K7+K27+K38+K40</f>
        <v>1</v>
      </c>
      <c r="L42" s="50">
        <f>L7+L27+L38+L40</f>
        <v>20434</v>
      </c>
      <c r="M42" s="50">
        <f>M7+M27+M38+M40</f>
        <v>0</v>
      </c>
    </row>
    <row r="43" spans="1:13" ht="12.75">
      <c r="A43" s="198" t="s">
        <v>182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0">
        <f>J10+J33+J39+J41</f>
        <v>269078</v>
      </c>
      <c r="K43" s="50">
        <f>K10+K33+K39+K41</f>
        <v>99008</v>
      </c>
      <c r="L43" s="50">
        <f>L10+L33+L39+L41</f>
        <v>105306</v>
      </c>
      <c r="M43" s="50">
        <f>M10+M33+M39+M41</f>
        <v>46946</v>
      </c>
    </row>
    <row r="44" spans="1:13" ht="12.75">
      <c r="A44" s="198" t="s">
        <v>202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0">
        <f>J42-J43</f>
        <v>-229364</v>
      </c>
      <c r="K44" s="50">
        <f>K42-K43</f>
        <v>-99007</v>
      </c>
      <c r="L44" s="50">
        <f>L42-L43</f>
        <v>-84872</v>
      </c>
      <c r="M44" s="50">
        <f>M42-M43</f>
        <v>-46946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0">
        <f>IF(J43&gt;J42,J43-J42,0)</f>
        <v>229364</v>
      </c>
      <c r="K46" s="50">
        <f>IF(K43&gt;K42,K43-K42,0)</f>
        <v>99007</v>
      </c>
      <c r="L46" s="50">
        <f>IF(L43&gt;L42,L43-L42,0)</f>
        <v>84872</v>
      </c>
      <c r="M46" s="50">
        <f>IF(M43&gt;M42,M43-M42,0)</f>
        <v>46946</v>
      </c>
    </row>
    <row r="47" spans="1:13" ht="12.75">
      <c r="A47" s="198" t="s">
        <v>183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/>
      <c r="K47" s="7"/>
      <c r="L47" s="7"/>
      <c r="M47" s="7"/>
    </row>
    <row r="48" spans="1:13" ht="12.75">
      <c r="A48" s="198" t="s">
        <v>203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0">
        <f>J44-J47</f>
        <v>-229364</v>
      </c>
      <c r="K48" s="50">
        <f>K44-K47</f>
        <v>-99007</v>
      </c>
      <c r="L48" s="50">
        <f>L44-L47</f>
        <v>-84872</v>
      </c>
      <c r="M48" s="50">
        <f>M44-M47</f>
        <v>-46946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31" t="s">
        <v>186</v>
      </c>
      <c r="B50" s="232"/>
      <c r="C50" s="232"/>
      <c r="D50" s="232"/>
      <c r="E50" s="232"/>
      <c r="F50" s="232"/>
      <c r="G50" s="232"/>
      <c r="H50" s="233"/>
      <c r="I50" s="2">
        <v>154</v>
      </c>
      <c r="J50" s="58">
        <f>IF(J48&lt;0,-J48,0)</f>
        <v>229364</v>
      </c>
      <c r="K50" s="58">
        <f>IF(K48&lt;0,-K48,0)</f>
        <v>99007</v>
      </c>
      <c r="L50" s="58">
        <f>IF(L48&lt;0,-L48,0)</f>
        <v>84872</v>
      </c>
      <c r="M50" s="58">
        <f>IF(M48&lt;0,-M48,0)</f>
        <v>46946</v>
      </c>
    </row>
    <row r="51" spans="1:13" ht="12.75" customHeight="1">
      <c r="A51" s="207" t="s">
        <v>277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52"/>
      <c r="J52" s="52"/>
      <c r="K52" s="52"/>
      <c r="L52" s="52"/>
      <c r="M52" s="59"/>
    </row>
    <row r="53" spans="1:13" ht="12.75">
      <c r="A53" s="234" t="s">
        <v>200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/>
      <c r="K53" s="7"/>
      <c r="L53" s="7"/>
      <c r="M53" s="7"/>
    </row>
    <row r="54" spans="1:13" ht="12.75">
      <c r="A54" s="234" t="s">
        <v>201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07" t="s">
        <v>158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v>-26102</v>
      </c>
      <c r="K56" s="6">
        <v>-26102</v>
      </c>
      <c r="L56" s="6">
        <v>-84872</v>
      </c>
      <c r="M56" s="6">
        <v>-46946</v>
      </c>
    </row>
    <row r="57" spans="1:13" ht="12.75">
      <c r="A57" s="198" t="s">
        <v>187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0">
        <v>15880236</v>
      </c>
      <c r="K57" s="50">
        <f>SUM(K58:K64)</f>
        <v>0</v>
      </c>
      <c r="L57" s="50">
        <v>15778393</v>
      </c>
      <c r="M57" s="50">
        <f>SUM(M58:M64)</f>
        <v>0</v>
      </c>
    </row>
    <row r="58" spans="1:13" ht="12.75">
      <c r="A58" s="198" t="s">
        <v>194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195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>
        <v>15880236</v>
      </c>
      <c r="K59" s="7"/>
      <c r="L59" s="7">
        <v>15778393</v>
      </c>
      <c r="M59" s="7"/>
    </row>
    <row r="60" spans="1:13" ht="12.75">
      <c r="A60" s="198" t="s">
        <v>39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196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197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198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199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188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162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0">
        <f>J57-J65</f>
        <v>15880236</v>
      </c>
      <c r="K66" s="50">
        <f>K57-K65</f>
        <v>0</v>
      </c>
      <c r="L66" s="50">
        <f>L57-L65</f>
        <v>15778393</v>
      </c>
      <c r="M66" s="50">
        <f>M57-M65</f>
        <v>0</v>
      </c>
    </row>
    <row r="67" spans="1:13" ht="12.75">
      <c r="A67" s="198" t="s">
        <v>163</v>
      </c>
      <c r="B67" s="199"/>
      <c r="C67" s="199"/>
      <c r="D67" s="199"/>
      <c r="E67" s="199"/>
      <c r="F67" s="199"/>
      <c r="G67" s="199"/>
      <c r="H67" s="200"/>
      <c r="I67" s="1">
        <v>168</v>
      </c>
      <c r="J67" s="58">
        <f>J56+J66</f>
        <v>15854134</v>
      </c>
      <c r="K67" s="58">
        <f>K56+K66</f>
        <v>-26102</v>
      </c>
      <c r="L67" s="58">
        <f>L56+L66</f>
        <v>15693521</v>
      </c>
      <c r="M67" s="58">
        <f>M56+M66</f>
        <v>-46946</v>
      </c>
    </row>
    <row r="68" spans="1:13" ht="12.75" customHeight="1">
      <c r="A68" s="241" t="s">
        <v>278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3" t="s">
        <v>157</v>
      </c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</row>
    <row r="70" spans="1:13" ht="12.75">
      <c r="A70" s="234" t="s">
        <v>200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/>
      <c r="K70" s="7"/>
      <c r="L70" s="7"/>
      <c r="M70" s="7"/>
    </row>
    <row r="71" spans="1:13" ht="12.75">
      <c r="A71" s="238" t="s">
        <v>201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304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45" t="s">
        <v>301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33.75">
      <c r="A4" s="250" t="s">
        <v>50</v>
      </c>
      <c r="B4" s="250"/>
      <c r="C4" s="250"/>
      <c r="D4" s="250"/>
      <c r="E4" s="250"/>
      <c r="F4" s="250"/>
      <c r="G4" s="250"/>
      <c r="H4" s="250"/>
      <c r="I4" s="63" t="s">
        <v>245</v>
      </c>
      <c r="J4" s="64" t="s">
        <v>283</v>
      </c>
      <c r="K4" s="64" t="s">
        <v>284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65">
        <v>2</v>
      </c>
      <c r="J5" s="66" t="s">
        <v>248</v>
      </c>
      <c r="K5" s="66" t="s">
        <v>249</v>
      </c>
    </row>
    <row r="6" spans="1:11" ht="12.75">
      <c r="A6" s="207" t="s">
        <v>130</v>
      </c>
      <c r="B6" s="223"/>
      <c r="C6" s="223"/>
      <c r="D6" s="223"/>
      <c r="E6" s="223"/>
      <c r="F6" s="223"/>
      <c r="G6" s="223"/>
      <c r="H6" s="223"/>
      <c r="I6" s="252"/>
      <c r="J6" s="252"/>
      <c r="K6" s="253"/>
    </row>
    <row r="7" spans="1:11" ht="12.75">
      <c r="A7" s="201" t="s">
        <v>34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-229364</v>
      </c>
      <c r="K7" s="7">
        <v>-84872</v>
      </c>
    </row>
    <row r="8" spans="1:11" ht="12.75">
      <c r="A8" s="201" t="s">
        <v>35</v>
      </c>
      <c r="B8" s="202"/>
      <c r="C8" s="202"/>
      <c r="D8" s="202"/>
      <c r="E8" s="202"/>
      <c r="F8" s="202"/>
      <c r="G8" s="202"/>
      <c r="H8" s="202"/>
      <c r="I8" s="1">
        <v>2</v>
      </c>
      <c r="J8" s="5"/>
      <c r="K8" s="7"/>
    </row>
    <row r="9" spans="1:11" ht="12.75">
      <c r="A9" s="201" t="s">
        <v>36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118128</v>
      </c>
      <c r="K9" s="7">
        <v>124970</v>
      </c>
    </row>
    <row r="10" spans="1:11" ht="12.75">
      <c r="A10" s="201" t="s">
        <v>37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/>
      <c r="K10" s="7"/>
    </row>
    <row r="11" spans="1:11" ht="12.75">
      <c r="A11" s="201" t="s">
        <v>38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/>
      <c r="K11" s="7"/>
    </row>
    <row r="12" spans="1:11" ht="12.75">
      <c r="A12" s="201" t="s">
        <v>42</v>
      </c>
      <c r="B12" s="202"/>
      <c r="C12" s="202"/>
      <c r="D12" s="202"/>
      <c r="E12" s="202"/>
      <c r="F12" s="202"/>
      <c r="G12" s="202"/>
      <c r="H12" s="202"/>
      <c r="I12" s="1">
        <v>6</v>
      </c>
      <c r="J12" s="5">
        <v>8244</v>
      </c>
      <c r="K12" s="7"/>
    </row>
    <row r="13" spans="1:11" ht="12.75">
      <c r="A13" s="198" t="s">
        <v>131</v>
      </c>
      <c r="B13" s="199"/>
      <c r="C13" s="199"/>
      <c r="D13" s="199"/>
      <c r="E13" s="199"/>
      <c r="F13" s="199"/>
      <c r="G13" s="199"/>
      <c r="H13" s="199"/>
      <c r="I13" s="1">
        <v>7</v>
      </c>
      <c r="J13" s="61">
        <f>SUM(J7:J12)</f>
        <v>-102992</v>
      </c>
      <c r="K13" s="50">
        <f>SUM(K7:K12)</f>
        <v>40098</v>
      </c>
    </row>
    <row r="14" spans="1:11" ht="12.75">
      <c r="A14" s="201" t="s">
        <v>43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.75">
      <c r="A15" s="201" t="s">
        <v>44</v>
      </c>
      <c r="B15" s="202"/>
      <c r="C15" s="202"/>
      <c r="D15" s="202"/>
      <c r="E15" s="202"/>
      <c r="F15" s="202"/>
      <c r="G15" s="202"/>
      <c r="H15" s="202"/>
      <c r="I15" s="1">
        <v>9</v>
      </c>
      <c r="J15" s="5">
        <v>71448</v>
      </c>
      <c r="K15" s="7">
        <v>38879</v>
      </c>
    </row>
    <row r="16" spans="1:11" ht="12.75">
      <c r="A16" s="201" t="s">
        <v>45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 ht="12.75">
      <c r="A17" s="201" t="s">
        <v>46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/>
      <c r="K17" s="7">
        <v>1911</v>
      </c>
    </row>
    <row r="18" spans="1:11" ht="12.75">
      <c r="A18" s="198" t="s">
        <v>132</v>
      </c>
      <c r="B18" s="199"/>
      <c r="C18" s="199"/>
      <c r="D18" s="199"/>
      <c r="E18" s="199"/>
      <c r="F18" s="199"/>
      <c r="G18" s="199"/>
      <c r="H18" s="199"/>
      <c r="I18" s="1">
        <v>12</v>
      </c>
      <c r="J18" s="61">
        <f>SUM(J14:J17)</f>
        <v>71448</v>
      </c>
      <c r="K18" s="50">
        <f>SUM(K14:K17)</f>
        <v>40790</v>
      </c>
    </row>
    <row r="19" spans="1:11" ht="12.75">
      <c r="A19" s="198" t="s">
        <v>30</v>
      </c>
      <c r="B19" s="199"/>
      <c r="C19" s="199"/>
      <c r="D19" s="199"/>
      <c r="E19" s="199"/>
      <c r="F19" s="199"/>
      <c r="G19" s="199"/>
      <c r="H19" s="199"/>
      <c r="I19" s="1">
        <v>13</v>
      </c>
      <c r="J19" s="61"/>
      <c r="K19" s="50">
        <f>IF(K13&gt;K18,K13-K18,0)</f>
        <v>0</v>
      </c>
    </row>
    <row r="20" spans="1:11" ht="12.75">
      <c r="A20" s="198" t="s">
        <v>31</v>
      </c>
      <c r="B20" s="199"/>
      <c r="C20" s="199"/>
      <c r="D20" s="199"/>
      <c r="E20" s="199"/>
      <c r="F20" s="199"/>
      <c r="G20" s="199"/>
      <c r="H20" s="199"/>
      <c r="I20" s="1">
        <v>14</v>
      </c>
      <c r="J20" s="61">
        <f>IF(J18&gt;J13,J18-J13,0)</f>
        <v>174440</v>
      </c>
      <c r="K20" s="50">
        <f>IF(K18&gt;K13,K18-K13,0)</f>
        <v>692</v>
      </c>
    </row>
    <row r="21" spans="1:11" ht="12.75">
      <c r="A21" s="207" t="s">
        <v>133</v>
      </c>
      <c r="B21" s="223"/>
      <c r="C21" s="223"/>
      <c r="D21" s="223"/>
      <c r="E21" s="223"/>
      <c r="F21" s="223"/>
      <c r="G21" s="223"/>
      <c r="H21" s="223"/>
      <c r="I21" s="252"/>
      <c r="J21" s="252"/>
      <c r="K21" s="253"/>
    </row>
    <row r="22" spans="1:11" ht="12.75">
      <c r="A22" s="201" t="s">
        <v>147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387057</v>
      </c>
      <c r="K22" s="7"/>
    </row>
    <row r="23" spans="1:11" ht="12.75">
      <c r="A23" s="201" t="s">
        <v>148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149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150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151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198" t="s">
        <v>137</v>
      </c>
      <c r="B27" s="199"/>
      <c r="C27" s="199"/>
      <c r="D27" s="199"/>
      <c r="E27" s="199"/>
      <c r="F27" s="199"/>
      <c r="G27" s="199"/>
      <c r="H27" s="199"/>
      <c r="I27" s="1">
        <v>20</v>
      </c>
      <c r="J27" s="61">
        <f>SUM(J22:J26)</f>
        <v>387057</v>
      </c>
      <c r="K27" s="50">
        <f>SUM(K22:K26)</f>
        <v>0</v>
      </c>
    </row>
    <row r="28" spans="1:11" ht="12.75">
      <c r="A28" s="201" t="s">
        <v>101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/>
      <c r="K28" s="7"/>
    </row>
    <row r="29" spans="1:11" ht="12.75">
      <c r="A29" s="201" t="s">
        <v>102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10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/>
      <c r="K30" s="7"/>
    </row>
    <row r="31" spans="1:11" ht="12.75">
      <c r="A31" s="198" t="s">
        <v>2</v>
      </c>
      <c r="B31" s="199"/>
      <c r="C31" s="199"/>
      <c r="D31" s="199"/>
      <c r="E31" s="199"/>
      <c r="F31" s="199"/>
      <c r="G31" s="199"/>
      <c r="H31" s="199"/>
      <c r="I31" s="1">
        <v>24</v>
      </c>
      <c r="J31" s="61">
        <f>SUM(J28:J30)</f>
        <v>0</v>
      </c>
      <c r="K31" s="50">
        <f>SUM(K28:K30)</f>
        <v>0</v>
      </c>
    </row>
    <row r="32" spans="1:11" ht="12.75">
      <c r="A32" s="198" t="s">
        <v>32</v>
      </c>
      <c r="B32" s="199"/>
      <c r="C32" s="199"/>
      <c r="D32" s="199"/>
      <c r="E32" s="199"/>
      <c r="F32" s="199"/>
      <c r="G32" s="199"/>
      <c r="H32" s="199"/>
      <c r="I32" s="1">
        <v>25</v>
      </c>
      <c r="J32" s="61">
        <f>IF(J27&gt;J31,J27-J31,0)</f>
        <v>387057</v>
      </c>
      <c r="K32" s="50">
        <f>IF(K27&gt;K31,K27-K31,0)</f>
        <v>0</v>
      </c>
    </row>
    <row r="33" spans="1:11" ht="12.75">
      <c r="A33" s="198" t="s">
        <v>33</v>
      </c>
      <c r="B33" s="199"/>
      <c r="C33" s="199"/>
      <c r="D33" s="199"/>
      <c r="E33" s="199"/>
      <c r="F33" s="199"/>
      <c r="G33" s="199"/>
      <c r="H33" s="199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.75">
      <c r="A34" s="207" t="s">
        <v>134</v>
      </c>
      <c r="B34" s="223"/>
      <c r="C34" s="223"/>
      <c r="D34" s="223"/>
      <c r="E34" s="223"/>
      <c r="F34" s="223"/>
      <c r="G34" s="223"/>
      <c r="H34" s="223"/>
      <c r="I34" s="252"/>
      <c r="J34" s="252"/>
      <c r="K34" s="253"/>
    </row>
    <row r="35" spans="1:11" ht="12.75">
      <c r="A35" s="201" t="s">
        <v>143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 ht="12.75">
      <c r="A36" s="201" t="s">
        <v>23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/>
      <c r="K36" s="7"/>
    </row>
    <row r="37" spans="1:11" ht="12.75">
      <c r="A37" s="201" t="s">
        <v>24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>
        <v>1110</v>
      </c>
    </row>
    <row r="38" spans="1:11" ht="12.75">
      <c r="A38" s="198" t="s">
        <v>59</v>
      </c>
      <c r="B38" s="199"/>
      <c r="C38" s="199"/>
      <c r="D38" s="199"/>
      <c r="E38" s="199"/>
      <c r="F38" s="199"/>
      <c r="G38" s="199"/>
      <c r="H38" s="199"/>
      <c r="I38" s="1">
        <v>30</v>
      </c>
      <c r="J38" s="61">
        <f>SUM(J35:J37)</f>
        <v>0</v>
      </c>
      <c r="K38" s="50">
        <f>SUM(K35:K37)</f>
        <v>1110</v>
      </c>
    </row>
    <row r="39" spans="1:11" ht="12.75">
      <c r="A39" s="201" t="s">
        <v>25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/>
      <c r="K39" s="7"/>
    </row>
    <row r="40" spans="1:11" ht="12.75">
      <c r="A40" s="201" t="s">
        <v>26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27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28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/>
      <c r="K42" s="7"/>
    </row>
    <row r="43" spans="1:11" ht="12.75">
      <c r="A43" s="201" t="s">
        <v>29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>
        <v>211000</v>
      </c>
      <c r="K43" s="7">
        <v>960</v>
      </c>
    </row>
    <row r="44" spans="1:11" ht="12.75">
      <c r="A44" s="198" t="s">
        <v>60</v>
      </c>
      <c r="B44" s="199"/>
      <c r="C44" s="199"/>
      <c r="D44" s="199"/>
      <c r="E44" s="199"/>
      <c r="F44" s="199"/>
      <c r="G44" s="199"/>
      <c r="H44" s="199"/>
      <c r="I44" s="1">
        <v>36</v>
      </c>
      <c r="J44" s="61">
        <f>SUM(J39:J43)</f>
        <v>211000</v>
      </c>
      <c r="K44" s="50">
        <f>SUM(K39:K43)</f>
        <v>960</v>
      </c>
    </row>
    <row r="45" spans="1:11" ht="12.75">
      <c r="A45" s="198" t="s">
        <v>11</v>
      </c>
      <c r="B45" s="199"/>
      <c r="C45" s="199"/>
      <c r="D45" s="199"/>
      <c r="E45" s="199"/>
      <c r="F45" s="199"/>
      <c r="G45" s="199"/>
      <c r="H45" s="199"/>
      <c r="I45" s="1">
        <v>37</v>
      </c>
      <c r="J45" s="61">
        <f>IF(J38&gt;J44,J38-J44,0)</f>
        <v>0</v>
      </c>
      <c r="K45" s="50">
        <f>IF(K38&gt;K44,K38-K44,0)</f>
        <v>150</v>
      </c>
    </row>
    <row r="46" spans="1:11" ht="12.75">
      <c r="A46" s="198" t="s">
        <v>12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1">
        <f>IF(J44&gt;J38,J44-J38,0)</f>
        <v>211000</v>
      </c>
      <c r="K46" s="50">
        <f>IF(K44&gt;K38,K44-K38,0)</f>
        <v>0</v>
      </c>
    </row>
    <row r="47" spans="1:11" ht="12.75">
      <c r="A47" s="201" t="s">
        <v>61</v>
      </c>
      <c r="B47" s="202"/>
      <c r="C47" s="202"/>
      <c r="D47" s="202"/>
      <c r="E47" s="202"/>
      <c r="F47" s="202"/>
      <c r="G47" s="202"/>
      <c r="H47" s="202"/>
      <c r="I47" s="1">
        <v>39</v>
      </c>
      <c r="J47" s="61">
        <f>IF(J19-J20+J32-J33+J45-J46&gt;0,J19-J20+J32-J33+J45-J46,0)</f>
        <v>1617</v>
      </c>
      <c r="K47" s="50">
        <f>IF(K19-K20+K32-K33+K45-K46&gt;0,K19-K20+K32-K33+K45-K46,0)</f>
        <v>0</v>
      </c>
    </row>
    <row r="48" spans="1:11" ht="12.75">
      <c r="A48" s="201" t="s">
        <v>62</v>
      </c>
      <c r="B48" s="202"/>
      <c r="C48" s="202"/>
      <c r="D48" s="202"/>
      <c r="E48" s="202"/>
      <c r="F48" s="202"/>
      <c r="G48" s="202"/>
      <c r="H48" s="202"/>
      <c r="I48" s="1">
        <v>40</v>
      </c>
      <c r="J48" s="61">
        <v>541</v>
      </c>
      <c r="K48" s="50">
        <f>IF(K20-K19+K33-K32+K46-K45&gt;0,K20-K19+K33-K32+K46-K45,0)</f>
        <v>542</v>
      </c>
    </row>
    <row r="49" spans="1:11" ht="12.75">
      <c r="A49" s="201" t="s">
        <v>135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613</v>
      </c>
      <c r="K49" s="7">
        <v>1226</v>
      </c>
    </row>
    <row r="50" spans="1:11" ht="12.75">
      <c r="A50" s="201" t="s">
        <v>144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v>1617</v>
      </c>
      <c r="K50" s="7"/>
    </row>
    <row r="51" spans="1:11" ht="12.75">
      <c r="A51" s="201" t="s">
        <v>145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>
        <v>542</v>
      </c>
    </row>
    <row r="52" spans="1:11" ht="12.75">
      <c r="A52" s="213" t="s">
        <v>146</v>
      </c>
      <c r="B52" s="214"/>
      <c r="C52" s="214"/>
      <c r="D52" s="214"/>
      <c r="E52" s="214"/>
      <c r="F52" s="214"/>
      <c r="G52" s="214"/>
      <c r="H52" s="214"/>
      <c r="I52" s="4">
        <v>44</v>
      </c>
      <c r="J52" s="62">
        <f>J49+J50-J51</f>
        <v>2230</v>
      </c>
      <c r="K52" s="58">
        <f>K49+K50-K51</f>
        <v>684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I25" sqref="I25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16384" width="9.140625" style="69" customWidth="1"/>
  </cols>
  <sheetData>
    <row r="1" spans="1:12" ht="12.75">
      <c r="A1" s="260" t="s">
        <v>246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68"/>
    </row>
    <row r="2" spans="1:12" ht="15.75">
      <c r="A2" s="39"/>
      <c r="B2" s="67"/>
      <c r="C2" s="270" t="s">
        <v>247</v>
      </c>
      <c r="D2" s="270"/>
      <c r="E2" s="70">
        <v>40544</v>
      </c>
      <c r="F2" s="40" t="s">
        <v>216</v>
      </c>
      <c r="G2" s="271">
        <v>41182</v>
      </c>
      <c r="H2" s="272"/>
      <c r="I2" s="67"/>
      <c r="J2" s="67"/>
      <c r="K2" s="67"/>
      <c r="L2" s="71"/>
    </row>
    <row r="3" spans="1:11" ht="23.25">
      <c r="A3" s="273" t="s">
        <v>50</v>
      </c>
      <c r="B3" s="273"/>
      <c r="C3" s="273"/>
      <c r="D3" s="273"/>
      <c r="E3" s="273"/>
      <c r="F3" s="273"/>
      <c r="G3" s="273"/>
      <c r="H3" s="273"/>
      <c r="I3" s="74" t="s">
        <v>270</v>
      </c>
      <c r="J3" s="75" t="s">
        <v>124</v>
      </c>
      <c r="K3" s="75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7">
        <v>2</v>
      </c>
      <c r="J4" s="76" t="s">
        <v>248</v>
      </c>
      <c r="K4" s="76" t="s">
        <v>249</v>
      </c>
    </row>
    <row r="5" spans="1:11" ht="12.75">
      <c r="A5" s="262" t="s">
        <v>250</v>
      </c>
      <c r="B5" s="263"/>
      <c r="C5" s="263"/>
      <c r="D5" s="263"/>
      <c r="E5" s="263"/>
      <c r="F5" s="263"/>
      <c r="G5" s="263"/>
      <c r="H5" s="263"/>
      <c r="I5" s="41">
        <v>1</v>
      </c>
      <c r="J5" s="42">
        <v>36000000</v>
      </c>
      <c r="K5" s="42">
        <v>36000000</v>
      </c>
    </row>
    <row r="6" spans="1:11" ht="12.75">
      <c r="A6" s="262" t="s">
        <v>251</v>
      </c>
      <c r="B6" s="263"/>
      <c r="C6" s="263"/>
      <c r="D6" s="263"/>
      <c r="E6" s="263"/>
      <c r="F6" s="263"/>
      <c r="G6" s="263"/>
      <c r="H6" s="263"/>
      <c r="I6" s="41">
        <v>2</v>
      </c>
      <c r="J6" s="43"/>
      <c r="K6" s="43"/>
    </row>
    <row r="7" spans="1:11" ht="12.75">
      <c r="A7" s="262" t="s">
        <v>252</v>
      </c>
      <c r="B7" s="263"/>
      <c r="C7" s="263"/>
      <c r="D7" s="263"/>
      <c r="E7" s="263"/>
      <c r="F7" s="263"/>
      <c r="G7" s="263"/>
      <c r="H7" s="263"/>
      <c r="I7" s="41">
        <v>3</v>
      </c>
      <c r="J7" s="43">
        <v>231785</v>
      </c>
      <c r="K7" s="43">
        <v>231785</v>
      </c>
    </row>
    <row r="8" spans="1:11" ht="12.75">
      <c r="A8" s="262" t="s">
        <v>253</v>
      </c>
      <c r="B8" s="263"/>
      <c r="C8" s="263"/>
      <c r="D8" s="263"/>
      <c r="E8" s="263"/>
      <c r="F8" s="263"/>
      <c r="G8" s="263"/>
      <c r="H8" s="263"/>
      <c r="I8" s="41">
        <v>4</v>
      </c>
      <c r="J8" s="43">
        <v>-3129622</v>
      </c>
      <c r="K8" s="43">
        <v>-3379056</v>
      </c>
    </row>
    <row r="9" spans="1:11" ht="12.75">
      <c r="A9" s="262" t="s">
        <v>254</v>
      </c>
      <c r="B9" s="263"/>
      <c r="C9" s="263"/>
      <c r="D9" s="263"/>
      <c r="E9" s="263"/>
      <c r="F9" s="263"/>
      <c r="G9" s="263"/>
      <c r="H9" s="263"/>
      <c r="I9" s="41">
        <v>5</v>
      </c>
      <c r="J9" s="43">
        <v>-249434</v>
      </c>
      <c r="K9" s="43">
        <v>-84872</v>
      </c>
    </row>
    <row r="10" spans="1:11" ht="12.75">
      <c r="A10" s="262" t="s">
        <v>255</v>
      </c>
      <c r="B10" s="263"/>
      <c r="C10" s="263"/>
      <c r="D10" s="263"/>
      <c r="E10" s="263"/>
      <c r="F10" s="263"/>
      <c r="G10" s="263"/>
      <c r="H10" s="263"/>
      <c r="I10" s="41">
        <v>6</v>
      </c>
      <c r="J10" s="43">
        <v>12354766</v>
      </c>
      <c r="K10" s="43">
        <v>12354766</v>
      </c>
    </row>
    <row r="11" spans="1:11" ht="12.75">
      <c r="A11" s="262" t="s">
        <v>256</v>
      </c>
      <c r="B11" s="263"/>
      <c r="C11" s="263"/>
      <c r="D11" s="263"/>
      <c r="E11" s="263"/>
      <c r="F11" s="263"/>
      <c r="G11" s="263"/>
      <c r="H11" s="263"/>
      <c r="I11" s="41">
        <v>7</v>
      </c>
      <c r="J11" s="43"/>
      <c r="K11" s="43"/>
    </row>
    <row r="12" spans="1:11" ht="12.75">
      <c r="A12" s="262" t="s">
        <v>257</v>
      </c>
      <c r="B12" s="263"/>
      <c r="C12" s="263"/>
      <c r="D12" s="263"/>
      <c r="E12" s="263"/>
      <c r="F12" s="263"/>
      <c r="G12" s="263"/>
      <c r="H12" s="263"/>
      <c r="I12" s="41">
        <v>8</v>
      </c>
      <c r="J12" s="43">
        <v>3490327</v>
      </c>
      <c r="K12" s="43">
        <v>3423627</v>
      </c>
    </row>
    <row r="13" spans="1:11" ht="12.75">
      <c r="A13" s="262" t="s">
        <v>258</v>
      </c>
      <c r="B13" s="263"/>
      <c r="C13" s="263"/>
      <c r="D13" s="263"/>
      <c r="E13" s="263"/>
      <c r="F13" s="263"/>
      <c r="G13" s="263"/>
      <c r="H13" s="263"/>
      <c r="I13" s="41">
        <v>9</v>
      </c>
      <c r="J13" s="43"/>
      <c r="K13" s="43"/>
    </row>
    <row r="14" spans="1:11" ht="12.75">
      <c r="A14" s="264" t="s">
        <v>259</v>
      </c>
      <c r="B14" s="265"/>
      <c r="C14" s="265"/>
      <c r="D14" s="265"/>
      <c r="E14" s="265"/>
      <c r="F14" s="265"/>
      <c r="G14" s="265"/>
      <c r="H14" s="265"/>
      <c r="I14" s="41">
        <v>10</v>
      </c>
      <c r="J14" s="72">
        <f>SUM(J5:J13)</f>
        <v>48697822</v>
      </c>
      <c r="K14" s="72">
        <f>SUM(K5:K13)</f>
        <v>48546250</v>
      </c>
    </row>
    <row r="15" spans="1:11" ht="12.75">
      <c r="A15" s="262" t="s">
        <v>260</v>
      </c>
      <c r="B15" s="263"/>
      <c r="C15" s="263"/>
      <c r="D15" s="263"/>
      <c r="E15" s="263"/>
      <c r="F15" s="263"/>
      <c r="G15" s="263"/>
      <c r="H15" s="263"/>
      <c r="I15" s="41">
        <v>11</v>
      </c>
      <c r="J15" s="43"/>
      <c r="K15" s="43"/>
    </row>
    <row r="16" spans="1:11" ht="12.75">
      <c r="A16" s="262" t="s">
        <v>261</v>
      </c>
      <c r="B16" s="263"/>
      <c r="C16" s="263"/>
      <c r="D16" s="263"/>
      <c r="E16" s="263"/>
      <c r="F16" s="263"/>
      <c r="G16" s="263"/>
      <c r="H16" s="263"/>
      <c r="I16" s="41">
        <v>12</v>
      </c>
      <c r="J16" s="43"/>
      <c r="K16" s="43"/>
    </row>
    <row r="17" spans="1:11" ht="12.75">
      <c r="A17" s="262" t="s">
        <v>262</v>
      </c>
      <c r="B17" s="263"/>
      <c r="C17" s="263"/>
      <c r="D17" s="263"/>
      <c r="E17" s="263"/>
      <c r="F17" s="263"/>
      <c r="G17" s="263"/>
      <c r="H17" s="263"/>
      <c r="I17" s="41">
        <v>13</v>
      </c>
      <c r="J17" s="43"/>
      <c r="K17" s="43"/>
    </row>
    <row r="18" spans="1:11" ht="12.75">
      <c r="A18" s="262" t="s">
        <v>263</v>
      </c>
      <c r="B18" s="263"/>
      <c r="C18" s="263"/>
      <c r="D18" s="263"/>
      <c r="E18" s="263"/>
      <c r="F18" s="263"/>
      <c r="G18" s="263"/>
      <c r="H18" s="263"/>
      <c r="I18" s="41">
        <v>14</v>
      </c>
      <c r="J18" s="43"/>
      <c r="K18" s="43"/>
    </row>
    <row r="19" spans="1:11" ht="12.75">
      <c r="A19" s="262" t="s">
        <v>264</v>
      </c>
      <c r="B19" s="263"/>
      <c r="C19" s="263"/>
      <c r="D19" s="263"/>
      <c r="E19" s="263"/>
      <c r="F19" s="263"/>
      <c r="G19" s="263"/>
      <c r="H19" s="263"/>
      <c r="I19" s="41">
        <v>15</v>
      </c>
      <c r="J19" s="43"/>
      <c r="K19" s="43"/>
    </row>
    <row r="20" spans="1:11" ht="12.75">
      <c r="A20" s="262" t="s">
        <v>265</v>
      </c>
      <c r="B20" s="263"/>
      <c r="C20" s="263"/>
      <c r="D20" s="263"/>
      <c r="E20" s="263"/>
      <c r="F20" s="263"/>
      <c r="G20" s="263"/>
      <c r="H20" s="263"/>
      <c r="I20" s="41">
        <v>16</v>
      </c>
      <c r="J20" s="43"/>
      <c r="K20" s="43"/>
    </row>
    <row r="21" spans="1:11" ht="12.75">
      <c r="A21" s="264" t="s">
        <v>266</v>
      </c>
      <c r="B21" s="265"/>
      <c r="C21" s="265"/>
      <c r="D21" s="265"/>
      <c r="E21" s="265"/>
      <c r="F21" s="265"/>
      <c r="G21" s="265"/>
      <c r="H21" s="265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4" t="s">
        <v>267</v>
      </c>
      <c r="B23" s="255"/>
      <c r="C23" s="255"/>
      <c r="D23" s="255"/>
      <c r="E23" s="255"/>
      <c r="F23" s="255"/>
      <c r="G23" s="255"/>
      <c r="H23" s="255"/>
      <c r="I23" s="44">
        <v>18</v>
      </c>
      <c r="J23" s="42"/>
      <c r="K23" s="42"/>
    </row>
    <row r="24" spans="1:11" ht="17.25" customHeight="1">
      <c r="A24" s="256" t="s">
        <v>268</v>
      </c>
      <c r="B24" s="257"/>
      <c r="C24" s="257"/>
      <c r="D24" s="257"/>
      <c r="E24" s="257"/>
      <c r="F24" s="257"/>
      <c r="G24" s="257"/>
      <c r="H24" s="257"/>
      <c r="I24" s="45">
        <v>19</v>
      </c>
      <c r="J24" s="73"/>
      <c r="K24" s="73"/>
    </row>
    <row r="25" spans="1:11" ht="30" customHeight="1">
      <c r="A25" s="258" t="s">
        <v>269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2012-10-30T11:28:14Z</cp:lastPrinted>
  <dcterms:created xsi:type="dcterms:W3CDTF">2008-10-17T11:51:54Z</dcterms:created>
  <dcterms:modified xsi:type="dcterms:W3CDTF">2012-10-30T11:30:54Z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