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4260" yWindow="-150" windowWidth="12630" windowHeight="11580"/>
  </bookViews>
  <sheets>
    <sheet name="GENERAL" sheetId="15" r:id="rId1"/>
    <sheet name="BS" sheetId="19" r:id="rId2"/>
    <sheet name="P&amp;L" sheetId="18" r:id="rId3"/>
    <sheet name="CF_I" sheetId="20" r:id="rId4"/>
    <sheet name="EQUITY" sheetId="17" r:id="rId5"/>
  </sheets>
  <definedNames>
    <definedName name="_xlnm.Print_Area" localSheetId="0">GENERAL!$A$1:$I$64</definedName>
  </definedNames>
  <calcPr calcId="145621"/>
</workbook>
</file>

<file path=xl/calcChain.xml><?xml version="1.0" encoding="utf-8"?>
<calcChain xmlns="http://schemas.openxmlformats.org/spreadsheetml/2006/main">
  <c r="K21" i="17" l="1"/>
  <c r="J21" i="17"/>
  <c r="K14" i="17"/>
  <c r="J14" i="17"/>
  <c r="K53" i="20"/>
  <c r="J53" i="20"/>
  <c r="K45" i="20"/>
  <c r="K47" i="20"/>
  <c r="K49" i="20"/>
  <c r="J45" i="20"/>
  <c r="J47" i="20"/>
  <c r="K39" i="20"/>
  <c r="K46" i="20"/>
  <c r="J39" i="20"/>
  <c r="J46" i="20"/>
  <c r="J48" i="20"/>
  <c r="K32" i="20"/>
  <c r="K34" i="20"/>
  <c r="J32" i="20"/>
  <c r="J34" i="20"/>
  <c r="K28" i="20"/>
  <c r="K33" i="20"/>
  <c r="J28" i="20"/>
  <c r="J33" i="20"/>
  <c r="K19" i="20"/>
  <c r="K21" i="20"/>
  <c r="J19" i="20"/>
  <c r="J21" i="20"/>
  <c r="K14" i="20"/>
  <c r="K20" i="20"/>
  <c r="J14" i="20"/>
  <c r="J20" i="20"/>
  <c r="K57" i="18"/>
  <c r="K66" i="18"/>
  <c r="K67" i="18"/>
  <c r="J57" i="18"/>
  <c r="J66" i="18"/>
  <c r="J67" i="18"/>
  <c r="K33" i="18"/>
  <c r="J33" i="18"/>
  <c r="K27" i="18"/>
  <c r="J27" i="18"/>
  <c r="K22" i="18"/>
  <c r="J22" i="18"/>
  <c r="K16" i="18"/>
  <c r="J16" i="18"/>
  <c r="K12" i="18"/>
  <c r="K10" i="18"/>
  <c r="K43" i="18"/>
  <c r="J12" i="18"/>
  <c r="J10" i="18"/>
  <c r="J43" i="18"/>
  <c r="J46" i="18"/>
  <c r="K7" i="18"/>
  <c r="K42" i="18"/>
  <c r="J7" i="18"/>
  <c r="J42" i="18"/>
  <c r="K101" i="19"/>
  <c r="J101" i="19"/>
  <c r="K91" i="19"/>
  <c r="J91" i="19"/>
  <c r="K87" i="19"/>
  <c r="J87" i="19"/>
  <c r="K83" i="19"/>
  <c r="J83" i="19"/>
  <c r="K80" i="19"/>
  <c r="J80" i="19"/>
  <c r="K73" i="19"/>
  <c r="J73" i="19"/>
  <c r="J70" i="19"/>
  <c r="J115" i="19"/>
  <c r="K70" i="19"/>
  <c r="K115" i="19"/>
  <c r="K57" i="19"/>
  <c r="J57" i="19"/>
  <c r="K50" i="19"/>
  <c r="J50" i="19"/>
  <c r="K42" i="19"/>
  <c r="K41" i="19"/>
  <c r="J42" i="19"/>
  <c r="J41" i="19"/>
  <c r="K36" i="19"/>
  <c r="K9" i="19"/>
  <c r="J36" i="19"/>
  <c r="K27" i="19"/>
  <c r="J27" i="19"/>
  <c r="K17" i="19"/>
  <c r="J17" i="19"/>
  <c r="K10" i="19"/>
  <c r="J10" i="19"/>
  <c r="J9" i="19"/>
  <c r="J67" i="19"/>
  <c r="K48" i="20"/>
  <c r="J49" i="20"/>
  <c r="K45" i="18"/>
  <c r="K44" i="18"/>
  <c r="K48" i="18"/>
  <c r="K46" i="18"/>
  <c r="J45" i="18"/>
  <c r="J44" i="18"/>
  <c r="J48" i="18"/>
  <c r="K67" i="19"/>
  <c r="K50" i="18"/>
  <c r="K49" i="18"/>
  <c r="J50" i="18"/>
  <c r="J49" i="18"/>
</calcChain>
</file>

<file path=xl/sharedStrings.xml><?xml version="1.0" encoding="utf-8"?>
<sst xmlns="http://schemas.openxmlformats.org/spreadsheetml/2006/main" count="335" uniqueCount="303">
  <si>
    <t xml:space="preserve">   3. Goodwill</t>
  </si>
  <si>
    <t>MB:</t>
  </si>
  <si>
    <t/>
  </si>
  <si>
    <t>3</t>
  </si>
  <si>
    <t>4</t>
  </si>
  <si>
    <t>ZADAR</t>
  </si>
  <si>
    <t>BOŽIDARA PETRANOVIĆA 4</t>
  </si>
  <si>
    <t>5020</t>
  </si>
  <si>
    <t>Reporting period:</t>
  </si>
  <si>
    <t>Annual financial statement of the entrepreneur -  GFI-POD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</si>
  <si>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</si>
  <si>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</si>
  <si>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</si>
  <si>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</si>
  <si>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</si>
  <si>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</si>
  <si>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</si>
  <si>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</si>
  <si>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</si>
  <si>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</si>
  <si>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</si>
  <si>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</si>
  <si>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</si>
  <si>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</si>
  <si>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</si>
  <si>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</si>
  <si>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</si>
  <si>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</si>
  <si>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</si>
  <si>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</si>
  <si>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to</t>
  </si>
  <si>
    <t xml:space="preserve">Documents to be published: </t>
  </si>
  <si>
    <t>in PDF format</t>
  </si>
  <si>
    <t>(signature of the person authorized to represent the company)</t>
  </si>
  <si>
    <t xml:space="preserve">1. Audited Annual Financial Statements with Audit Report </t>
  </si>
  <si>
    <t>2. Management Board Report</t>
  </si>
  <si>
    <t>BALANCE SHEET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</si>
  <si>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</si>
  <si>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</si>
  <si>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</si>
  <si>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</si>
  <si>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</si>
  <si>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</si>
  <si>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</si>
  <si>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</si>
  <si>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</si>
  <si>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</si>
  <si>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</si>
  <si>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</si>
  <si>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</si>
  <si>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</si>
  <si>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</si>
  <si>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</si>
  <si>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</si>
  <si>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</si>
  <si>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</si>
  <si>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</si>
  <si>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</si>
  <si>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</si>
  <si>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</si>
  <si>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</si>
  <si>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</si>
  <si>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</si>
  <si>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</si>
  <si>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</si>
  <si>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</si>
  <si>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</si>
  <si>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</si>
  <si>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</si>
  <si>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</si>
  <si>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</si>
  <si>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</si>
  <si>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</si>
  <si>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</si>
  <si>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</si>
  <si>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</si>
  <si>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</si>
  <si>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</si>
  <si>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</si>
  <si>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</si>
  <si>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</si>
  <si>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</si>
  <si>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</si>
  <si>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</si>
  <si>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</si>
  <si>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</si>
  <si>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</si>
  <si>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</si>
  <si>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</si>
  <si>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</si>
  <si>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</si>
  <si>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</si>
  <si>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</si>
  <si>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</si>
  <si>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</si>
  <si>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</si>
  <si>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</si>
  <si>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</si>
  <si>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</si>
  <si>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</si>
  <si>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</si>
  <si>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</si>
  <si>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</si>
  <si>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</si>
  <si>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</si>
  <si>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</si>
  <si>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</si>
  <si>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</si>
  <si>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</si>
  <si>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</si>
  <si>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</si>
  <si>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</si>
  <si>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</si>
  <si>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</si>
  <si>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</si>
  <si>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</si>
  <si>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</si>
  <si>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</si>
  <si>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</si>
  <si>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</si>
  <si>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</si>
  <si>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</si>
  <si>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</si>
  <si>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</si>
  <si>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</si>
  <si>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</si>
  <si>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</si>
  <si>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</si>
  <si>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</si>
  <si>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</si>
  <si>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</si>
  <si>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</si>
  <si>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</si>
  <si>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</si>
  <si>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</si>
  <si>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</si>
  <si>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</si>
  <si>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Current year
(net)</t>
  </si>
  <si>
    <t>Position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</si>
  <si>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</si>
  <si>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</si>
  <si>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</si>
  <si>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</si>
  <si>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</si>
  <si>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</si>
  <si>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</si>
  <si>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</si>
  <si>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</si>
  <si>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</si>
  <si>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</si>
  <si>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</si>
  <si>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</si>
  <si>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</si>
  <si>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</si>
  <si>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</si>
  <si>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</si>
  <si>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</si>
  <si>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</si>
  <si>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</si>
  <si>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</si>
  <si>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</si>
  <si>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</si>
  <si>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</si>
  <si>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</si>
  <si>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</si>
  <si>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</si>
  <si>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</si>
  <si>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</si>
  <si>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</si>
  <si>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</si>
  <si>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</si>
  <si>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</si>
  <si>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</si>
  <si>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</si>
  <si>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</si>
  <si>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</si>
  <si>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</si>
  <si>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</si>
  <si>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</si>
  <si>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</si>
  <si>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</si>
  <si>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</si>
  <si>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</si>
  <si>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</si>
  <si>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</si>
  <si>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</si>
  <si>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</si>
  <si>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</si>
  <si>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</si>
  <si>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</si>
  <si>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</si>
  <si>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</si>
  <si>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</si>
  <si>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</si>
  <si>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</si>
  <si>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</si>
  <si>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</si>
  <si>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</si>
  <si>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</si>
  <si>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</si>
  <si>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</si>
  <si>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</si>
  <si>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</si>
  <si>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</si>
  <si>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</si>
  <si>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</si>
  <si>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</si>
  <si>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</si>
  <si>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</si>
  <si>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</si>
  <si>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</si>
  <si>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</si>
  <si>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</si>
  <si>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</si>
  <si>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</si>
  <si>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</si>
  <si>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</si>
  <si>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</si>
  <si>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</si>
  <si>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</si>
  <si>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</si>
  <si>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</si>
  <si>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</si>
  <si>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</si>
  <si>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</si>
  <si>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</si>
  <si>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</si>
  <si>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</si>
  <si>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</si>
  <si>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</si>
  <si>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</si>
  <si>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</si>
  <si>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</si>
  <si>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</si>
  <si>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</si>
  <si>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</si>
  <si>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</si>
  <si>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</si>
  <si>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</si>
  <si>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</si>
  <si>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</si>
  <si>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</si>
  <si>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</si>
  <si>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</si>
  <si>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</si>
  <si>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</si>
  <si>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</si>
  <si>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</si>
  <si>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</si>
  <si>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</si>
  <si>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</si>
  <si>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</si>
  <si>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</si>
  <si>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</si>
  <si>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</si>
  <si>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</si>
  <si>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</si>
  <si>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</si>
  <si>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</si>
  <si>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</si>
  <si>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</si>
  <si>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</si>
  <si>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</si>
  <si>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</si>
  <si>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 a. Attributed to equity holders of parent company</t>
  </si>
  <si>
    <t>17 b. Attributed to minority interest</t>
  </si>
  <si>
    <t>Registration number (MB):</t>
  </si>
  <si>
    <t>3. Statement form persons responsible for preparation of Annual statement</t>
  </si>
  <si>
    <t>4. Decision by the authorized body (proposal) on the establishment of Annual Financial Statements</t>
  </si>
  <si>
    <t>L.S.</t>
  </si>
  <si>
    <t>EDP
mark</t>
  </si>
  <si>
    <t>Previous year
(net)</t>
  </si>
  <si>
    <t xml:space="preserve">       a)  Impairment of long-term assets (excluding financial assets)</t>
  </si>
  <si>
    <t xml:space="preserve">   4. Decrease in short-term receivables</t>
  </si>
  <si>
    <t xml:space="preserve">   1. Decrease in short-term liabilities</t>
  </si>
  <si>
    <t xml:space="preserve">   2. Insrease in short-term receivables</t>
  </si>
  <si>
    <t>for period from</t>
  </si>
  <si>
    <t xml:space="preserve">  5. Profit or loss for the current year</t>
  </si>
  <si>
    <t>Items decreasing the capital are entered with a negative number sign 
Data entered under EDP marks 001 to 009 are entered as situation on the Balance Sheet date</t>
  </si>
  <si>
    <t>VI. PROFIT OR LOSS FOR THE CURRENT YEAR (076-077)</t>
  </si>
  <si>
    <t>(please enter only contact person's family name and name)</t>
  </si>
  <si>
    <t>5. Decision on the Proposal for distribution of profit or loss coverage</t>
  </si>
  <si>
    <t>Enclosure 1.</t>
  </si>
  <si>
    <t>Business activity code:</t>
  </si>
  <si>
    <t>10. Total capital and reserves (EDP 001 to 009)</t>
  </si>
  <si>
    <t>17. Total increase or decrease in capital (EDP 011 to 016)</t>
  </si>
  <si>
    <t>04266838</t>
  </si>
  <si>
    <t>110046753</t>
  </si>
  <si>
    <t>30312968003</t>
  </si>
  <si>
    <t>TANKERSKA NEXT GENERATION D.D.</t>
  </si>
  <si>
    <t>tng@tng.hr</t>
  </si>
  <si>
    <t>www.tng.hr</t>
  </si>
  <si>
    <t>NO</t>
  </si>
  <si>
    <t>Company: 30312968003; TANKERSKA NEXT GENERATION D.D.</t>
  </si>
  <si>
    <t>DEVOŠIĆ MARIO</t>
  </si>
  <si>
    <t>023/202-137</t>
  </si>
  <si>
    <t>023/250-580</t>
  </si>
  <si>
    <t>KARAVANIĆ JOHN</t>
  </si>
  <si>
    <t>as at 31.12.2015.</t>
  </si>
  <si>
    <t>for period  01.01.2015. to 31.12.2015.</t>
  </si>
  <si>
    <t>period  01.01.2015. to 31.12.2015.</t>
  </si>
  <si>
    <t>TANKERSKA PLOVIDBA d.d.</t>
  </si>
  <si>
    <t>03144836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</si>
</sst>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19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7" fontId="19" fillId="0" borderId="6" xfId="0" applyNumberFormat="1" applyFont="1" applyFill="1" applyBorder="1" applyAlignment="1">
      <alignment horizontal="center" vertical="center"/>
    </xf>
    <xf numFmtId="167" fontId="19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7" xfId="3" applyFont="1" applyBorder="1" applyAlignment="1" applyProtection="1">
      <alignment horizontal="right" wrapText="1"/>
      <protection hidden="1"/>
    </xf>
    <xf numFmtId="0" fontId="6" fillId="2" borderId="18" xfId="1" applyFill="1" applyBorder="1" applyAlignment="1" applyProtection="1">
      <protection locked="0" hidden="1"/>
    </xf>
    <xf numFmtId="0" fontId="4" fillId="0" borderId="15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7" xfId="3" applyFont="1" applyBorder="1" applyAlignment="1" applyProtection="1">
      <alignment horizontal="right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5" xfId="3" applyNumberFormat="1" applyFont="1" applyBorder="1" applyAlignment="1" applyProtection="1">
      <alignment horizontal="left" vertical="center"/>
      <protection locked="0" hidden="1"/>
    </xf>
    <xf numFmtId="0" fontId="7" fillId="0" borderId="19" xfId="3" applyFont="1" applyBorder="1" applyAlignment="1">
      <alignment horizontal="left" vertical="center"/>
    </xf>
    <xf numFmtId="0" fontId="21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0" xfId="3" applyFont="1" applyBorder="1" applyAlignment="1" applyProtection="1">
      <alignment horizontal="center" vertical="top"/>
      <protection hidden="1"/>
    </xf>
    <xf numFmtId="0" fontId="7" fillId="0" borderId="20" xfId="3" applyFont="1" applyBorder="1" applyAlignment="1">
      <alignment horizontal="center"/>
    </xf>
    <xf numFmtId="0" fontId="7" fillId="0" borderId="20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Border="1" applyAlignment="1" applyProtection="1">
      <alignment horizontal="left" wrapText="1"/>
      <protection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5" xfId="3" applyFont="1" applyBorder="1" applyAlignment="1"/>
    <xf numFmtId="0" fontId="7" fillId="0" borderId="19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15" xfId="3" applyFont="1" applyBorder="1" applyAlignment="1" applyProtection="1">
      <alignment horizontal="left" vertical="center"/>
      <protection locked="0" hidden="1"/>
    </xf>
    <xf numFmtId="0" fontId="7" fillId="0" borderId="15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4" fillId="2" borderId="18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5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7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7" xfId="3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2" borderId="24" xfId="0" applyFont="1" applyFill="1" applyBorder="1" applyAlignment="1" applyProtection="1">
      <alignment vertical="center" wrapText="1"/>
      <protection hidden="1"/>
    </xf>
    <xf numFmtId="0" fontId="8" fillId="2" borderId="25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ankerska.hr" TargetMode="External"/><Relationship Id="rId2" Type="http://schemas.openxmlformats.org/officeDocument/2006/relationships/hyperlink" Target="http://www.tankerska.hr/" TargetMode="External"/><Relationship Id="rId1" Type="http://schemas.openxmlformats.org/officeDocument/2006/relationships/hyperlink" Target="mailto:info@tankers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zoomScaleNormal="100" zoomScaleSheetLayoutView="110" workbookViewId="0">
      <selection activeCell="C44" sqref="C44:D44"/>
    </sheetView>
  </sheetViews>
  <sheetFormatPr defaultRowHeight="12.75" x14ac:dyDescent="0.2"/>
  <cols>
    <col min="1" max="1" width="10.5703125" style="18" customWidth="1"/>
    <col min="2" max="2" width="17" style="18" customWidth="1"/>
    <col min="3" max="6" width="9.140625" style="18"/>
    <col min="7" max="7" width="15.140625" style="18" customWidth="1"/>
    <col min="8" max="8" width="19.28515625" style="18" customWidth="1"/>
    <col min="9" max="9" width="14.42578125" style="18" customWidth="1"/>
    <col min="10" max="16384" width="9.140625" style="18"/>
  </cols>
  <sheetData>
    <row r="1" spans="1:12" ht="15.75" x14ac:dyDescent="0.25">
      <c r="A1" s="129" t="s">
        <v>282</v>
      </c>
      <c r="B1" s="129"/>
      <c r="C1" s="129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">
      <c r="A2" s="158" t="s">
        <v>8</v>
      </c>
      <c r="B2" s="158"/>
      <c r="C2" s="158"/>
      <c r="D2" s="159"/>
      <c r="E2" s="19">
        <v>42005</v>
      </c>
      <c r="F2" s="20"/>
      <c r="G2" s="21" t="s">
        <v>30</v>
      </c>
      <c r="H2" s="19">
        <v>42369</v>
      </c>
      <c r="I2" s="22"/>
      <c r="J2" s="17"/>
      <c r="K2" s="17"/>
      <c r="L2" s="17"/>
    </row>
    <row r="3" spans="1:12" x14ac:dyDescent="0.2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 x14ac:dyDescent="0.2">
      <c r="A4" s="160" t="s">
        <v>9</v>
      </c>
      <c r="B4" s="160"/>
      <c r="C4" s="160"/>
      <c r="D4" s="160"/>
      <c r="E4" s="160"/>
      <c r="F4" s="160"/>
      <c r="G4" s="160"/>
      <c r="H4" s="160"/>
      <c r="I4" s="160"/>
      <c r="J4" s="17"/>
      <c r="K4" s="17"/>
      <c r="L4" s="17"/>
    </row>
    <row r="5" spans="1:12" x14ac:dyDescent="0.2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x14ac:dyDescent="0.2">
      <c r="A6" s="115" t="s">
        <v>266</v>
      </c>
      <c r="B6" s="116"/>
      <c r="C6" s="130" t="s">
        <v>286</v>
      </c>
      <c r="D6" s="131"/>
      <c r="E6" s="161"/>
      <c r="F6" s="161"/>
      <c r="G6" s="161"/>
      <c r="H6" s="161"/>
      <c r="I6" s="34"/>
      <c r="J6" s="17"/>
      <c r="K6" s="17"/>
      <c r="L6" s="17"/>
    </row>
    <row r="7" spans="1:12" x14ac:dyDescent="0.2">
      <c r="A7" s="35"/>
      <c r="B7" s="35"/>
      <c r="C7" s="26"/>
      <c r="D7" s="26"/>
      <c r="E7" s="161"/>
      <c r="F7" s="161"/>
      <c r="G7" s="161"/>
      <c r="H7" s="161"/>
      <c r="I7" s="34"/>
      <c r="J7" s="17"/>
      <c r="K7" s="17"/>
      <c r="L7" s="17"/>
    </row>
    <row r="8" spans="1:12" ht="21.75" customHeight="1" x14ac:dyDescent="0.2">
      <c r="A8" s="162" t="s">
        <v>10</v>
      </c>
      <c r="B8" s="163"/>
      <c r="C8" s="130" t="s">
        <v>287</v>
      </c>
      <c r="D8" s="131"/>
      <c r="E8" s="161"/>
      <c r="F8" s="161"/>
      <c r="G8" s="161"/>
      <c r="H8" s="161"/>
      <c r="I8" s="27"/>
      <c r="J8" s="17"/>
      <c r="K8" s="17"/>
      <c r="L8" s="17"/>
    </row>
    <row r="9" spans="1:12" x14ac:dyDescent="0.2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x14ac:dyDescent="0.2">
      <c r="A10" s="153" t="s">
        <v>11</v>
      </c>
      <c r="B10" s="154"/>
      <c r="C10" s="130" t="s">
        <v>288</v>
      </c>
      <c r="D10" s="131"/>
      <c r="E10" s="26"/>
      <c r="F10" s="26"/>
      <c r="G10" s="26"/>
      <c r="H10" s="26"/>
      <c r="I10" s="26"/>
      <c r="J10" s="17"/>
      <c r="K10" s="17"/>
      <c r="L10" s="17"/>
    </row>
    <row r="11" spans="1:12" x14ac:dyDescent="0.2">
      <c r="A11" s="155"/>
      <c r="B11" s="155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x14ac:dyDescent="0.2">
      <c r="A12" s="115" t="s">
        <v>12</v>
      </c>
      <c r="B12" s="116"/>
      <c r="C12" s="132" t="s">
        <v>289</v>
      </c>
      <c r="D12" s="152"/>
      <c r="E12" s="152"/>
      <c r="F12" s="152"/>
      <c r="G12" s="152"/>
      <c r="H12" s="152"/>
      <c r="I12" s="119"/>
      <c r="J12" s="17"/>
      <c r="K12" s="17"/>
      <c r="L12" s="17"/>
    </row>
    <row r="13" spans="1:12" x14ac:dyDescent="0.2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x14ac:dyDescent="0.2">
      <c r="A14" s="115" t="s">
        <v>13</v>
      </c>
      <c r="B14" s="116"/>
      <c r="C14" s="156">
        <v>23000</v>
      </c>
      <c r="D14" s="157"/>
      <c r="E14" s="26"/>
      <c r="F14" s="132" t="s">
        <v>5</v>
      </c>
      <c r="G14" s="152"/>
      <c r="H14" s="152"/>
      <c r="I14" s="119"/>
      <c r="J14" s="17"/>
      <c r="K14" s="17"/>
      <c r="L14" s="17"/>
    </row>
    <row r="15" spans="1:12" x14ac:dyDescent="0.2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x14ac:dyDescent="0.2">
      <c r="A16" s="115" t="s">
        <v>14</v>
      </c>
      <c r="B16" s="116"/>
      <c r="C16" s="132" t="s">
        <v>6</v>
      </c>
      <c r="D16" s="152"/>
      <c r="E16" s="152"/>
      <c r="F16" s="152"/>
      <c r="G16" s="152"/>
      <c r="H16" s="152"/>
      <c r="I16" s="119"/>
      <c r="J16" s="17"/>
      <c r="K16" s="17"/>
      <c r="L16" s="17"/>
    </row>
    <row r="17" spans="1:12" x14ac:dyDescent="0.2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x14ac:dyDescent="0.2">
      <c r="A18" s="115" t="s">
        <v>15</v>
      </c>
      <c r="B18" s="116"/>
      <c r="C18" s="112" t="s">
        <v>290</v>
      </c>
      <c r="D18" s="113"/>
      <c r="E18" s="113"/>
      <c r="F18" s="113"/>
      <c r="G18" s="113"/>
      <c r="H18" s="113"/>
      <c r="I18" s="114"/>
      <c r="J18" s="17"/>
      <c r="K18" s="17"/>
      <c r="L18" s="17"/>
    </row>
    <row r="19" spans="1:12" x14ac:dyDescent="0.2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x14ac:dyDescent="0.2">
      <c r="A20" s="115" t="s">
        <v>16</v>
      </c>
      <c r="B20" s="116"/>
      <c r="C20" s="112" t="s">
        <v>291</v>
      </c>
      <c r="D20" s="113"/>
      <c r="E20" s="113"/>
      <c r="F20" s="113"/>
      <c r="G20" s="113"/>
      <c r="H20" s="113"/>
      <c r="I20" s="114"/>
      <c r="J20" s="17"/>
      <c r="K20" s="17"/>
      <c r="L20" s="17"/>
    </row>
    <row r="21" spans="1:12" x14ac:dyDescent="0.2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x14ac:dyDescent="0.2">
      <c r="A22" s="115" t="s">
        <v>17</v>
      </c>
      <c r="B22" s="116"/>
      <c r="C22" s="39">
        <v>520</v>
      </c>
      <c r="D22" s="132" t="s">
        <v>5</v>
      </c>
      <c r="E22" s="139"/>
      <c r="F22" s="140"/>
      <c r="G22" s="150"/>
      <c r="H22" s="151"/>
      <c r="I22" s="41"/>
      <c r="J22" s="17"/>
      <c r="K22" s="17"/>
      <c r="L22" s="17"/>
    </row>
    <row r="23" spans="1:12" x14ac:dyDescent="0.2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x14ac:dyDescent="0.2">
      <c r="A24" s="115" t="s">
        <v>18</v>
      </c>
      <c r="B24" s="116"/>
      <c r="C24" s="39">
        <v>13</v>
      </c>
      <c r="D24" s="132"/>
      <c r="E24" s="139"/>
      <c r="F24" s="139"/>
      <c r="G24" s="140"/>
      <c r="H24" s="33" t="s">
        <v>22</v>
      </c>
      <c r="I24" s="43">
        <v>83</v>
      </c>
      <c r="J24" s="17"/>
      <c r="K24" s="17"/>
      <c r="L24" s="17"/>
    </row>
    <row r="25" spans="1:12" x14ac:dyDescent="0.2">
      <c r="A25" s="35"/>
      <c r="B25" s="35"/>
      <c r="C25" s="26"/>
      <c r="D25" s="42"/>
      <c r="E25" s="42"/>
      <c r="F25" s="42"/>
      <c r="G25" s="35"/>
      <c r="H25" s="35" t="s">
        <v>29</v>
      </c>
      <c r="I25" s="38"/>
      <c r="J25" s="17"/>
      <c r="K25" s="17"/>
      <c r="L25" s="17"/>
    </row>
    <row r="26" spans="1:12" x14ac:dyDescent="0.2">
      <c r="A26" s="115" t="s">
        <v>19</v>
      </c>
      <c r="B26" s="116"/>
      <c r="C26" s="44" t="s">
        <v>292</v>
      </c>
      <c r="D26" s="45"/>
      <c r="E26" s="17"/>
      <c r="F26" s="46"/>
      <c r="G26" s="115" t="s">
        <v>283</v>
      </c>
      <c r="H26" s="116"/>
      <c r="I26" s="47" t="s">
        <v>7</v>
      </c>
      <c r="J26" s="17"/>
      <c r="K26" s="17"/>
      <c r="L26" s="17"/>
    </row>
    <row r="27" spans="1:12" x14ac:dyDescent="0.2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x14ac:dyDescent="0.2">
      <c r="A28" s="144" t="s">
        <v>20</v>
      </c>
      <c r="B28" s="145"/>
      <c r="C28" s="146"/>
      <c r="D28" s="146"/>
      <c r="E28" s="147" t="s">
        <v>21</v>
      </c>
      <c r="F28" s="148"/>
      <c r="G28" s="148"/>
      <c r="H28" s="149" t="s">
        <v>1</v>
      </c>
      <c r="I28" s="149"/>
      <c r="J28" s="17"/>
      <c r="K28" s="17"/>
      <c r="L28" s="17"/>
    </row>
    <row r="29" spans="1:12" x14ac:dyDescent="0.2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x14ac:dyDescent="0.2">
      <c r="A30" s="132"/>
      <c r="B30" s="139"/>
      <c r="C30" s="139"/>
      <c r="D30" s="140"/>
      <c r="E30" s="132"/>
      <c r="F30" s="139"/>
      <c r="G30" s="140"/>
      <c r="H30" s="130"/>
      <c r="I30" s="131"/>
      <c r="J30" s="17"/>
      <c r="K30" s="17"/>
      <c r="L30" s="17"/>
    </row>
    <row r="31" spans="1:12" x14ac:dyDescent="0.2">
      <c r="A31" s="40"/>
      <c r="B31" s="40"/>
      <c r="C31" s="38"/>
      <c r="D31" s="142"/>
      <c r="E31" s="142"/>
      <c r="F31" s="142"/>
      <c r="G31" s="143"/>
      <c r="H31" s="26"/>
      <c r="I31" s="52"/>
      <c r="J31" s="17"/>
      <c r="K31" s="17"/>
      <c r="L31" s="17"/>
    </row>
    <row r="32" spans="1:12" x14ac:dyDescent="0.2">
      <c r="A32" s="132"/>
      <c r="B32" s="139"/>
      <c r="C32" s="139"/>
      <c r="D32" s="140"/>
      <c r="E32" s="132"/>
      <c r="F32" s="139"/>
      <c r="G32" s="140"/>
      <c r="H32" s="117"/>
      <c r="I32" s="128"/>
      <c r="J32" s="17"/>
      <c r="K32" s="17"/>
      <c r="L32" s="17"/>
    </row>
    <row r="33" spans="1:12" x14ac:dyDescent="0.2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x14ac:dyDescent="0.2">
      <c r="A34" s="132"/>
      <c r="B34" s="139"/>
      <c r="C34" s="139"/>
      <c r="D34" s="140"/>
      <c r="E34" s="132"/>
      <c r="F34" s="139"/>
      <c r="G34" s="140"/>
      <c r="H34" s="117"/>
      <c r="I34" s="128"/>
      <c r="J34" s="17"/>
      <c r="K34" s="17"/>
      <c r="L34" s="17"/>
    </row>
    <row r="35" spans="1:12" x14ac:dyDescent="0.2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x14ac:dyDescent="0.2">
      <c r="A36" s="132"/>
      <c r="B36" s="139"/>
      <c r="C36" s="139"/>
      <c r="D36" s="140"/>
      <c r="E36" s="132"/>
      <c r="F36" s="139"/>
      <c r="G36" s="140"/>
      <c r="H36" s="117"/>
      <c r="I36" s="128"/>
      <c r="J36" s="17"/>
      <c r="K36" s="17"/>
      <c r="L36" s="17"/>
    </row>
    <row r="37" spans="1:12" x14ac:dyDescent="0.2">
      <c r="A37" s="54"/>
      <c r="B37" s="54"/>
      <c r="C37" s="135"/>
      <c r="D37" s="136"/>
      <c r="E37" s="26"/>
      <c r="F37" s="135"/>
      <c r="G37" s="136"/>
      <c r="H37" s="26"/>
      <c r="I37" s="26"/>
      <c r="J37" s="17"/>
      <c r="K37" s="17"/>
      <c r="L37" s="17"/>
    </row>
    <row r="38" spans="1:12" x14ac:dyDescent="0.2">
      <c r="A38" s="132"/>
      <c r="B38" s="139"/>
      <c r="C38" s="139"/>
      <c r="D38" s="140"/>
      <c r="E38" s="132"/>
      <c r="F38" s="139"/>
      <c r="G38" s="140"/>
      <c r="H38" s="117"/>
      <c r="I38" s="128"/>
      <c r="J38" s="17"/>
      <c r="K38" s="17"/>
      <c r="L38" s="17"/>
    </row>
    <row r="39" spans="1:12" x14ac:dyDescent="0.2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x14ac:dyDescent="0.2">
      <c r="A40" s="141"/>
      <c r="B40" s="133"/>
      <c r="C40" s="133"/>
      <c r="D40" s="134"/>
      <c r="E40" s="141"/>
      <c r="F40" s="133"/>
      <c r="G40" s="133"/>
      <c r="H40" s="130"/>
      <c r="I40" s="131"/>
      <c r="J40" s="17"/>
      <c r="K40" s="17"/>
      <c r="L40" s="17"/>
    </row>
    <row r="41" spans="1:12" x14ac:dyDescent="0.2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x14ac:dyDescent="0.2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x14ac:dyDescent="0.2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x14ac:dyDescent="0.2">
      <c r="A44" s="110" t="s">
        <v>23</v>
      </c>
      <c r="B44" s="111"/>
      <c r="C44" s="130" t="s">
        <v>302</v>
      </c>
      <c r="D44" s="131"/>
      <c r="E44" s="27"/>
      <c r="F44" s="132" t="s">
        <v>301</v>
      </c>
      <c r="G44" s="133"/>
      <c r="H44" s="133"/>
      <c r="I44" s="134"/>
      <c r="J44" s="17"/>
      <c r="K44" s="17"/>
      <c r="L44" s="17"/>
    </row>
    <row r="45" spans="1:12" x14ac:dyDescent="0.2">
      <c r="A45" s="54"/>
      <c r="B45" s="54"/>
      <c r="C45" s="135"/>
      <c r="D45" s="136"/>
      <c r="E45" s="26"/>
      <c r="F45" s="135"/>
      <c r="G45" s="137"/>
      <c r="H45" s="62"/>
      <c r="I45" s="62"/>
      <c r="J45" s="17"/>
      <c r="K45" s="17"/>
      <c r="L45" s="17"/>
    </row>
    <row r="46" spans="1:12" x14ac:dyDescent="0.2">
      <c r="A46" s="110" t="s">
        <v>24</v>
      </c>
      <c r="B46" s="111"/>
      <c r="C46" s="132" t="s">
        <v>294</v>
      </c>
      <c r="D46" s="138"/>
      <c r="E46" s="138"/>
      <c r="F46" s="138"/>
      <c r="G46" s="138"/>
      <c r="H46" s="138"/>
      <c r="I46" s="138"/>
      <c r="J46" s="17"/>
      <c r="K46" s="17"/>
      <c r="L46" s="17"/>
    </row>
    <row r="47" spans="1:12" x14ac:dyDescent="0.2">
      <c r="A47" s="35"/>
      <c r="B47" s="35"/>
      <c r="C47" s="107" t="s">
        <v>280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x14ac:dyDescent="0.2">
      <c r="A48" s="110" t="s">
        <v>25</v>
      </c>
      <c r="B48" s="111"/>
      <c r="C48" s="117" t="s">
        <v>295</v>
      </c>
      <c r="D48" s="118"/>
      <c r="E48" s="128"/>
      <c r="F48" s="27"/>
      <c r="G48" s="33" t="s">
        <v>28</v>
      </c>
      <c r="H48" s="117" t="s">
        <v>296</v>
      </c>
      <c r="I48" s="128"/>
      <c r="J48" s="17"/>
      <c r="K48" s="17"/>
      <c r="L48" s="17"/>
    </row>
    <row r="49" spans="1:12" x14ac:dyDescent="0.2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x14ac:dyDescent="0.2">
      <c r="A50" s="110" t="s">
        <v>15</v>
      </c>
      <c r="B50" s="111"/>
      <c r="C50" s="112" t="s">
        <v>290</v>
      </c>
      <c r="D50" s="113"/>
      <c r="E50" s="113"/>
      <c r="F50" s="113"/>
      <c r="G50" s="113"/>
      <c r="H50" s="113"/>
      <c r="I50" s="114"/>
      <c r="J50" s="17"/>
      <c r="K50" s="17"/>
      <c r="L50" s="17"/>
    </row>
    <row r="51" spans="1:12" x14ac:dyDescent="0.2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x14ac:dyDescent="0.2">
      <c r="A52" s="115" t="s">
        <v>26</v>
      </c>
      <c r="B52" s="116"/>
      <c r="C52" s="117" t="s">
        <v>297</v>
      </c>
      <c r="D52" s="118"/>
      <c r="E52" s="118"/>
      <c r="F52" s="118"/>
      <c r="G52" s="118"/>
      <c r="H52" s="118"/>
      <c r="I52" s="119"/>
      <c r="J52" s="17"/>
      <c r="K52" s="17"/>
      <c r="L52" s="17"/>
    </row>
    <row r="53" spans="1:12" x14ac:dyDescent="0.2">
      <c r="A53" s="64"/>
      <c r="B53" s="64"/>
      <c r="C53" s="122" t="s">
        <v>27</v>
      </c>
      <c r="D53" s="122"/>
      <c r="E53" s="122"/>
      <c r="F53" s="122"/>
      <c r="G53" s="122"/>
      <c r="H53" s="122"/>
      <c r="I53" s="66"/>
      <c r="J53" s="17"/>
      <c r="K53" s="17"/>
      <c r="L53" s="17"/>
    </row>
    <row r="54" spans="1:12" x14ac:dyDescent="0.2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x14ac:dyDescent="0.2">
      <c r="A55" s="64"/>
      <c r="B55" s="120" t="s">
        <v>31</v>
      </c>
      <c r="C55" s="121"/>
      <c r="D55" s="121"/>
      <c r="E55" s="121"/>
      <c r="F55" s="102"/>
      <c r="G55" s="102"/>
      <c r="H55" s="103"/>
      <c r="I55" s="103"/>
      <c r="J55" s="17"/>
      <c r="K55" s="17"/>
      <c r="L55" s="17"/>
    </row>
    <row r="56" spans="1:12" x14ac:dyDescent="0.2">
      <c r="A56" s="64"/>
      <c r="B56" s="104" t="s">
        <v>34</v>
      </c>
      <c r="C56" s="105"/>
      <c r="D56" s="105"/>
      <c r="E56" s="105"/>
      <c r="F56" s="105"/>
      <c r="G56" s="105"/>
      <c r="H56" s="126" t="s">
        <v>32</v>
      </c>
      <c r="I56" s="126"/>
      <c r="J56" s="17"/>
      <c r="K56" s="17"/>
      <c r="L56" s="17"/>
    </row>
    <row r="57" spans="1:12" x14ac:dyDescent="0.2">
      <c r="A57" s="64"/>
      <c r="B57" s="104" t="s">
        <v>35</v>
      </c>
      <c r="C57" s="105"/>
      <c r="D57" s="105"/>
      <c r="E57" s="105"/>
      <c r="F57" s="105"/>
      <c r="G57" s="105"/>
      <c r="H57" s="126"/>
      <c r="I57" s="126"/>
      <c r="J57" s="17"/>
      <c r="K57" s="17"/>
      <c r="L57" s="17"/>
    </row>
    <row r="58" spans="1:12" x14ac:dyDescent="0.2">
      <c r="A58" s="64"/>
      <c r="B58" s="104" t="s">
        <v>267</v>
      </c>
      <c r="C58" s="105"/>
      <c r="D58" s="105"/>
      <c r="E58" s="105"/>
      <c r="F58" s="105"/>
      <c r="G58" s="105"/>
      <c r="H58" s="126"/>
      <c r="I58" s="126"/>
      <c r="J58" s="17"/>
      <c r="K58" s="17"/>
      <c r="L58" s="17"/>
    </row>
    <row r="59" spans="1:12" ht="24" customHeight="1" x14ac:dyDescent="0.2">
      <c r="A59" s="64"/>
      <c r="B59" s="127" t="s">
        <v>268</v>
      </c>
      <c r="C59" s="127"/>
      <c r="D59" s="127"/>
      <c r="E59" s="127"/>
      <c r="F59" s="127"/>
      <c r="G59" s="127"/>
      <c r="H59" s="126"/>
      <c r="I59" s="126"/>
      <c r="J59" s="17"/>
      <c r="K59" s="17"/>
      <c r="L59" s="17"/>
    </row>
    <row r="60" spans="1:12" x14ac:dyDescent="0.2">
      <c r="A60" s="64"/>
      <c r="B60" s="104" t="s">
        <v>281</v>
      </c>
      <c r="C60" s="106"/>
      <c r="D60" s="106"/>
      <c r="E60" s="106"/>
      <c r="F60" s="106"/>
      <c r="G60" s="106"/>
      <c r="H60" s="126"/>
      <c r="I60" s="126"/>
      <c r="J60" s="17"/>
      <c r="K60" s="17"/>
      <c r="L60" s="17"/>
    </row>
    <row r="61" spans="1:12" x14ac:dyDescent="0.2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 x14ac:dyDescent="0.25">
      <c r="A62" s="67" t="s">
        <v>2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x14ac:dyDescent="0.2">
      <c r="A63" s="27"/>
      <c r="B63" s="27"/>
      <c r="C63" s="27"/>
      <c r="D63" s="27"/>
      <c r="E63" s="64" t="s">
        <v>269</v>
      </c>
      <c r="F63" s="17"/>
      <c r="G63" s="123" t="s">
        <v>33</v>
      </c>
      <c r="H63" s="124"/>
      <c r="I63" s="125"/>
      <c r="J63" s="17"/>
      <c r="K63" s="17"/>
      <c r="L63" s="17"/>
    </row>
    <row r="64" spans="1:12" x14ac:dyDescent="0.2">
      <c r="A64" s="70"/>
      <c r="B64" s="70"/>
      <c r="C64" s="32"/>
      <c r="D64" s="32"/>
      <c r="E64" s="32"/>
      <c r="F64" s="32"/>
      <c r="G64" s="108"/>
      <c r="H64" s="109"/>
      <c r="I64" s="32"/>
      <c r="J64" s="17"/>
      <c r="K64" s="17"/>
      <c r="L64" s="17"/>
    </row>
  </sheetData>
  <protectedRanges>
    <protectedRange sqref="E2 H2 C6:D6 C8:D8 C10:D10 C12:I12 C14:D14 F14:I14 C16:I16 C18:I18 C20:I20 C24:G24 C22:F22 C26 I26 I24 A30:I30 A32:I32 A34:D34 C50:I50" name="Range1"/>
  </protectedRanges>
  <mergeCells count="72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B59:G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K141" sqref="K141"/>
    </sheetView>
  </sheetViews>
  <sheetFormatPr defaultRowHeight="12.75" x14ac:dyDescent="0.2"/>
  <cols>
    <col min="10" max="11" width="11.140625" bestFit="1" customWidth="1"/>
  </cols>
  <sheetData>
    <row r="1" spans="1:11" x14ac:dyDescent="0.2">
      <c r="A1" s="164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x14ac:dyDescent="0.2">
      <c r="A2" s="168" t="s">
        <v>298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x14ac:dyDescent="0.2">
      <c r="A4" s="174" t="s">
        <v>293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34.5" thickBot="1" x14ac:dyDescent="0.25">
      <c r="A5" s="177" t="s">
        <v>138</v>
      </c>
      <c r="B5" s="178"/>
      <c r="C5" s="178"/>
      <c r="D5" s="178"/>
      <c r="E5" s="178"/>
      <c r="F5" s="178"/>
      <c r="G5" s="178"/>
      <c r="H5" s="179"/>
      <c r="I5" s="72" t="s">
        <v>270</v>
      </c>
      <c r="J5" s="73" t="s">
        <v>271</v>
      </c>
      <c r="K5" s="74" t="s">
        <v>137</v>
      </c>
    </row>
    <row r="6" spans="1:11" x14ac:dyDescent="0.2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x14ac:dyDescent="0.2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x14ac:dyDescent="0.2">
      <c r="A8" s="184" t="s">
        <v>37</v>
      </c>
      <c r="B8" s="185"/>
      <c r="C8" s="185"/>
      <c r="D8" s="185"/>
      <c r="E8" s="185"/>
      <c r="F8" s="185"/>
      <c r="G8" s="185"/>
      <c r="H8" s="186"/>
      <c r="I8" s="6">
        <v>1</v>
      </c>
      <c r="J8" s="9">
        <v>0</v>
      </c>
      <c r="K8" s="9">
        <v>0</v>
      </c>
    </row>
    <row r="9" spans="1:11" x14ac:dyDescent="0.2">
      <c r="A9" s="187" t="s">
        <v>38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460139311</v>
      </c>
      <c r="K9" s="10">
        <f>K10+K17+K27+K36+K40</f>
        <v>1442351624</v>
      </c>
    </row>
    <row r="10" spans="1:11" x14ac:dyDescent="0.2">
      <c r="A10" s="171" t="s">
        <v>39</v>
      </c>
      <c r="B10" s="172"/>
      <c r="C10" s="172"/>
      <c r="D10" s="172"/>
      <c r="E10" s="172"/>
      <c r="F10" s="172"/>
      <c r="G10" s="172"/>
      <c r="H10" s="173"/>
      <c r="I10" s="4">
        <v>3</v>
      </c>
      <c r="J10" s="10">
        <f>SUM(J11:J16)</f>
        <v>0</v>
      </c>
      <c r="K10" s="10">
        <f>SUM(K11:K16)</f>
        <v>0</v>
      </c>
    </row>
    <row r="11" spans="1:11" x14ac:dyDescent="0.2">
      <c r="A11" s="171" t="s">
        <v>40</v>
      </c>
      <c r="B11" s="172"/>
      <c r="C11" s="172"/>
      <c r="D11" s="172"/>
      <c r="E11" s="172"/>
      <c r="F11" s="172"/>
      <c r="G11" s="172"/>
      <c r="H11" s="173"/>
      <c r="I11" s="4">
        <v>4</v>
      </c>
      <c r="J11" s="11">
        <v>0</v>
      </c>
      <c r="K11" s="11">
        <v>0</v>
      </c>
    </row>
    <row r="12" spans="1:11" ht="30.75" customHeight="1" x14ac:dyDescent="0.2">
      <c r="A12" s="171" t="s">
        <v>41</v>
      </c>
      <c r="B12" s="172"/>
      <c r="C12" s="172"/>
      <c r="D12" s="172"/>
      <c r="E12" s="172"/>
      <c r="F12" s="172"/>
      <c r="G12" s="172"/>
      <c r="H12" s="173"/>
      <c r="I12" s="4">
        <v>5</v>
      </c>
      <c r="J12" s="11">
        <v>0</v>
      </c>
      <c r="K12" s="11">
        <v>0</v>
      </c>
    </row>
    <row r="13" spans="1:11" x14ac:dyDescent="0.2">
      <c r="A13" s="171" t="s">
        <v>0</v>
      </c>
      <c r="B13" s="172"/>
      <c r="C13" s="172"/>
      <c r="D13" s="172"/>
      <c r="E13" s="172"/>
      <c r="F13" s="172"/>
      <c r="G13" s="172"/>
      <c r="H13" s="173"/>
      <c r="I13" s="4">
        <v>6</v>
      </c>
      <c r="J13" s="11">
        <v>0</v>
      </c>
      <c r="K13" s="11">
        <v>0</v>
      </c>
    </row>
    <row r="14" spans="1:11" x14ac:dyDescent="0.2">
      <c r="A14" s="171" t="s">
        <v>42</v>
      </c>
      <c r="B14" s="172"/>
      <c r="C14" s="172"/>
      <c r="D14" s="172"/>
      <c r="E14" s="172"/>
      <c r="F14" s="172"/>
      <c r="G14" s="172"/>
      <c r="H14" s="173"/>
      <c r="I14" s="4">
        <v>7</v>
      </c>
      <c r="J14" s="11">
        <v>0</v>
      </c>
      <c r="K14" s="11">
        <v>0</v>
      </c>
    </row>
    <row r="15" spans="1:11" x14ac:dyDescent="0.2">
      <c r="A15" s="171" t="s">
        <v>43</v>
      </c>
      <c r="B15" s="172"/>
      <c r="C15" s="172"/>
      <c r="D15" s="172"/>
      <c r="E15" s="172"/>
      <c r="F15" s="172"/>
      <c r="G15" s="172"/>
      <c r="H15" s="173"/>
      <c r="I15" s="4">
        <v>8</v>
      </c>
      <c r="J15" s="11">
        <v>0</v>
      </c>
      <c r="K15" s="11">
        <v>0</v>
      </c>
    </row>
    <row r="16" spans="1:11" x14ac:dyDescent="0.2">
      <c r="A16" s="171" t="s">
        <v>44</v>
      </c>
      <c r="B16" s="172"/>
      <c r="C16" s="172"/>
      <c r="D16" s="172"/>
      <c r="E16" s="172"/>
      <c r="F16" s="172"/>
      <c r="G16" s="172"/>
      <c r="H16" s="173"/>
      <c r="I16" s="4">
        <v>9</v>
      </c>
      <c r="J16" s="11">
        <v>0</v>
      </c>
      <c r="K16" s="11">
        <v>0</v>
      </c>
    </row>
    <row r="17" spans="1:11" x14ac:dyDescent="0.2">
      <c r="A17" s="171" t="s">
        <v>45</v>
      </c>
      <c r="B17" s="172"/>
      <c r="C17" s="172"/>
      <c r="D17" s="172"/>
      <c r="E17" s="172"/>
      <c r="F17" s="172"/>
      <c r="G17" s="172"/>
      <c r="H17" s="173"/>
      <c r="I17" s="4">
        <v>10</v>
      </c>
      <c r="J17" s="10">
        <f>SUM(J18:J26)</f>
        <v>460139311</v>
      </c>
      <c r="K17" s="10">
        <f>SUM(K18:K26)</f>
        <v>1442351624</v>
      </c>
    </row>
    <row r="18" spans="1:11" x14ac:dyDescent="0.2">
      <c r="A18" s="171" t="s">
        <v>46</v>
      </c>
      <c r="B18" s="172"/>
      <c r="C18" s="172"/>
      <c r="D18" s="172"/>
      <c r="E18" s="172"/>
      <c r="F18" s="172"/>
      <c r="G18" s="172"/>
      <c r="H18" s="173"/>
      <c r="I18" s="4">
        <v>11</v>
      </c>
      <c r="J18" s="11">
        <v>0</v>
      </c>
      <c r="K18" s="11">
        <v>0</v>
      </c>
    </row>
    <row r="19" spans="1:11" x14ac:dyDescent="0.2">
      <c r="A19" s="171" t="s">
        <v>47</v>
      </c>
      <c r="B19" s="172"/>
      <c r="C19" s="172"/>
      <c r="D19" s="172"/>
      <c r="E19" s="172"/>
      <c r="F19" s="172"/>
      <c r="G19" s="172"/>
      <c r="H19" s="173"/>
      <c r="I19" s="4">
        <v>12</v>
      </c>
      <c r="J19" s="11">
        <v>0</v>
      </c>
      <c r="K19" s="11">
        <v>0</v>
      </c>
    </row>
    <row r="20" spans="1:11" x14ac:dyDescent="0.2">
      <c r="A20" s="171" t="s">
        <v>48</v>
      </c>
      <c r="B20" s="172"/>
      <c r="C20" s="172"/>
      <c r="D20" s="172"/>
      <c r="E20" s="172"/>
      <c r="F20" s="172"/>
      <c r="G20" s="172"/>
      <c r="H20" s="173"/>
      <c r="I20" s="4">
        <v>13</v>
      </c>
      <c r="J20" s="11">
        <v>368190814</v>
      </c>
      <c r="K20" s="11">
        <v>1442327184</v>
      </c>
    </row>
    <row r="21" spans="1:11" x14ac:dyDescent="0.2">
      <c r="A21" s="171" t="s">
        <v>49</v>
      </c>
      <c r="B21" s="172"/>
      <c r="C21" s="172"/>
      <c r="D21" s="172"/>
      <c r="E21" s="172"/>
      <c r="F21" s="172"/>
      <c r="G21" s="172"/>
      <c r="H21" s="173"/>
      <c r="I21" s="4">
        <v>14</v>
      </c>
      <c r="J21" s="11">
        <v>0</v>
      </c>
      <c r="K21" s="11">
        <v>24440</v>
      </c>
    </row>
    <row r="22" spans="1:11" x14ac:dyDescent="0.2">
      <c r="A22" s="171" t="s">
        <v>50</v>
      </c>
      <c r="B22" s="172"/>
      <c r="C22" s="172"/>
      <c r="D22" s="172"/>
      <c r="E22" s="172"/>
      <c r="F22" s="172"/>
      <c r="G22" s="172"/>
      <c r="H22" s="173"/>
      <c r="I22" s="4">
        <v>15</v>
      </c>
      <c r="J22" s="11">
        <v>0</v>
      </c>
      <c r="K22" s="11">
        <v>0</v>
      </c>
    </row>
    <row r="23" spans="1:11" x14ac:dyDescent="0.2">
      <c r="A23" s="171" t="s">
        <v>51</v>
      </c>
      <c r="B23" s="172"/>
      <c r="C23" s="172"/>
      <c r="D23" s="172"/>
      <c r="E23" s="172"/>
      <c r="F23" s="172"/>
      <c r="G23" s="172"/>
      <c r="H23" s="173"/>
      <c r="I23" s="4">
        <v>16</v>
      </c>
      <c r="J23" s="11">
        <v>0</v>
      </c>
      <c r="K23" s="11">
        <v>0</v>
      </c>
    </row>
    <row r="24" spans="1:11" x14ac:dyDescent="0.2">
      <c r="A24" s="171" t="s">
        <v>52</v>
      </c>
      <c r="B24" s="172"/>
      <c r="C24" s="172"/>
      <c r="D24" s="172"/>
      <c r="E24" s="172"/>
      <c r="F24" s="172"/>
      <c r="G24" s="172"/>
      <c r="H24" s="173"/>
      <c r="I24" s="4">
        <v>17</v>
      </c>
      <c r="J24" s="11">
        <v>91948497</v>
      </c>
      <c r="K24" s="11">
        <v>0</v>
      </c>
    </row>
    <row r="25" spans="1:11" x14ac:dyDescent="0.2">
      <c r="A25" s="171" t="s">
        <v>53</v>
      </c>
      <c r="B25" s="172"/>
      <c r="C25" s="172"/>
      <c r="D25" s="172"/>
      <c r="E25" s="172"/>
      <c r="F25" s="172"/>
      <c r="G25" s="172"/>
      <c r="H25" s="173"/>
      <c r="I25" s="4">
        <v>18</v>
      </c>
      <c r="J25" s="11">
        <v>0</v>
      </c>
      <c r="K25" s="11">
        <v>0</v>
      </c>
    </row>
    <row r="26" spans="1:11" x14ac:dyDescent="0.2">
      <c r="A26" s="171" t="s">
        <v>54</v>
      </c>
      <c r="B26" s="172"/>
      <c r="C26" s="172"/>
      <c r="D26" s="172"/>
      <c r="E26" s="172"/>
      <c r="F26" s="172"/>
      <c r="G26" s="172"/>
      <c r="H26" s="173"/>
      <c r="I26" s="4">
        <v>19</v>
      </c>
      <c r="J26" s="11">
        <v>0</v>
      </c>
      <c r="K26" s="11">
        <v>0</v>
      </c>
    </row>
    <row r="27" spans="1:11" x14ac:dyDescent="0.2">
      <c r="A27" s="171" t="s">
        <v>55</v>
      </c>
      <c r="B27" s="172"/>
      <c r="C27" s="172"/>
      <c r="D27" s="172"/>
      <c r="E27" s="172"/>
      <c r="F27" s="172"/>
      <c r="G27" s="172"/>
      <c r="H27" s="173"/>
      <c r="I27" s="4">
        <v>20</v>
      </c>
      <c r="J27" s="10">
        <f>SUM(J28:J35)</f>
        <v>0</v>
      </c>
      <c r="K27" s="10">
        <f>SUM(K28:K35)</f>
        <v>0</v>
      </c>
    </row>
    <row r="28" spans="1:11" x14ac:dyDescent="0.2">
      <c r="A28" s="171" t="s">
        <v>56</v>
      </c>
      <c r="B28" s="172"/>
      <c r="C28" s="172"/>
      <c r="D28" s="172"/>
      <c r="E28" s="172"/>
      <c r="F28" s="172"/>
      <c r="G28" s="172"/>
      <c r="H28" s="173"/>
      <c r="I28" s="4">
        <v>21</v>
      </c>
      <c r="J28" s="11">
        <v>0</v>
      </c>
      <c r="K28" s="11">
        <v>0</v>
      </c>
    </row>
    <row r="29" spans="1:11" x14ac:dyDescent="0.2">
      <c r="A29" s="171" t="s">
        <v>57</v>
      </c>
      <c r="B29" s="172"/>
      <c r="C29" s="172"/>
      <c r="D29" s="172"/>
      <c r="E29" s="172"/>
      <c r="F29" s="172"/>
      <c r="G29" s="172"/>
      <c r="H29" s="173"/>
      <c r="I29" s="4">
        <v>22</v>
      </c>
      <c r="J29" s="11">
        <v>0</v>
      </c>
      <c r="K29" s="11">
        <v>0</v>
      </c>
    </row>
    <row r="30" spans="1:11" x14ac:dyDescent="0.2">
      <c r="A30" s="171" t="s">
        <v>58</v>
      </c>
      <c r="B30" s="172"/>
      <c r="C30" s="172"/>
      <c r="D30" s="172"/>
      <c r="E30" s="172"/>
      <c r="F30" s="172"/>
      <c r="G30" s="172"/>
      <c r="H30" s="173"/>
      <c r="I30" s="4">
        <v>23</v>
      </c>
      <c r="J30" s="11">
        <v>0</v>
      </c>
      <c r="K30" s="11">
        <v>0</v>
      </c>
    </row>
    <row r="31" spans="1:11" x14ac:dyDescent="0.2">
      <c r="A31" s="171" t="s">
        <v>59</v>
      </c>
      <c r="B31" s="172"/>
      <c r="C31" s="172"/>
      <c r="D31" s="172"/>
      <c r="E31" s="172"/>
      <c r="F31" s="172"/>
      <c r="G31" s="172"/>
      <c r="H31" s="173"/>
      <c r="I31" s="4">
        <v>24</v>
      </c>
      <c r="J31" s="11">
        <v>0</v>
      </c>
      <c r="K31" s="11">
        <v>0</v>
      </c>
    </row>
    <row r="32" spans="1:11" x14ac:dyDescent="0.2">
      <c r="A32" s="171" t="s">
        <v>60</v>
      </c>
      <c r="B32" s="172"/>
      <c r="C32" s="172"/>
      <c r="D32" s="172"/>
      <c r="E32" s="172"/>
      <c r="F32" s="172"/>
      <c r="G32" s="172"/>
      <c r="H32" s="173"/>
      <c r="I32" s="4">
        <v>25</v>
      </c>
      <c r="J32" s="11">
        <v>0</v>
      </c>
      <c r="K32" s="11">
        <v>0</v>
      </c>
    </row>
    <row r="33" spans="1:11" x14ac:dyDescent="0.2">
      <c r="A33" s="171" t="s">
        <v>61</v>
      </c>
      <c r="B33" s="172"/>
      <c r="C33" s="172"/>
      <c r="D33" s="172"/>
      <c r="E33" s="172"/>
      <c r="F33" s="172"/>
      <c r="G33" s="172"/>
      <c r="H33" s="173"/>
      <c r="I33" s="4">
        <v>26</v>
      </c>
      <c r="J33" s="11">
        <v>0</v>
      </c>
      <c r="K33" s="11">
        <v>0</v>
      </c>
    </row>
    <row r="34" spans="1:11" x14ac:dyDescent="0.2">
      <c r="A34" s="171" t="s">
        <v>62</v>
      </c>
      <c r="B34" s="172"/>
      <c r="C34" s="172"/>
      <c r="D34" s="172"/>
      <c r="E34" s="172"/>
      <c r="F34" s="172"/>
      <c r="G34" s="172"/>
      <c r="H34" s="173"/>
      <c r="I34" s="4">
        <v>27</v>
      </c>
      <c r="J34" s="11">
        <v>0</v>
      </c>
      <c r="K34" s="11">
        <v>0</v>
      </c>
    </row>
    <row r="35" spans="1:11" x14ac:dyDescent="0.2">
      <c r="A35" s="171" t="s">
        <v>63</v>
      </c>
      <c r="B35" s="172"/>
      <c r="C35" s="172"/>
      <c r="D35" s="172"/>
      <c r="E35" s="172"/>
      <c r="F35" s="172"/>
      <c r="G35" s="172"/>
      <c r="H35" s="173"/>
      <c r="I35" s="4">
        <v>28</v>
      </c>
      <c r="J35" s="11">
        <v>0</v>
      </c>
      <c r="K35" s="11">
        <v>0</v>
      </c>
    </row>
    <row r="36" spans="1:11" x14ac:dyDescent="0.2">
      <c r="A36" s="171" t="s">
        <v>64</v>
      </c>
      <c r="B36" s="172"/>
      <c r="C36" s="172"/>
      <c r="D36" s="172"/>
      <c r="E36" s="172"/>
      <c r="F36" s="172"/>
      <c r="G36" s="172"/>
      <c r="H36" s="173"/>
      <c r="I36" s="4">
        <v>29</v>
      </c>
      <c r="J36" s="10">
        <f>SUM(J37:J39)</f>
        <v>0</v>
      </c>
      <c r="K36" s="10">
        <f>SUM(K37:K39)</f>
        <v>0</v>
      </c>
    </row>
    <row r="37" spans="1:11" x14ac:dyDescent="0.2">
      <c r="A37" s="171" t="s">
        <v>65</v>
      </c>
      <c r="B37" s="172"/>
      <c r="C37" s="172"/>
      <c r="D37" s="172"/>
      <c r="E37" s="172"/>
      <c r="F37" s="172"/>
      <c r="G37" s="172"/>
      <c r="H37" s="173"/>
      <c r="I37" s="4">
        <v>30</v>
      </c>
      <c r="J37" s="11">
        <v>0</v>
      </c>
      <c r="K37" s="11">
        <v>0</v>
      </c>
    </row>
    <row r="38" spans="1:11" x14ac:dyDescent="0.2">
      <c r="A38" s="171" t="s">
        <v>66</v>
      </c>
      <c r="B38" s="172"/>
      <c r="C38" s="172"/>
      <c r="D38" s="172"/>
      <c r="E38" s="172"/>
      <c r="F38" s="172"/>
      <c r="G38" s="172"/>
      <c r="H38" s="173"/>
      <c r="I38" s="4">
        <v>31</v>
      </c>
      <c r="J38" s="11">
        <v>0</v>
      </c>
      <c r="K38" s="11">
        <v>0</v>
      </c>
    </row>
    <row r="39" spans="1:11" x14ac:dyDescent="0.2">
      <c r="A39" s="171" t="s">
        <v>67</v>
      </c>
      <c r="B39" s="172"/>
      <c r="C39" s="172"/>
      <c r="D39" s="172"/>
      <c r="E39" s="172"/>
      <c r="F39" s="172"/>
      <c r="G39" s="172"/>
      <c r="H39" s="173"/>
      <c r="I39" s="4">
        <v>32</v>
      </c>
      <c r="J39" s="11">
        <v>0</v>
      </c>
      <c r="K39" s="11">
        <v>0</v>
      </c>
    </row>
    <row r="40" spans="1:11" x14ac:dyDescent="0.2">
      <c r="A40" s="171" t="s">
        <v>68</v>
      </c>
      <c r="B40" s="172"/>
      <c r="C40" s="172"/>
      <c r="D40" s="172"/>
      <c r="E40" s="172"/>
      <c r="F40" s="172"/>
      <c r="G40" s="172"/>
      <c r="H40" s="173"/>
      <c r="I40" s="4">
        <v>33</v>
      </c>
      <c r="J40" s="11">
        <v>0</v>
      </c>
      <c r="K40" s="11">
        <v>0</v>
      </c>
    </row>
    <row r="41" spans="1:11" x14ac:dyDescent="0.2">
      <c r="A41" s="187" t="s">
        <v>69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27203637</v>
      </c>
      <c r="K41" s="10">
        <f>K42+K50+K57+K65</f>
        <v>76596715</v>
      </c>
    </row>
    <row r="42" spans="1:11" x14ac:dyDescent="0.2">
      <c r="A42" s="171" t="s">
        <v>70</v>
      </c>
      <c r="B42" s="172"/>
      <c r="C42" s="172"/>
      <c r="D42" s="172"/>
      <c r="E42" s="172"/>
      <c r="F42" s="172"/>
      <c r="G42" s="172"/>
      <c r="H42" s="173"/>
      <c r="I42" s="4">
        <v>35</v>
      </c>
      <c r="J42" s="10">
        <f>SUM(J43:J49)</f>
        <v>0</v>
      </c>
      <c r="K42" s="10">
        <f>SUM(K43:K49)</f>
        <v>4928176</v>
      </c>
    </row>
    <row r="43" spans="1:11" x14ac:dyDescent="0.2">
      <c r="A43" s="171" t="s">
        <v>71</v>
      </c>
      <c r="B43" s="172"/>
      <c r="C43" s="172"/>
      <c r="D43" s="172"/>
      <c r="E43" s="172"/>
      <c r="F43" s="172"/>
      <c r="G43" s="172"/>
      <c r="H43" s="173"/>
      <c r="I43" s="4">
        <v>36</v>
      </c>
      <c r="J43" s="11">
        <v>0</v>
      </c>
      <c r="K43" s="11">
        <v>4928176</v>
      </c>
    </row>
    <row r="44" spans="1:11" x14ac:dyDescent="0.2">
      <c r="A44" s="171" t="s">
        <v>72</v>
      </c>
      <c r="B44" s="172"/>
      <c r="C44" s="172"/>
      <c r="D44" s="172"/>
      <c r="E44" s="172"/>
      <c r="F44" s="172"/>
      <c r="G44" s="172"/>
      <c r="H44" s="173"/>
      <c r="I44" s="4">
        <v>37</v>
      </c>
      <c r="J44" s="11">
        <v>0</v>
      </c>
      <c r="K44" s="11">
        <v>0</v>
      </c>
    </row>
    <row r="45" spans="1:11" x14ac:dyDescent="0.2">
      <c r="A45" s="171" t="s">
        <v>73</v>
      </c>
      <c r="B45" s="172"/>
      <c r="C45" s="172"/>
      <c r="D45" s="172"/>
      <c r="E45" s="172"/>
      <c r="F45" s="172"/>
      <c r="G45" s="172"/>
      <c r="H45" s="173"/>
      <c r="I45" s="4">
        <v>38</v>
      </c>
      <c r="J45" s="11">
        <v>0</v>
      </c>
      <c r="K45" s="11">
        <v>0</v>
      </c>
    </row>
    <row r="46" spans="1:11" x14ac:dyDescent="0.2">
      <c r="A46" s="171" t="s">
        <v>74</v>
      </c>
      <c r="B46" s="172"/>
      <c r="C46" s="172"/>
      <c r="D46" s="172"/>
      <c r="E46" s="172"/>
      <c r="F46" s="172"/>
      <c r="G46" s="172"/>
      <c r="H46" s="173"/>
      <c r="I46" s="4">
        <v>39</v>
      </c>
      <c r="J46" s="11">
        <v>0</v>
      </c>
      <c r="K46" s="11">
        <v>0</v>
      </c>
    </row>
    <row r="47" spans="1:11" x14ac:dyDescent="0.2">
      <c r="A47" s="171" t="s">
        <v>75</v>
      </c>
      <c r="B47" s="172"/>
      <c r="C47" s="172"/>
      <c r="D47" s="172"/>
      <c r="E47" s="172"/>
      <c r="F47" s="172"/>
      <c r="G47" s="172"/>
      <c r="H47" s="173"/>
      <c r="I47" s="4">
        <v>40</v>
      </c>
      <c r="J47" s="11">
        <v>0</v>
      </c>
      <c r="K47" s="11">
        <v>0</v>
      </c>
    </row>
    <row r="48" spans="1:11" x14ac:dyDescent="0.2">
      <c r="A48" s="171" t="s">
        <v>76</v>
      </c>
      <c r="B48" s="172"/>
      <c r="C48" s="172"/>
      <c r="D48" s="172"/>
      <c r="E48" s="172"/>
      <c r="F48" s="172"/>
      <c r="G48" s="172"/>
      <c r="H48" s="173"/>
      <c r="I48" s="4">
        <v>41</v>
      </c>
      <c r="J48" s="11">
        <v>0</v>
      </c>
      <c r="K48" s="11">
        <v>0</v>
      </c>
    </row>
    <row r="49" spans="1:11" x14ac:dyDescent="0.2">
      <c r="A49" s="171" t="s">
        <v>77</v>
      </c>
      <c r="B49" s="172"/>
      <c r="C49" s="172"/>
      <c r="D49" s="172"/>
      <c r="E49" s="172"/>
      <c r="F49" s="172"/>
      <c r="G49" s="172"/>
      <c r="H49" s="173"/>
      <c r="I49" s="4">
        <v>42</v>
      </c>
      <c r="J49" s="11">
        <v>0</v>
      </c>
      <c r="K49" s="11">
        <v>0</v>
      </c>
    </row>
    <row r="50" spans="1:11" x14ac:dyDescent="0.2">
      <c r="A50" s="171" t="s">
        <v>78</v>
      </c>
      <c r="B50" s="172"/>
      <c r="C50" s="172"/>
      <c r="D50" s="172"/>
      <c r="E50" s="172"/>
      <c r="F50" s="172"/>
      <c r="G50" s="172"/>
      <c r="H50" s="173"/>
      <c r="I50" s="4">
        <v>43</v>
      </c>
      <c r="J50" s="10">
        <f>SUM(J51:J56)</f>
        <v>3930535</v>
      </c>
      <c r="K50" s="10">
        <f>SUM(K51:K56)</f>
        <v>203520</v>
      </c>
    </row>
    <row r="51" spans="1:11" x14ac:dyDescent="0.2">
      <c r="A51" s="171" t="s">
        <v>79</v>
      </c>
      <c r="B51" s="172"/>
      <c r="C51" s="172"/>
      <c r="D51" s="172"/>
      <c r="E51" s="172"/>
      <c r="F51" s="172"/>
      <c r="G51" s="172"/>
      <c r="H51" s="173"/>
      <c r="I51" s="4">
        <v>44</v>
      </c>
      <c r="J51" s="11">
        <v>3811514</v>
      </c>
      <c r="K51" s="11">
        <v>17724</v>
      </c>
    </row>
    <row r="52" spans="1:11" x14ac:dyDescent="0.2">
      <c r="A52" s="171" t="s">
        <v>80</v>
      </c>
      <c r="B52" s="172"/>
      <c r="C52" s="172"/>
      <c r="D52" s="172"/>
      <c r="E52" s="172"/>
      <c r="F52" s="172"/>
      <c r="G52" s="172"/>
      <c r="H52" s="173"/>
      <c r="I52" s="4">
        <v>45</v>
      </c>
      <c r="J52" s="11">
        <v>0</v>
      </c>
      <c r="K52" s="11">
        <v>3496</v>
      </c>
    </row>
    <row r="53" spans="1:11" x14ac:dyDescent="0.2">
      <c r="A53" s="171" t="s">
        <v>81</v>
      </c>
      <c r="B53" s="172"/>
      <c r="C53" s="172"/>
      <c r="D53" s="172"/>
      <c r="E53" s="172"/>
      <c r="F53" s="172"/>
      <c r="G53" s="172"/>
      <c r="H53" s="173"/>
      <c r="I53" s="4">
        <v>46</v>
      </c>
      <c r="J53" s="11">
        <v>0</v>
      </c>
      <c r="K53" s="11">
        <v>0</v>
      </c>
    </row>
    <row r="54" spans="1:11" x14ac:dyDescent="0.2">
      <c r="A54" s="171" t="s">
        <v>82</v>
      </c>
      <c r="B54" s="172"/>
      <c r="C54" s="172"/>
      <c r="D54" s="172"/>
      <c r="E54" s="172"/>
      <c r="F54" s="172"/>
      <c r="G54" s="172"/>
      <c r="H54" s="173"/>
      <c r="I54" s="4">
        <v>47</v>
      </c>
      <c r="J54" s="11">
        <v>0</v>
      </c>
      <c r="K54" s="11">
        <v>5005</v>
      </c>
    </row>
    <row r="55" spans="1:11" x14ac:dyDescent="0.2">
      <c r="A55" s="171" t="s">
        <v>83</v>
      </c>
      <c r="B55" s="172"/>
      <c r="C55" s="172"/>
      <c r="D55" s="172"/>
      <c r="E55" s="172"/>
      <c r="F55" s="172"/>
      <c r="G55" s="172"/>
      <c r="H55" s="173"/>
      <c r="I55" s="4">
        <v>48</v>
      </c>
      <c r="J55" s="11">
        <v>119021</v>
      </c>
      <c r="K55" s="11">
        <v>169150</v>
      </c>
    </row>
    <row r="56" spans="1:11" x14ac:dyDescent="0.2">
      <c r="A56" s="171" t="s">
        <v>84</v>
      </c>
      <c r="B56" s="172"/>
      <c r="C56" s="172"/>
      <c r="D56" s="172"/>
      <c r="E56" s="172"/>
      <c r="F56" s="172"/>
      <c r="G56" s="172"/>
      <c r="H56" s="173"/>
      <c r="I56" s="4">
        <v>49</v>
      </c>
      <c r="J56" s="11">
        <v>0</v>
      </c>
      <c r="K56" s="11">
        <v>8145</v>
      </c>
    </row>
    <row r="57" spans="1:11" x14ac:dyDescent="0.2">
      <c r="A57" s="171" t="s">
        <v>85</v>
      </c>
      <c r="B57" s="172"/>
      <c r="C57" s="172"/>
      <c r="D57" s="172"/>
      <c r="E57" s="172"/>
      <c r="F57" s="172"/>
      <c r="G57" s="172"/>
      <c r="H57" s="173"/>
      <c r="I57" s="4">
        <v>50</v>
      </c>
      <c r="J57" s="10">
        <f>SUM(J58:J64)</f>
        <v>0</v>
      </c>
      <c r="K57" s="10">
        <f>SUM(K58:K64)</f>
        <v>0</v>
      </c>
    </row>
    <row r="58" spans="1:11" x14ac:dyDescent="0.2">
      <c r="A58" s="171" t="s">
        <v>56</v>
      </c>
      <c r="B58" s="172"/>
      <c r="C58" s="172"/>
      <c r="D58" s="172"/>
      <c r="E58" s="172"/>
      <c r="F58" s="172"/>
      <c r="G58" s="172"/>
      <c r="H58" s="173"/>
      <c r="I58" s="4">
        <v>51</v>
      </c>
      <c r="J58" s="11">
        <v>0</v>
      </c>
      <c r="K58" s="11">
        <v>0</v>
      </c>
    </row>
    <row r="59" spans="1:11" x14ac:dyDescent="0.2">
      <c r="A59" s="171" t="s">
        <v>57</v>
      </c>
      <c r="B59" s="172"/>
      <c r="C59" s="172"/>
      <c r="D59" s="172"/>
      <c r="E59" s="172"/>
      <c r="F59" s="172"/>
      <c r="G59" s="172"/>
      <c r="H59" s="173"/>
      <c r="I59" s="4">
        <v>52</v>
      </c>
      <c r="J59" s="11">
        <v>0</v>
      </c>
      <c r="K59" s="11">
        <v>0</v>
      </c>
    </row>
    <row r="60" spans="1:11" x14ac:dyDescent="0.2">
      <c r="A60" s="171" t="s">
        <v>58</v>
      </c>
      <c r="B60" s="172"/>
      <c r="C60" s="172"/>
      <c r="D60" s="172"/>
      <c r="E60" s="172"/>
      <c r="F60" s="172"/>
      <c r="G60" s="172"/>
      <c r="H60" s="173"/>
      <c r="I60" s="4">
        <v>53</v>
      </c>
      <c r="J60" s="11">
        <v>0</v>
      </c>
      <c r="K60" s="11">
        <v>0</v>
      </c>
    </row>
    <row r="61" spans="1:11" x14ac:dyDescent="0.2">
      <c r="A61" s="171" t="s">
        <v>59</v>
      </c>
      <c r="B61" s="172"/>
      <c r="C61" s="172"/>
      <c r="D61" s="172"/>
      <c r="E61" s="172"/>
      <c r="F61" s="172"/>
      <c r="G61" s="172"/>
      <c r="H61" s="173"/>
      <c r="I61" s="4">
        <v>54</v>
      </c>
      <c r="J61" s="11">
        <v>0</v>
      </c>
      <c r="K61" s="11">
        <v>0</v>
      </c>
    </row>
    <row r="62" spans="1:11" x14ac:dyDescent="0.2">
      <c r="A62" s="171" t="s">
        <v>60</v>
      </c>
      <c r="B62" s="172"/>
      <c r="C62" s="172"/>
      <c r="D62" s="172"/>
      <c r="E62" s="172"/>
      <c r="F62" s="172"/>
      <c r="G62" s="172"/>
      <c r="H62" s="173"/>
      <c r="I62" s="4">
        <v>55</v>
      </c>
      <c r="J62" s="11">
        <v>0</v>
      </c>
      <c r="K62" s="11">
        <v>0</v>
      </c>
    </row>
    <row r="63" spans="1:11" x14ac:dyDescent="0.2">
      <c r="A63" s="171" t="s">
        <v>61</v>
      </c>
      <c r="B63" s="172"/>
      <c r="C63" s="172"/>
      <c r="D63" s="172"/>
      <c r="E63" s="172"/>
      <c r="F63" s="172"/>
      <c r="G63" s="172"/>
      <c r="H63" s="173"/>
      <c r="I63" s="4">
        <v>56</v>
      </c>
      <c r="J63" s="11">
        <v>0</v>
      </c>
      <c r="K63" s="11">
        <v>0</v>
      </c>
    </row>
    <row r="64" spans="1:11" x14ac:dyDescent="0.2">
      <c r="A64" s="171" t="s">
        <v>86</v>
      </c>
      <c r="B64" s="172"/>
      <c r="C64" s="172"/>
      <c r="D64" s="172"/>
      <c r="E64" s="172"/>
      <c r="F64" s="172"/>
      <c r="G64" s="172"/>
      <c r="H64" s="173"/>
      <c r="I64" s="4">
        <v>57</v>
      </c>
      <c r="J64" s="11">
        <v>0</v>
      </c>
      <c r="K64" s="11">
        <v>0</v>
      </c>
    </row>
    <row r="65" spans="1:11" x14ac:dyDescent="0.2">
      <c r="A65" s="171" t="s">
        <v>87</v>
      </c>
      <c r="B65" s="172"/>
      <c r="C65" s="172"/>
      <c r="D65" s="172"/>
      <c r="E65" s="172"/>
      <c r="F65" s="172"/>
      <c r="G65" s="172"/>
      <c r="H65" s="173"/>
      <c r="I65" s="4">
        <v>58</v>
      </c>
      <c r="J65" s="11">
        <v>23273102</v>
      </c>
      <c r="K65" s="11">
        <v>71465019</v>
      </c>
    </row>
    <row r="66" spans="1:11" x14ac:dyDescent="0.2">
      <c r="A66" s="187" t="s">
        <v>88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>
        <v>1201244</v>
      </c>
      <c r="K66" s="11">
        <v>5670522</v>
      </c>
    </row>
    <row r="67" spans="1:11" x14ac:dyDescent="0.2">
      <c r="A67" s="187" t="s">
        <v>89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488544192</v>
      </c>
      <c r="K67" s="10">
        <f>K8+K9+K41+K66</f>
        <v>1524618861</v>
      </c>
    </row>
    <row r="68" spans="1:11" x14ac:dyDescent="0.2">
      <c r="A68" s="193" t="s">
        <v>90</v>
      </c>
      <c r="B68" s="194"/>
      <c r="C68" s="194"/>
      <c r="D68" s="194"/>
      <c r="E68" s="194"/>
      <c r="F68" s="194"/>
      <c r="G68" s="194"/>
      <c r="H68" s="195"/>
      <c r="I68" s="7">
        <v>61</v>
      </c>
      <c r="J68" s="12"/>
      <c r="K68" s="12"/>
    </row>
    <row r="69" spans="1:11" x14ac:dyDescent="0.2">
      <c r="A69" s="196" t="s">
        <v>136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x14ac:dyDescent="0.2">
      <c r="A70" s="184" t="s">
        <v>91</v>
      </c>
      <c r="B70" s="185"/>
      <c r="C70" s="185"/>
      <c r="D70" s="185"/>
      <c r="E70" s="185"/>
      <c r="F70" s="185"/>
      <c r="G70" s="185"/>
      <c r="H70" s="186"/>
      <c r="I70" s="6">
        <v>62</v>
      </c>
      <c r="J70" s="15">
        <f>J71+J72+J73+J79+J80+J83+J86</f>
        <v>277252117</v>
      </c>
      <c r="K70" s="15">
        <f>K71+K72+K73+K79+K80+K83+K86</f>
        <v>645794429</v>
      </c>
    </row>
    <row r="71" spans="1:11" x14ac:dyDescent="0.2">
      <c r="A71" s="171" t="s">
        <v>92</v>
      </c>
      <c r="B71" s="172"/>
      <c r="C71" s="172"/>
      <c r="D71" s="172"/>
      <c r="E71" s="172"/>
      <c r="F71" s="172"/>
      <c r="G71" s="172"/>
      <c r="H71" s="173"/>
      <c r="I71" s="4">
        <v>63</v>
      </c>
      <c r="J71" s="11">
        <v>200000000</v>
      </c>
      <c r="K71" s="11">
        <v>436667250</v>
      </c>
    </row>
    <row r="72" spans="1:11" x14ac:dyDescent="0.2">
      <c r="A72" s="171" t="s">
        <v>93</v>
      </c>
      <c r="B72" s="172"/>
      <c r="C72" s="172"/>
      <c r="D72" s="172"/>
      <c r="E72" s="172"/>
      <c r="F72" s="172"/>
      <c r="G72" s="172"/>
      <c r="H72" s="173"/>
      <c r="I72" s="4">
        <v>64</v>
      </c>
      <c r="J72" s="11">
        <v>0</v>
      </c>
      <c r="K72" s="11">
        <v>68425976</v>
      </c>
    </row>
    <row r="73" spans="1:11" x14ac:dyDescent="0.2">
      <c r="A73" s="171" t="s">
        <v>94</v>
      </c>
      <c r="B73" s="172"/>
      <c r="C73" s="172"/>
      <c r="D73" s="172"/>
      <c r="E73" s="172"/>
      <c r="F73" s="172"/>
      <c r="G73" s="172"/>
      <c r="H73" s="173"/>
      <c r="I73" s="4">
        <v>65</v>
      </c>
      <c r="J73" s="10">
        <f>J74+J75-J76+J77+J78</f>
        <v>55000000</v>
      </c>
      <c r="K73" s="10">
        <f>K74+K75-K76+K77+K78</f>
        <v>55000000</v>
      </c>
    </row>
    <row r="74" spans="1:11" x14ac:dyDescent="0.2">
      <c r="A74" s="171" t="s">
        <v>95</v>
      </c>
      <c r="B74" s="172"/>
      <c r="C74" s="172"/>
      <c r="D74" s="172"/>
      <c r="E74" s="172"/>
      <c r="F74" s="172"/>
      <c r="G74" s="172"/>
      <c r="H74" s="173"/>
      <c r="I74" s="4">
        <v>66</v>
      </c>
      <c r="J74" s="11">
        <v>0</v>
      </c>
      <c r="K74" s="11">
        <v>0</v>
      </c>
    </row>
    <row r="75" spans="1:11" x14ac:dyDescent="0.2">
      <c r="A75" s="171" t="s">
        <v>96</v>
      </c>
      <c r="B75" s="172"/>
      <c r="C75" s="172"/>
      <c r="D75" s="172"/>
      <c r="E75" s="172"/>
      <c r="F75" s="172"/>
      <c r="G75" s="172"/>
      <c r="H75" s="173"/>
      <c r="I75" s="4">
        <v>67</v>
      </c>
      <c r="J75" s="11">
        <v>0</v>
      </c>
      <c r="K75" s="11">
        <v>996600</v>
      </c>
    </row>
    <row r="76" spans="1:11" x14ac:dyDescent="0.2">
      <c r="A76" s="171" t="s">
        <v>97</v>
      </c>
      <c r="B76" s="172"/>
      <c r="C76" s="172"/>
      <c r="D76" s="172"/>
      <c r="E76" s="172"/>
      <c r="F76" s="172"/>
      <c r="G76" s="172"/>
      <c r="H76" s="173"/>
      <c r="I76" s="4">
        <v>68</v>
      </c>
      <c r="J76" s="11">
        <v>0</v>
      </c>
      <c r="K76" s="11">
        <v>996600</v>
      </c>
    </row>
    <row r="77" spans="1:11" x14ac:dyDescent="0.2">
      <c r="A77" s="171" t="s">
        <v>98</v>
      </c>
      <c r="B77" s="172"/>
      <c r="C77" s="172"/>
      <c r="D77" s="172"/>
      <c r="E77" s="172"/>
      <c r="F77" s="172"/>
      <c r="G77" s="172"/>
      <c r="H77" s="173"/>
      <c r="I77" s="4">
        <v>69</v>
      </c>
      <c r="J77" s="11">
        <v>0</v>
      </c>
      <c r="K77" s="11">
        <v>0</v>
      </c>
    </row>
    <row r="78" spans="1:11" x14ac:dyDescent="0.2">
      <c r="A78" s="171" t="s">
        <v>99</v>
      </c>
      <c r="B78" s="172"/>
      <c r="C78" s="172"/>
      <c r="D78" s="172"/>
      <c r="E78" s="172"/>
      <c r="F78" s="172"/>
      <c r="G78" s="172"/>
      <c r="H78" s="173"/>
      <c r="I78" s="4">
        <v>70</v>
      </c>
      <c r="J78" s="11">
        <v>55000000</v>
      </c>
      <c r="K78" s="11">
        <v>55000000</v>
      </c>
    </row>
    <row r="79" spans="1:11" x14ac:dyDescent="0.2">
      <c r="A79" s="171" t="s">
        <v>100</v>
      </c>
      <c r="B79" s="172"/>
      <c r="C79" s="172"/>
      <c r="D79" s="172"/>
      <c r="E79" s="172"/>
      <c r="F79" s="172"/>
      <c r="G79" s="172"/>
      <c r="H79" s="173"/>
      <c r="I79" s="4">
        <v>71</v>
      </c>
      <c r="J79" s="11">
        <v>10363244</v>
      </c>
      <c r="K79" s="11">
        <v>40289284</v>
      </c>
    </row>
    <row r="80" spans="1:11" x14ac:dyDescent="0.2">
      <c r="A80" s="171" t="s">
        <v>101</v>
      </c>
      <c r="B80" s="172"/>
      <c r="C80" s="172"/>
      <c r="D80" s="172"/>
      <c r="E80" s="172"/>
      <c r="F80" s="172"/>
      <c r="G80" s="172"/>
      <c r="H80" s="173"/>
      <c r="I80" s="4">
        <v>72</v>
      </c>
      <c r="J80" s="10">
        <f>J81-J82</f>
        <v>0</v>
      </c>
      <c r="K80" s="10">
        <f>K81-K82</f>
        <v>10892273</v>
      </c>
    </row>
    <row r="81" spans="1:11" x14ac:dyDescent="0.2">
      <c r="A81" s="190" t="s">
        <v>102</v>
      </c>
      <c r="B81" s="191"/>
      <c r="C81" s="191"/>
      <c r="D81" s="191"/>
      <c r="E81" s="191"/>
      <c r="F81" s="191"/>
      <c r="G81" s="191"/>
      <c r="H81" s="192"/>
      <c r="I81" s="4">
        <v>73</v>
      </c>
      <c r="J81" s="11">
        <v>0</v>
      </c>
      <c r="K81" s="11">
        <v>10892273</v>
      </c>
    </row>
    <row r="82" spans="1:11" x14ac:dyDescent="0.2">
      <c r="A82" s="190" t="s">
        <v>103</v>
      </c>
      <c r="B82" s="191"/>
      <c r="C82" s="191"/>
      <c r="D82" s="191"/>
      <c r="E82" s="191"/>
      <c r="F82" s="191"/>
      <c r="G82" s="191"/>
      <c r="H82" s="192"/>
      <c r="I82" s="4">
        <v>74</v>
      </c>
      <c r="J82" s="11">
        <v>0</v>
      </c>
      <c r="K82" s="11">
        <v>0</v>
      </c>
    </row>
    <row r="83" spans="1:11" x14ac:dyDescent="0.2">
      <c r="A83" s="171" t="s">
        <v>279</v>
      </c>
      <c r="B83" s="172"/>
      <c r="C83" s="172"/>
      <c r="D83" s="172"/>
      <c r="E83" s="172"/>
      <c r="F83" s="172"/>
      <c r="G83" s="172"/>
      <c r="H83" s="173"/>
      <c r="I83" s="4">
        <v>75</v>
      </c>
      <c r="J83" s="10">
        <f>J84-J85</f>
        <v>11888873</v>
      </c>
      <c r="K83" s="10">
        <f>K84-K85</f>
        <v>34519646</v>
      </c>
    </row>
    <row r="84" spans="1:11" x14ac:dyDescent="0.2">
      <c r="A84" s="190" t="s">
        <v>104</v>
      </c>
      <c r="B84" s="191"/>
      <c r="C84" s="191"/>
      <c r="D84" s="191"/>
      <c r="E84" s="191"/>
      <c r="F84" s="191"/>
      <c r="G84" s="191"/>
      <c r="H84" s="192"/>
      <c r="I84" s="4">
        <v>76</v>
      </c>
      <c r="J84" s="11">
        <v>11888873</v>
      </c>
      <c r="K84" s="11">
        <v>34519646</v>
      </c>
    </row>
    <row r="85" spans="1:11" x14ac:dyDescent="0.2">
      <c r="A85" s="190" t="s">
        <v>105</v>
      </c>
      <c r="B85" s="191"/>
      <c r="C85" s="191"/>
      <c r="D85" s="191"/>
      <c r="E85" s="191"/>
      <c r="F85" s="191"/>
      <c r="G85" s="191"/>
      <c r="H85" s="192"/>
      <c r="I85" s="4">
        <v>77</v>
      </c>
      <c r="J85" s="11"/>
      <c r="K85" s="11"/>
    </row>
    <row r="86" spans="1:11" x14ac:dyDescent="0.2">
      <c r="A86" s="171" t="s">
        <v>106</v>
      </c>
      <c r="B86" s="172"/>
      <c r="C86" s="172"/>
      <c r="D86" s="172"/>
      <c r="E86" s="172"/>
      <c r="F86" s="172"/>
      <c r="G86" s="172"/>
      <c r="H86" s="173"/>
      <c r="I86" s="4">
        <v>78</v>
      </c>
      <c r="J86" s="11"/>
      <c r="K86" s="11"/>
    </row>
    <row r="87" spans="1:11" x14ac:dyDescent="0.2">
      <c r="A87" s="187" t="s">
        <v>107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0</v>
      </c>
      <c r="K87" s="10">
        <f>SUM(K88:K90)</f>
        <v>0</v>
      </c>
    </row>
    <row r="88" spans="1:11" x14ac:dyDescent="0.2">
      <c r="A88" s="171" t="s">
        <v>108</v>
      </c>
      <c r="B88" s="172"/>
      <c r="C88" s="172"/>
      <c r="D88" s="172"/>
      <c r="E88" s="172"/>
      <c r="F88" s="172"/>
      <c r="G88" s="172"/>
      <c r="H88" s="173"/>
      <c r="I88" s="4">
        <v>80</v>
      </c>
      <c r="J88" s="11">
        <v>0</v>
      </c>
      <c r="K88" s="11">
        <v>0</v>
      </c>
    </row>
    <row r="89" spans="1:11" x14ac:dyDescent="0.2">
      <c r="A89" s="171" t="s">
        <v>109</v>
      </c>
      <c r="B89" s="172"/>
      <c r="C89" s="172"/>
      <c r="D89" s="172"/>
      <c r="E89" s="172"/>
      <c r="F89" s="172"/>
      <c r="G89" s="172"/>
      <c r="H89" s="173"/>
      <c r="I89" s="4">
        <v>81</v>
      </c>
      <c r="J89" s="11">
        <v>0</v>
      </c>
      <c r="K89" s="11">
        <v>0</v>
      </c>
    </row>
    <row r="90" spans="1:11" x14ac:dyDescent="0.2">
      <c r="A90" s="171" t="s">
        <v>110</v>
      </c>
      <c r="B90" s="172"/>
      <c r="C90" s="172"/>
      <c r="D90" s="172"/>
      <c r="E90" s="172"/>
      <c r="F90" s="172"/>
      <c r="G90" s="172"/>
      <c r="H90" s="173"/>
      <c r="I90" s="4">
        <v>82</v>
      </c>
      <c r="J90" s="11">
        <v>0</v>
      </c>
      <c r="K90" s="11">
        <v>0</v>
      </c>
    </row>
    <row r="91" spans="1:11" x14ac:dyDescent="0.2">
      <c r="A91" s="187" t="s">
        <v>111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190026197</v>
      </c>
      <c r="K91" s="10">
        <f>SUM(K92:K100)</f>
        <v>785311255</v>
      </c>
    </row>
    <row r="92" spans="1:11" x14ac:dyDescent="0.2">
      <c r="A92" s="171" t="s">
        <v>112</v>
      </c>
      <c r="B92" s="172"/>
      <c r="C92" s="172"/>
      <c r="D92" s="172"/>
      <c r="E92" s="172"/>
      <c r="F92" s="172"/>
      <c r="G92" s="172"/>
      <c r="H92" s="173"/>
      <c r="I92" s="4">
        <v>84</v>
      </c>
      <c r="J92" s="11">
        <v>0</v>
      </c>
      <c r="K92" s="11">
        <v>0</v>
      </c>
    </row>
    <row r="93" spans="1:11" x14ac:dyDescent="0.2">
      <c r="A93" s="171" t="s">
        <v>113</v>
      </c>
      <c r="B93" s="172"/>
      <c r="C93" s="172"/>
      <c r="D93" s="172"/>
      <c r="E93" s="172"/>
      <c r="F93" s="172"/>
      <c r="G93" s="172"/>
      <c r="H93" s="173"/>
      <c r="I93" s="4">
        <v>85</v>
      </c>
      <c r="J93" s="11">
        <v>0</v>
      </c>
      <c r="K93" s="11">
        <v>0</v>
      </c>
    </row>
    <row r="94" spans="1:11" x14ac:dyDescent="0.2">
      <c r="A94" s="171" t="s">
        <v>114</v>
      </c>
      <c r="B94" s="172"/>
      <c r="C94" s="172"/>
      <c r="D94" s="172"/>
      <c r="E94" s="172"/>
      <c r="F94" s="172"/>
      <c r="G94" s="172"/>
      <c r="H94" s="173"/>
      <c r="I94" s="4">
        <v>86</v>
      </c>
      <c r="J94" s="11">
        <v>190026197</v>
      </c>
      <c r="K94" s="11">
        <v>785311255</v>
      </c>
    </row>
    <row r="95" spans="1:11" x14ac:dyDescent="0.2">
      <c r="A95" s="171" t="s">
        <v>115</v>
      </c>
      <c r="B95" s="172"/>
      <c r="C95" s="172"/>
      <c r="D95" s="172"/>
      <c r="E95" s="172"/>
      <c r="F95" s="172"/>
      <c r="G95" s="172"/>
      <c r="H95" s="173"/>
      <c r="I95" s="4">
        <v>87</v>
      </c>
      <c r="J95" s="11">
        <v>0</v>
      </c>
      <c r="K95" s="11">
        <v>0</v>
      </c>
    </row>
    <row r="96" spans="1:11" x14ac:dyDescent="0.2">
      <c r="A96" s="171" t="s">
        <v>116</v>
      </c>
      <c r="B96" s="172"/>
      <c r="C96" s="172"/>
      <c r="D96" s="172"/>
      <c r="E96" s="172"/>
      <c r="F96" s="172"/>
      <c r="G96" s="172"/>
      <c r="H96" s="173"/>
      <c r="I96" s="4">
        <v>88</v>
      </c>
      <c r="J96" s="11">
        <v>0</v>
      </c>
      <c r="K96" s="11">
        <v>0</v>
      </c>
    </row>
    <row r="97" spans="1:11" x14ac:dyDescent="0.2">
      <c r="A97" s="171" t="s">
        <v>117</v>
      </c>
      <c r="B97" s="172"/>
      <c r="C97" s="172"/>
      <c r="D97" s="172"/>
      <c r="E97" s="172"/>
      <c r="F97" s="172"/>
      <c r="G97" s="172"/>
      <c r="H97" s="173"/>
      <c r="I97" s="4">
        <v>89</v>
      </c>
      <c r="J97" s="11">
        <v>0</v>
      </c>
      <c r="K97" s="11">
        <v>0</v>
      </c>
    </row>
    <row r="98" spans="1:11" x14ac:dyDescent="0.2">
      <c r="A98" s="171" t="s">
        <v>118</v>
      </c>
      <c r="B98" s="172"/>
      <c r="C98" s="172"/>
      <c r="D98" s="172"/>
      <c r="E98" s="172"/>
      <c r="F98" s="172"/>
      <c r="G98" s="172"/>
      <c r="H98" s="173"/>
      <c r="I98" s="4">
        <v>90</v>
      </c>
      <c r="J98" s="11">
        <v>0</v>
      </c>
      <c r="K98" s="11">
        <v>0</v>
      </c>
    </row>
    <row r="99" spans="1:11" x14ac:dyDescent="0.2">
      <c r="A99" s="171" t="s">
        <v>119</v>
      </c>
      <c r="B99" s="172"/>
      <c r="C99" s="172"/>
      <c r="D99" s="172"/>
      <c r="E99" s="172"/>
      <c r="F99" s="172"/>
      <c r="G99" s="172"/>
      <c r="H99" s="173"/>
      <c r="I99" s="4">
        <v>91</v>
      </c>
      <c r="J99" s="11">
        <v>0</v>
      </c>
      <c r="K99" s="11">
        <v>0</v>
      </c>
    </row>
    <row r="100" spans="1:11" x14ac:dyDescent="0.2">
      <c r="A100" s="171" t="s">
        <v>120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1">
        <v>0</v>
      </c>
      <c r="K100" s="11">
        <v>0</v>
      </c>
    </row>
    <row r="101" spans="1:11" x14ac:dyDescent="0.2">
      <c r="A101" s="187" t="s">
        <v>121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20361903</v>
      </c>
      <c r="K101" s="10">
        <f>SUM(K102:K113)</f>
        <v>89769711</v>
      </c>
    </row>
    <row r="102" spans="1:11" x14ac:dyDescent="0.2">
      <c r="A102" s="171" t="s">
        <v>112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1">
        <v>873472</v>
      </c>
      <c r="K102" s="11">
        <v>420173</v>
      </c>
    </row>
    <row r="103" spans="1:11" x14ac:dyDescent="0.2">
      <c r="A103" s="171" t="s">
        <v>113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1">
        <v>0</v>
      </c>
      <c r="K103" s="11">
        <v>0</v>
      </c>
    </row>
    <row r="104" spans="1:11" x14ac:dyDescent="0.2">
      <c r="A104" s="171" t="s">
        <v>114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1">
        <v>18457309</v>
      </c>
      <c r="K104" s="11">
        <v>62792836</v>
      </c>
    </row>
    <row r="105" spans="1:11" x14ac:dyDescent="0.2">
      <c r="A105" s="171" t="s">
        <v>115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1">
        <v>0</v>
      </c>
      <c r="K105" s="11">
        <v>11760664</v>
      </c>
    </row>
    <row r="106" spans="1:11" x14ac:dyDescent="0.2">
      <c r="A106" s="171" t="s">
        <v>116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1">
        <v>1010532</v>
      </c>
      <c r="K106" s="11">
        <v>10482170</v>
      </c>
    </row>
    <row r="107" spans="1:11" x14ac:dyDescent="0.2">
      <c r="A107" s="171" t="s">
        <v>117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1">
        <v>0</v>
      </c>
      <c r="K107" s="11">
        <v>0</v>
      </c>
    </row>
    <row r="108" spans="1:11" x14ac:dyDescent="0.2">
      <c r="A108" s="171" t="s">
        <v>122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1">
        <v>0</v>
      </c>
      <c r="K108" s="11">
        <v>0</v>
      </c>
    </row>
    <row r="109" spans="1:11" x14ac:dyDescent="0.2">
      <c r="A109" s="171" t="s">
        <v>123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1">
        <v>0</v>
      </c>
      <c r="K109" s="11">
        <v>4183437</v>
      </c>
    </row>
    <row r="110" spans="1:11" x14ac:dyDescent="0.2">
      <c r="A110" s="171" t="s">
        <v>124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1">
        <v>5719</v>
      </c>
      <c r="K110" s="11">
        <v>78573</v>
      </c>
    </row>
    <row r="111" spans="1:11" x14ac:dyDescent="0.2">
      <c r="A111" s="171" t="s">
        <v>125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1">
        <v>0</v>
      </c>
      <c r="K111" s="11">
        <v>0</v>
      </c>
    </row>
    <row r="112" spans="1:11" x14ac:dyDescent="0.2">
      <c r="A112" s="171" t="s">
        <v>126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1">
        <v>0</v>
      </c>
      <c r="K112" s="11">
        <v>0</v>
      </c>
    </row>
    <row r="113" spans="1:11" x14ac:dyDescent="0.2">
      <c r="A113" s="171" t="s">
        <v>127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1">
        <v>14871</v>
      </c>
      <c r="K113" s="11">
        <v>51858</v>
      </c>
    </row>
    <row r="114" spans="1:11" ht="30" customHeight="1" x14ac:dyDescent="0.2">
      <c r="A114" s="187" t="s">
        <v>128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>
        <v>903975</v>
      </c>
      <c r="K114" s="11">
        <v>3743466</v>
      </c>
    </row>
    <row r="115" spans="1:11" x14ac:dyDescent="0.2">
      <c r="A115" s="187" t="s">
        <v>129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488544192</v>
      </c>
      <c r="K115" s="10">
        <f>K70+K87+K91+K101+K114</f>
        <v>1524618861</v>
      </c>
    </row>
    <row r="116" spans="1:11" x14ac:dyDescent="0.2">
      <c r="A116" s="201" t="s">
        <v>130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2"/>
      <c r="K116" s="12"/>
    </row>
    <row r="117" spans="1:11" x14ac:dyDescent="0.2">
      <c r="A117" s="196" t="s">
        <v>131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x14ac:dyDescent="0.2">
      <c r="A118" s="184" t="s">
        <v>132</v>
      </c>
      <c r="B118" s="185"/>
      <c r="C118" s="185"/>
      <c r="D118" s="185"/>
      <c r="E118" s="185"/>
      <c r="F118" s="185"/>
      <c r="G118" s="185"/>
      <c r="H118" s="185"/>
      <c r="I118" s="207"/>
      <c r="J118" s="207"/>
      <c r="K118" s="208"/>
    </row>
    <row r="119" spans="1:11" x14ac:dyDescent="0.2">
      <c r="A119" s="171" t="s">
        <v>133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1"/>
      <c r="K119" s="11"/>
    </row>
    <row r="120" spans="1:11" x14ac:dyDescent="0.2">
      <c r="A120" s="209" t="s">
        <v>134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2"/>
      <c r="K120" s="12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199" t="s">
        <v>135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</row>
    <row r="123" spans="1:11" x14ac:dyDescent="0.2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</sheetData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110:H110"/>
    <mergeCell ref="A111:H111"/>
    <mergeCell ref="A94:H94"/>
    <mergeCell ref="A95:H95"/>
    <mergeCell ref="A96:H96"/>
    <mergeCell ref="A97:H97"/>
    <mergeCell ref="A112:H112"/>
    <mergeCell ref="A114:H114"/>
    <mergeCell ref="A104:H104"/>
    <mergeCell ref="A105:H105"/>
    <mergeCell ref="A106:H106"/>
    <mergeCell ref="A107:H10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J80:K85 J71:K71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zoomScaleNormal="100" zoomScaleSheetLayoutView="110" workbookViewId="0">
      <selection activeCell="K45" sqref="K45"/>
    </sheetView>
  </sheetViews>
  <sheetFormatPr defaultRowHeight="12.75" x14ac:dyDescent="0.2"/>
  <cols>
    <col min="10" max="11" width="11.140625" bestFit="1" customWidth="1"/>
  </cols>
  <sheetData>
    <row r="1" spans="1:11" x14ac:dyDescent="0.2">
      <c r="A1" s="164" t="s">
        <v>139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x14ac:dyDescent="0.2">
      <c r="A2" s="168" t="s">
        <v>299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x14ac:dyDescent="0.2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x14ac:dyDescent="0.2">
      <c r="A4" s="212" t="s">
        <v>293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.75" thickBot="1" x14ac:dyDescent="0.25">
      <c r="A5" s="215" t="s">
        <v>138</v>
      </c>
      <c r="B5" s="215"/>
      <c r="C5" s="215"/>
      <c r="D5" s="215"/>
      <c r="E5" s="215"/>
      <c r="F5" s="215"/>
      <c r="G5" s="215"/>
      <c r="H5" s="215"/>
      <c r="I5" s="72" t="s">
        <v>270</v>
      </c>
      <c r="J5" s="74" t="s">
        <v>140</v>
      </c>
      <c r="K5" s="74" t="s">
        <v>141</v>
      </c>
    </row>
    <row r="6" spans="1:11" x14ac:dyDescent="0.2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x14ac:dyDescent="0.2">
      <c r="A7" s="184" t="s">
        <v>142</v>
      </c>
      <c r="B7" s="185"/>
      <c r="C7" s="185"/>
      <c r="D7" s="185"/>
      <c r="E7" s="185"/>
      <c r="F7" s="185"/>
      <c r="G7" s="185"/>
      <c r="H7" s="186"/>
      <c r="I7" s="6">
        <v>111</v>
      </c>
      <c r="J7" s="15">
        <f>SUM(J8:J9)</f>
        <v>9508619</v>
      </c>
      <c r="K7" s="15">
        <f>SUM(K8:K9)</f>
        <v>136796866</v>
      </c>
    </row>
    <row r="8" spans="1:11" x14ac:dyDescent="0.2">
      <c r="A8" s="187" t="s">
        <v>143</v>
      </c>
      <c r="B8" s="188"/>
      <c r="C8" s="188"/>
      <c r="D8" s="188"/>
      <c r="E8" s="188"/>
      <c r="F8" s="188"/>
      <c r="G8" s="188"/>
      <c r="H8" s="189"/>
      <c r="I8" s="4">
        <v>112</v>
      </c>
      <c r="J8" s="11">
        <v>9508619</v>
      </c>
      <c r="K8" s="11">
        <v>133127902</v>
      </c>
    </row>
    <row r="9" spans="1:11" x14ac:dyDescent="0.2">
      <c r="A9" s="187" t="s">
        <v>144</v>
      </c>
      <c r="B9" s="188"/>
      <c r="C9" s="188"/>
      <c r="D9" s="188"/>
      <c r="E9" s="188"/>
      <c r="F9" s="188"/>
      <c r="G9" s="188"/>
      <c r="H9" s="189"/>
      <c r="I9" s="4">
        <v>113</v>
      </c>
      <c r="J9" s="11">
        <v>0</v>
      </c>
      <c r="K9" s="11">
        <v>3668964</v>
      </c>
    </row>
    <row r="10" spans="1:11" x14ac:dyDescent="0.2">
      <c r="A10" s="187" t="s">
        <v>145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">
        <f>J11+J12+J16+J20+J21+J22+J25+J26</f>
        <v>4807104</v>
      </c>
      <c r="K10" s="10">
        <f>K11+K12+K16+K20+K21+K22+K25+K26</f>
        <v>103225371</v>
      </c>
    </row>
    <row r="11" spans="1:11" x14ac:dyDescent="0.2">
      <c r="A11" s="187" t="s">
        <v>146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">
        <v>0</v>
      </c>
      <c r="K11" s="11">
        <v>0</v>
      </c>
    </row>
    <row r="12" spans="1:11" x14ac:dyDescent="0.2">
      <c r="A12" s="187" t="s">
        <v>147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">
        <f>SUM(J13:J15)</f>
        <v>150909</v>
      </c>
      <c r="K12" s="10">
        <f>SUM(K13:K15)</f>
        <v>33503024</v>
      </c>
    </row>
    <row r="13" spans="1:11" x14ac:dyDescent="0.2">
      <c r="A13" s="171" t="s">
        <v>148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1">
        <v>614</v>
      </c>
      <c r="K13" s="11">
        <v>11082879</v>
      </c>
    </row>
    <row r="14" spans="1:11" x14ac:dyDescent="0.2">
      <c r="A14" s="171" t="s">
        <v>149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1">
        <v>0</v>
      </c>
      <c r="K14" s="11">
        <v>2914094</v>
      </c>
    </row>
    <row r="15" spans="1:11" x14ac:dyDescent="0.2">
      <c r="A15" s="171" t="s">
        <v>150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1">
        <v>150295</v>
      </c>
      <c r="K15" s="11">
        <v>19506051</v>
      </c>
    </row>
    <row r="16" spans="1:11" x14ac:dyDescent="0.2">
      <c r="A16" s="187" t="s">
        <v>151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">
        <f>SUM(J17:J19)</f>
        <v>0</v>
      </c>
      <c r="K16" s="10">
        <f>SUM(K17:K19)</f>
        <v>31843730</v>
      </c>
    </row>
    <row r="17" spans="1:11" x14ac:dyDescent="0.2">
      <c r="A17" s="171" t="s">
        <v>152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1">
        <v>0</v>
      </c>
      <c r="K17" s="11">
        <v>31253483</v>
      </c>
    </row>
    <row r="18" spans="1:11" x14ac:dyDescent="0.2">
      <c r="A18" s="171" t="s">
        <v>153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1">
        <v>0</v>
      </c>
      <c r="K18" s="11">
        <v>422300</v>
      </c>
    </row>
    <row r="19" spans="1:11" x14ac:dyDescent="0.2">
      <c r="A19" s="171" t="s">
        <v>154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1">
        <v>0</v>
      </c>
      <c r="K19" s="11">
        <v>167947</v>
      </c>
    </row>
    <row r="20" spans="1:11" x14ac:dyDescent="0.2">
      <c r="A20" s="187" t="s">
        <v>155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">
        <v>3633499</v>
      </c>
      <c r="K20" s="11">
        <v>26886139</v>
      </c>
    </row>
    <row r="21" spans="1:11" x14ac:dyDescent="0.2">
      <c r="A21" s="187" t="s">
        <v>156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">
        <v>1022696</v>
      </c>
      <c r="K21" s="11">
        <v>10941030</v>
      </c>
    </row>
    <row r="22" spans="1:11" x14ac:dyDescent="0.2">
      <c r="A22" s="187" t="s">
        <v>157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">
        <f>SUM(J23:J24)</f>
        <v>0</v>
      </c>
      <c r="K22" s="10">
        <f>SUM(K23:K24)</f>
        <v>0</v>
      </c>
    </row>
    <row r="23" spans="1:11" x14ac:dyDescent="0.2">
      <c r="A23" s="171" t="s">
        <v>272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1">
        <v>0</v>
      </c>
      <c r="K23" s="11">
        <v>0</v>
      </c>
    </row>
    <row r="24" spans="1:11" x14ac:dyDescent="0.2">
      <c r="A24" s="171" t="s">
        <v>158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1">
        <v>0</v>
      </c>
      <c r="K24" s="11">
        <v>0</v>
      </c>
    </row>
    <row r="25" spans="1:11" x14ac:dyDescent="0.2">
      <c r="A25" s="187" t="s">
        <v>159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">
        <v>0</v>
      </c>
      <c r="K25" s="11">
        <v>0</v>
      </c>
    </row>
    <row r="26" spans="1:11" x14ac:dyDescent="0.2">
      <c r="A26" s="187" t="s">
        <v>160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">
        <v>0</v>
      </c>
      <c r="K26" s="11">
        <v>51448</v>
      </c>
    </row>
    <row r="27" spans="1:11" x14ac:dyDescent="0.2">
      <c r="A27" s="187" t="s">
        <v>161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">
        <f>SUM(J28:J32)</f>
        <v>8815809</v>
      </c>
      <c r="K27" s="10">
        <f>SUM(K28:K32)</f>
        <v>12893660</v>
      </c>
    </row>
    <row r="28" spans="1:11" ht="26.25" customHeight="1" x14ac:dyDescent="0.2">
      <c r="A28" s="187" t="s">
        <v>162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1">
        <v>7423057</v>
      </c>
      <c r="K28" s="11">
        <v>0</v>
      </c>
    </row>
    <row r="29" spans="1:11" ht="25.5" customHeight="1" x14ac:dyDescent="0.2">
      <c r="A29" s="187" t="s">
        <v>163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1">
        <v>1392752</v>
      </c>
      <c r="K29" s="11">
        <v>12893660</v>
      </c>
    </row>
    <row r="30" spans="1:11" x14ac:dyDescent="0.2">
      <c r="A30" s="187" t="s">
        <v>164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1">
        <v>0</v>
      </c>
      <c r="K30" s="11">
        <v>0</v>
      </c>
    </row>
    <row r="31" spans="1:11" x14ac:dyDescent="0.2">
      <c r="A31" s="187" t="s">
        <v>165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1">
        <v>0</v>
      </c>
      <c r="K31" s="11">
        <v>0</v>
      </c>
    </row>
    <row r="32" spans="1:11" x14ac:dyDescent="0.2">
      <c r="A32" s="187" t="s">
        <v>166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1">
        <v>0</v>
      </c>
      <c r="K32" s="11">
        <v>0</v>
      </c>
    </row>
    <row r="33" spans="1:11" x14ac:dyDescent="0.2">
      <c r="A33" s="187" t="s">
        <v>167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">
        <f>SUM(J34:J37)</f>
        <v>1628451</v>
      </c>
      <c r="K33" s="10">
        <f>SUM(K34:K37)</f>
        <v>11945509</v>
      </c>
    </row>
    <row r="34" spans="1:11" ht="29.25" customHeight="1" x14ac:dyDescent="0.2">
      <c r="A34" s="187" t="s">
        <v>168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1">
        <v>569589</v>
      </c>
      <c r="K34" s="11">
        <v>0</v>
      </c>
    </row>
    <row r="35" spans="1:11" ht="27.75" customHeight="1" x14ac:dyDescent="0.2">
      <c r="A35" s="187" t="s">
        <v>169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1">
        <v>1058862</v>
      </c>
      <c r="K35" s="11">
        <v>11945509</v>
      </c>
    </row>
    <row r="36" spans="1:11" x14ac:dyDescent="0.2">
      <c r="A36" s="187" t="s">
        <v>170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1">
        <v>0</v>
      </c>
      <c r="K36" s="11">
        <v>0</v>
      </c>
    </row>
    <row r="37" spans="1:11" x14ac:dyDescent="0.2">
      <c r="A37" s="187" t="s">
        <v>171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1">
        <v>0</v>
      </c>
      <c r="K37" s="11">
        <v>0</v>
      </c>
    </row>
    <row r="38" spans="1:11" x14ac:dyDescent="0.2">
      <c r="A38" s="187" t="s">
        <v>172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1">
        <v>0</v>
      </c>
      <c r="K38" s="11">
        <v>0</v>
      </c>
    </row>
    <row r="39" spans="1:11" x14ac:dyDescent="0.2">
      <c r="A39" s="187" t="s">
        <v>173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1">
        <v>0</v>
      </c>
      <c r="K39" s="11">
        <v>0</v>
      </c>
    </row>
    <row r="40" spans="1:11" x14ac:dyDescent="0.2">
      <c r="A40" s="187" t="s">
        <v>174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1">
        <v>0</v>
      </c>
      <c r="K40" s="11">
        <v>0</v>
      </c>
    </row>
    <row r="41" spans="1:11" x14ac:dyDescent="0.2">
      <c r="A41" s="187" t="s">
        <v>175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1">
        <v>0</v>
      </c>
      <c r="K41" s="11">
        <v>0</v>
      </c>
    </row>
    <row r="42" spans="1:11" x14ac:dyDescent="0.2">
      <c r="A42" s="187" t="s">
        <v>176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">
        <f>J7+J27+J38+J40</f>
        <v>18324428</v>
      </c>
      <c r="K42" s="10">
        <f>K7+K27+K38+K40</f>
        <v>149690526</v>
      </c>
    </row>
    <row r="43" spans="1:11" x14ac:dyDescent="0.2">
      <c r="A43" s="187" t="s">
        <v>177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">
        <f>J10+J33+J39+J41</f>
        <v>6435555</v>
      </c>
      <c r="K43" s="10">
        <f>K10+K33+K39+K41</f>
        <v>115170880</v>
      </c>
    </row>
    <row r="44" spans="1:11" x14ac:dyDescent="0.2">
      <c r="A44" s="187" t="s">
        <v>178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">
        <f>J42-J43</f>
        <v>11888873</v>
      </c>
      <c r="K44" s="10">
        <f>K42-K43</f>
        <v>34519646</v>
      </c>
    </row>
    <row r="45" spans="1:11" x14ac:dyDescent="0.2">
      <c r="A45" s="190" t="s">
        <v>179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0">
        <f>IF(J42&gt;J43,J42-J43,0)</f>
        <v>11888873</v>
      </c>
      <c r="K45" s="10">
        <f>IF(K42&gt;K43,K42-K43,0)</f>
        <v>34519646</v>
      </c>
    </row>
    <row r="46" spans="1:11" x14ac:dyDescent="0.2">
      <c r="A46" s="190" t="s">
        <v>180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x14ac:dyDescent="0.2">
      <c r="A47" s="187" t="s">
        <v>181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">
        <v>0</v>
      </c>
      <c r="K47" s="11">
        <v>0</v>
      </c>
    </row>
    <row r="48" spans="1:11" x14ac:dyDescent="0.2">
      <c r="A48" s="187" t="s">
        <v>182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">
        <f>J44-J47</f>
        <v>11888873</v>
      </c>
      <c r="K48" s="10">
        <f>K44-K47</f>
        <v>34519646</v>
      </c>
    </row>
    <row r="49" spans="1:11" x14ac:dyDescent="0.2">
      <c r="A49" s="190" t="s">
        <v>183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0">
        <f>IF(J48&gt;0,J48,0)</f>
        <v>11888873</v>
      </c>
      <c r="K49" s="10">
        <f>IF(K48&gt;0,K48,0)</f>
        <v>34519646</v>
      </c>
    </row>
    <row r="50" spans="1:11" x14ac:dyDescent="0.2">
      <c r="A50" s="216" t="s">
        <v>184</v>
      </c>
      <c r="B50" s="217"/>
      <c r="C50" s="217"/>
      <c r="D50" s="217"/>
      <c r="E50" s="217"/>
      <c r="F50" s="217"/>
      <c r="G50" s="217"/>
      <c r="H50" s="218"/>
      <c r="I50" s="5">
        <v>154</v>
      </c>
      <c r="J50" s="14">
        <f>IF(J48&lt;0,-J48,0)</f>
        <v>0</v>
      </c>
      <c r="K50" s="14">
        <f>IF(K48&lt;0,-K48,0)</f>
        <v>0</v>
      </c>
    </row>
    <row r="51" spans="1:11" x14ac:dyDescent="0.2">
      <c r="A51" s="196" t="s">
        <v>185</v>
      </c>
      <c r="B51" s="204"/>
      <c r="C51" s="204"/>
      <c r="D51" s="204"/>
      <c r="E51" s="204"/>
      <c r="F51" s="204"/>
      <c r="G51" s="204"/>
      <c r="H51" s="204"/>
      <c r="I51" s="219"/>
      <c r="J51" s="219"/>
      <c r="K51" s="220"/>
    </row>
    <row r="52" spans="1:11" x14ac:dyDescent="0.2">
      <c r="A52" s="184" t="s">
        <v>188</v>
      </c>
      <c r="B52" s="185"/>
      <c r="C52" s="185"/>
      <c r="D52" s="185"/>
      <c r="E52" s="185"/>
      <c r="F52" s="185"/>
      <c r="G52" s="185"/>
      <c r="H52" s="185"/>
      <c r="I52" s="207"/>
      <c r="J52" s="207"/>
      <c r="K52" s="208"/>
    </row>
    <row r="53" spans="1:11" x14ac:dyDescent="0.2">
      <c r="A53" s="221" t="s">
        <v>186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1"/>
      <c r="K53" s="11"/>
    </row>
    <row r="54" spans="1:11" x14ac:dyDescent="0.2">
      <c r="A54" s="221" t="s">
        <v>187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2"/>
      <c r="K54" s="12"/>
    </row>
    <row r="55" spans="1:11" x14ac:dyDescent="0.2">
      <c r="A55" s="196" t="s">
        <v>189</v>
      </c>
      <c r="B55" s="204"/>
      <c r="C55" s="204"/>
      <c r="D55" s="204"/>
      <c r="E55" s="204"/>
      <c r="F55" s="204"/>
      <c r="G55" s="204"/>
      <c r="H55" s="204"/>
      <c r="I55" s="219"/>
      <c r="J55" s="219"/>
      <c r="K55" s="220"/>
    </row>
    <row r="56" spans="1:11" x14ac:dyDescent="0.2">
      <c r="A56" s="184" t="s">
        <v>190</v>
      </c>
      <c r="B56" s="185"/>
      <c r="C56" s="185"/>
      <c r="D56" s="185"/>
      <c r="E56" s="185"/>
      <c r="F56" s="185"/>
      <c r="G56" s="185"/>
      <c r="H56" s="186"/>
      <c r="I56" s="16">
        <v>157</v>
      </c>
      <c r="J56" s="9">
        <v>11888873</v>
      </c>
      <c r="K56" s="9">
        <v>34519646</v>
      </c>
    </row>
    <row r="57" spans="1:11" x14ac:dyDescent="0.2">
      <c r="A57" s="187" t="s">
        <v>191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0">
        <f>SUM(J58:J64)</f>
        <v>10363244</v>
      </c>
      <c r="K57" s="10">
        <f>SUM(K58:K64)</f>
        <v>29926040</v>
      </c>
    </row>
    <row r="58" spans="1:11" x14ac:dyDescent="0.2">
      <c r="A58" s="187" t="s">
        <v>192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1">
        <v>10363244</v>
      </c>
      <c r="K58" s="11">
        <v>29926040</v>
      </c>
    </row>
    <row r="59" spans="1:11" x14ac:dyDescent="0.2">
      <c r="A59" s="187" t="s">
        <v>193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1">
        <v>0</v>
      </c>
      <c r="K59" s="11">
        <v>0</v>
      </c>
    </row>
    <row r="60" spans="1:11" x14ac:dyDescent="0.2">
      <c r="A60" s="187" t="s">
        <v>194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1">
        <v>0</v>
      </c>
      <c r="K60" s="11">
        <v>0</v>
      </c>
    </row>
    <row r="61" spans="1:11" x14ac:dyDescent="0.2">
      <c r="A61" s="187" t="s">
        <v>195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1">
        <v>0</v>
      </c>
      <c r="K61" s="11">
        <v>0</v>
      </c>
    </row>
    <row r="62" spans="1:11" x14ac:dyDescent="0.2">
      <c r="A62" s="187" t="s">
        <v>196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1">
        <v>0</v>
      </c>
      <c r="K62" s="11">
        <v>0</v>
      </c>
    </row>
    <row r="63" spans="1:11" x14ac:dyDescent="0.2">
      <c r="A63" s="187" t="s">
        <v>197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1">
        <v>0</v>
      </c>
      <c r="K63" s="11">
        <v>0</v>
      </c>
    </row>
    <row r="64" spans="1:11" x14ac:dyDescent="0.2">
      <c r="A64" s="187" t="s">
        <v>198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1">
        <v>0</v>
      </c>
      <c r="K64" s="11">
        <v>0</v>
      </c>
    </row>
    <row r="65" spans="1:11" x14ac:dyDescent="0.2">
      <c r="A65" s="187" t="s">
        <v>199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1">
        <v>0</v>
      </c>
      <c r="K65" s="11">
        <v>0</v>
      </c>
    </row>
    <row r="66" spans="1:11" x14ac:dyDescent="0.2">
      <c r="A66" s="187" t="s">
        <v>200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0">
        <f>J57-J65</f>
        <v>10363244</v>
      </c>
      <c r="K66" s="10">
        <f>K57-K65</f>
        <v>29926040</v>
      </c>
    </row>
    <row r="67" spans="1:11" x14ac:dyDescent="0.2">
      <c r="A67" s="187" t="s">
        <v>201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4">
        <f>J56+J66</f>
        <v>22252117</v>
      </c>
      <c r="K67" s="14">
        <f>K56+K66</f>
        <v>64445686</v>
      </c>
    </row>
    <row r="68" spans="1:11" x14ac:dyDescent="0.2">
      <c r="A68" s="196" t="s">
        <v>202</v>
      </c>
      <c r="B68" s="204"/>
      <c r="C68" s="204"/>
      <c r="D68" s="204"/>
      <c r="E68" s="204"/>
      <c r="F68" s="204"/>
      <c r="G68" s="204"/>
      <c r="H68" s="204"/>
      <c r="I68" s="219"/>
      <c r="J68" s="219"/>
      <c r="K68" s="220"/>
    </row>
    <row r="69" spans="1:11" x14ac:dyDescent="0.2">
      <c r="A69" s="184" t="s">
        <v>203</v>
      </c>
      <c r="B69" s="185"/>
      <c r="C69" s="185"/>
      <c r="D69" s="185"/>
      <c r="E69" s="185"/>
      <c r="F69" s="185"/>
      <c r="G69" s="185"/>
      <c r="H69" s="185"/>
      <c r="I69" s="207"/>
      <c r="J69" s="207"/>
      <c r="K69" s="208"/>
    </row>
    <row r="70" spans="1:11" x14ac:dyDescent="0.2">
      <c r="A70" s="221" t="s">
        <v>186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1"/>
      <c r="K70" s="11"/>
    </row>
    <row r="71" spans="1:11" x14ac:dyDescent="0.2">
      <c r="A71" s="224" t="s">
        <v>187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2"/>
      <c r="K71" s="12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ageMargins left="0.75" right="0.75" top="1" bottom="1" header="0.5" footer="0.5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K10" sqref="K10"/>
    </sheetView>
  </sheetViews>
  <sheetFormatPr defaultRowHeight="12.75" x14ac:dyDescent="0.2"/>
  <cols>
    <col min="10" max="10" width="9.85546875" bestFit="1" customWidth="1"/>
    <col min="11" max="11" width="11.140625" bestFit="1" customWidth="1"/>
  </cols>
  <sheetData>
    <row r="1" spans="1:11" x14ac:dyDescent="0.2">
      <c r="A1" s="227" t="s">
        <v>204</v>
      </c>
      <c r="B1" s="228"/>
      <c r="C1" s="228"/>
      <c r="D1" s="228"/>
      <c r="E1" s="228"/>
      <c r="F1" s="228"/>
      <c r="G1" s="228"/>
      <c r="H1" s="228"/>
      <c r="I1" s="228"/>
      <c r="J1" s="229"/>
      <c r="K1" s="166"/>
    </row>
    <row r="2" spans="1:11" x14ac:dyDescent="0.2">
      <c r="A2" s="231" t="s">
        <v>300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x14ac:dyDescent="0.2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x14ac:dyDescent="0.2">
      <c r="A4" s="233" t="s">
        <v>293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.75" thickBot="1" x14ac:dyDescent="0.25">
      <c r="A5" s="236" t="s">
        <v>138</v>
      </c>
      <c r="B5" s="236"/>
      <c r="C5" s="236"/>
      <c r="D5" s="236"/>
      <c r="E5" s="236"/>
      <c r="F5" s="236"/>
      <c r="G5" s="236"/>
      <c r="H5" s="236"/>
      <c r="I5" s="72" t="s">
        <v>270</v>
      </c>
      <c r="J5" s="81" t="s">
        <v>140</v>
      </c>
      <c r="K5" s="81" t="s">
        <v>141</v>
      </c>
    </row>
    <row r="6" spans="1:11" x14ac:dyDescent="0.2">
      <c r="A6" s="237">
        <v>1</v>
      </c>
      <c r="B6" s="237"/>
      <c r="C6" s="237"/>
      <c r="D6" s="237"/>
      <c r="E6" s="237"/>
      <c r="F6" s="237"/>
      <c r="G6" s="237"/>
      <c r="H6" s="237"/>
      <c r="I6" s="82">
        <v>2</v>
      </c>
      <c r="J6" s="83" t="s">
        <v>3</v>
      </c>
      <c r="K6" s="83" t="s">
        <v>4</v>
      </c>
    </row>
    <row r="7" spans="1:11" x14ac:dyDescent="0.2">
      <c r="A7" s="238" t="s">
        <v>205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x14ac:dyDescent="0.2">
      <c r="A8" s="171" t="s">
        <v>206</v>
      </c>
      <c r="B8" s="172"/>
      <c r="C8" s="172"/>
      <c r="D8" s="172"/>
      <c r="E8" s="172"/>
      <c r="F8" s="172"/>
      <c r="G8" s="172"/>
      <c r="H8" s="172"/>
      <c r="I8" s="4">
        <v>1</v>
      </c>
      <c r="J8" s="11">
        <v>11888873</v>
      </c>
      <c r="K8" s="11">
        <v>34519646</v>
      </c>
    </row>
    <row r="9" spans="1:11" x14ac:dyDescent="0.2">
      <c r="A9" s="171" t="s">
        <v>207</v>
      </c>
      <c r="B9" s="172"/>
      <c r="C9" s="172"/>
      <c r="D9" s="172"/>
      <c r="E9" s="172"/>
      <c r="F9" s="172"/>
      <c r="G9" s="172"/>
      <c r="H9" s="172"/>
      <c r="I9" s="4">
        <v>2</v>
      </c>
      <c r="J9" s="11">
        <v>3633499</v>
      </c>
      <c r="K9" s="11">
        <v>26886139</v>
      </c>
    </row>
    <row r="10" spans="1:11" x14ac:dyDescent="0.2">
      <c r="A10" s="171" t="s">
        <v>208</v>
      </c>
      <c r="B10" s="172"/>
      <c r="C10" s="172"/>
      <c r="D10" s="172"/>
      <c r="E10" s="172"/>
      <c r="F10" s="172"/>
      <c r="G10" s="172"/>
      <c r="H10" s="172"/>
      <c r="I10" s="4">
        <v>3</v>
      </c>
      <c r="J10" s="11">
        <v>1040703</v>
      </c>
      <c r="K10" s="11">
        <v>23756412</v>
      </c>
    </row>
    <row r="11" spans="1:11" x14ac:dyDescent="0.2">
      <c r="A11" s="171" t="s">
        <v>273</v>
      </c>
      <c r="B11" s="172"/>
      <c r="C11" s="172"/>
      <c r="D11" s="172"/>
      <c r="E11" s="172"/>
      <c r="F11" s="172"/>
      <c r="G11" s="172"/>
      <c r="H11" s="172"/>
      <c r="I11" s="4">
        <v>4</v>
      </c>
      <c r="J11" s="11"/>
      <c r="K11" s="11"/>
    </row>
    <row r="12" spans="1:11" x14ac:dyDescent="0.2">
      <c r="A12" s="171" t="s">
        <v>209</v>
      </c>
      <c r="B12" s="172"/>
      <c r="C12" s="172"/>
      <c r="D12" s="172"/>
      <c r="E12" s="172"/>
      <c r="F12" s="172"/>
      <c r="G12" s="172"/>
      <c r="H12" s="172"/>
      <c r="I12" s="4">
        <v>5</v>
      </c>
      <c r="J12" s="11"/>
      <c r="K12" s="11"/>
    </row>
    <row r="13" spans="1:11" x14ac:dyDescent="0.2">
      <c r="A13" s="171" t="s">
        <v>210</v>
      </c>
      <c r="B13" s="172"/>
      <c r="C13" s="172"/>
      <c r="D13" s="172"/>
      <c r="E13" s="172"/>
      <c r="F13" s="172"/>
      <c r="G13" s="172"/>
      <c r="H13" s="172"/>
      <c r="I13" s="4">
        <v>6</v>
      </c>
      <c r="J13" s="11">
        <v>548216</v>
      </c>
      <c r="K13" s="11">
        <v>5936660</v>
      </c>
    </row>
    <row r="14" spans="1:11" x14ac:dyDescent="0.2">
      <c r="A14" s="187" t="s">
        <v>211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17111291</v>
      </c>
      <c r="K14" s="10">
        <f>SUM(K8:K13)</f>
        <v>91098857</v>
      </c>
    </row>
    <row r="15" spans="1:11" x14ac:dyDescent="0.2">
      <c r="A15" s="171" t="s">
        <v>274</v>
      </c>
      <c r="B15" s="172"/>
      <c r="C15" s="172"/>
      <c r="D15" s="172"/>
      <c r="E15" s="172"/>
      <c r="F15" s="172"/>
      <c r="G15" s="172"/>
      <c r="H15" s="172"/>
      <c r="I15" s="4">
        <v>8</v>
      </c>
      <c r="J15" s="11"/>
      <c r="K15" s="11"/>
    </row>
    <row r="16" spans="1:11" x14ac:dyDescent="0.2">
      <c r="A16" s="171" t="s">
        <v>275</v>
      </c>
      <c r="B16" s="172"/>
      <c r="C16" s="172"/>
      <c r="D16" s="172"/>
      <c r="E16" s="172"/>
      <c r="F16" s="172"/>
      <c r="G16" s="172"/>
      <c r="H16" s="172"/>
      <c r="I16" s="4">
        <v>9</v>
      </c>
      <c r="J16" s="11">
        <v>5131176</v>
      </c>
      <c r="K16" s="11">
        <v>1943507</v>
      </c>
    </row>
    <row r="17" spans="1:11" x14ac:dyDescent="0.2">
      <c r="A17" s="171" t="s">
        <v>212</v>
      </c>
      <c r="B17" s="172"/>
      <c r="C17" s="172"/>
      <c r="D17" s="172"/>
      <c r="E17" s="172"/>
      <c r="F17" s="172"/>
      <c r="G17" s="172"/>
      <c r="H17" s="172"/>
      <c r="I17" s="4">
        <v>10</v>
      </c>
      <c r="J17" s="11"/>
      <c r="K17" s="11">
        <v>4928176</v>
      </c>
    </row>
    <row r="18" spans="1:11" x14ac:dyDescent="0.2">
      <c r="A18" s="171" t="s">
        <v>213</v>
      </c>
      <c r="B18" s="172"/>
      <c r="C18" s="172"/>
      <c r="D18" s="172"/>
      <c r="E18" s="172"/>
      <c r="F18" s="172"/>
      <c r="G18" s="172"/>
      <c r="H18" s="172"/>
      <c r="I18" s="4">
        <v>11</v>
      </c>
      <c r="J18" s="11">
        <v>7262239</v>
      </c>
      <c r="K18" s="11">
        <v>0</v>
      </c>
    </row>
    <row r="19" spans="1:11" x14ac:dyDescent="0.2">
      <c r="A19" s="187" t="s">
        <v>214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12393415</v>
      </c>
      <c r="K19" s="10">
        <f>SUM(K15:K18)</f>
        <v>6871683</v>
      </c>
    </row>
    <row r="20" spans="1:11" x14ac:dyDescent="0.2">
      <c r="A20" s="187" t="s">
        <v>215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4717876</v>
      </c>
      <c r="K20" s="10">
        <f>IF(K14&gt;K19,K14-K19,0)</f>
        <v>84227174</v>
      </c>
    </row>
    <row r="21" spans="1:11" x14ac:dyDescent="0.2">
      <c r="A21" s="187" t="s">
        <v>216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38" t="s">
        <v>217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x14ac:dyDescent="0.2">
      <c r="A23" s="171" t="s">
        <v>218</v>
      </c>
      <c r="B23" s="172"/>
      <c r="C23" s="172"/>
      <c r="D23" s="172"/>
      <c r="E23" s="172"/>
      <c r="F23" s="172"/>
      <c r="G23" s="172"/>
      <c r="H23" s="172"/>
      <c r="I23" s="4">
        <v>15</v>
      </c>
      <c r="J23" s="8"/>
      <c r="K23" s="11"/>
    </row>
    <row r="24" spans="1:11" x14ac:dyDescent="0.2">
      <c r="A24" s="171" t="s">
        <v>219</v>
      </c>
      <c r="B24" s="172"/>
      <c r="C24" s="172"/>
      <c r="D24" s="172"/>
      <c r="E24" s="172"/>
      <c r="F24" s="172"/>
      <c r="G24" s="172"/>
      <c r="H24" s="172"/>
      <c r="I24" s="4">
        <v>16</v>
      </c>
      <c r="J24" s="8"/>
      <c r="K24" s="11"/>
    </row>
    <row r="25" spans="1:11" x14ac:dyDescent="0.2">
      <c r="A25" s="171" t="s">
        <v>220</v>
      </c>
      <c r="B25" s="172"/>
      <c r="C25" s="172"/>
      <c r="D25" s="172"/>
      <c r="E25" s="172"/>
      <c r="F25" s="172"/>
      <c r="G25" s="172"/>
      <c r="H25" s="172"/>
      <c r="I25" s="4">
        <v>17</v>
      </c>
      <c r="J25" s="8"/>
      <c r="K25" s="11"/>
    </row>
    <row r="26" spans="1:11" x14ac:dyDescent="0.2">
      <c r="A26" s="171" t="s">
        <v>221</v>
      </c>
      <c r="B26" s="172"/>
      <c r="C26" s="172"/>
      <c r="D26" s="172"/>
      <c r="E26" s="172"/>
      <c r="F26" s="172"/>
      <c r="G26" s="172"/>
      <c r="H26" s="172"/>
      <c r="I26" s="4">
        <v>18</v>
      </c>
      <c r="J26" s="8"/>
      <c r="K26" s="11"/>
    </row>
    <row r="27" spans="1:11" x14ac:dyDescent="0.2">
      <c r="A27" s="171" t="s">
        <v>222</v>
      </c>
      <c r="B27" s="172"/>
      <c r="C27" s="172"/>
      <c r="D27" s="172"/>
      <c r="E27" s="172"/>
      <c r="F27" s="172"/>
      <c r="G27" s="172"/>
      <c r="H27" s="172"/>
      <c r="I27" s="4">
        <v>19</v>
      </c>
      <c r="J27" s="11">
        <v>35326349</v>
      </c>
      <c r="K27" s="11">
        <v>0</v>
      </c>
    </row>
    <row r="28" spans="1:11" x14ac:dyDescent="0.2">
      <c r="A28" s="187" t="s">
        <v>223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35326349</v>
      </c>
      <c r="K28" s="10">
        <f>SUM(K23:K27)</f>
        <v>0</v>
      </c>
    </row>
    <row r="29" spans="1:11" x14ac:dyDescent="0.2">
      <c r="A29" s="171" t="s">
        <v>224</v>
      </c>
      <c r="B29" s="172"/>
      <c r="C29" s="172"/>
      <c r="D29" s="172"/>
      <c r="E29" s="172"/>
      <c r="F29" s="172"/>
      <c r="G29" s="172"/>
      <c r="H29" s="172"/>
      <c r="I29" s="4">
        <v>21</v>
      </c>
      <c r="J29" s="11">
        <v>13477686</v>
      </c>
      <c r="K29" s="11">
        <v>650684848</v>
      </c>
    </row>
    <row r="30" spans="1:11" x14ac:dyDescent="0.2">
      <c r="A30" s="171" t="s">
        <v>225</v>
      </c>
      <c r="B30" s="172"/>
      <c r="C30" s="172"/>
      <c r="D30" s="172"/>
      <c r="E30" s="172"/>
      <c r="F30" s="172"/>
      <c r="G30" s="172"/>
      <c r="H30" s="172"/>
      <c r="I30" s="4">
        <v>22</v>
      </c>
      <c r="J30" s="11">
        <v>59180</v>
      </c>
      <c r="K30" s="11">
        <v>305849912</v>
      </c>
    </row>
    <row r="31" spans="1:11" x14ac:dyDescent="0.2">
      <c r="A31" s="171" t="s">
        <v>226</v>
      </c>
      <c r="B31" s="172"/>
      <c r="C31" s="172"/>
      <c r="D31" s="172"/>
      <c r="E31" s="172"/>
      <c r="F31" s="172"/>
      <c r="G31" s="172"/>
      <c r="H31" s="172"/>
      <c r="I31" s="4">
        <v>23</v>
      </c>
      <c r="J31" s="11">
        <v>186000000</v>
      </c>
      <c r="K31" s="11">
        <v>0</v>
      </c>
    </row>
    <row r="32" spans="1:11" x14ac:dyDescent="0.2">
      <c r="A32" s="187" t="s">
        <v>227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199536866</v>
      </c>
      <c r="K32" s="10">
        <f>SUM(K29:K31)</f>
        <v>956534760</v>
      </c>
    </row>
    <row r="33" spans="1:11" x14ac:dyDescent="0.2">
      <c r="A33" s="187" t="s">
        <v>228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87" t="s">
        <v>229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164210517</v>
      </c>
      <c r="K34" s="10">
        <f>IF(K32&gt;K28,K32-K28,0)</f>
        <v>956534760</v>
      </c>
    </row>
    <row r="35" spans="1:11" x14ac:dyDescent="0.2">
      <c r="A35" s="238" t="s">
        <v>230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x14ac:dyDescent="0.2">
      <c r="A36" s="171" t="s">
        <v>231</v>
      </c>
      <c r="B36" s="172"/>
      <c r="C36" s="172"/>
      <c r="D36" s="172"/>
      <c r="E36" s="172"/>
      <c r="F36" s="172"/>
      <c r="G36" s="172"/>
      <c r="H36" s="172"/>
      <c r="I36" s="4">
        <v>27</v>
      </c>
      <c r="J36" s="11">
        <v>186000000</v>
      </c>
      <c r="K36" s="11">
        <v>305660732</v>
      </c>
    </row>
    <row r="37" spans="1:11" x14ac:dyDescent="0.2">
      <c r="A37" s="171" t="s">
        <v>232</v>
      </c>
      <c r="B37" s="172"/>
      <c r="C37" s="172"/>
      <c r="D37" s="172"/>
      <c r="E37" s="172"/>
      <c r="F37" s="172"/>
      <c r="G37" s="172"/>
      <c r="H37" s="172"/>
      <c r="I37" s="4">
        <v>28</v>
      </c>
      <c r="J37" s="11">
        <v>1746944</v>
      </c>
      <c r="K37" s="11">
        <v>646331968</v>
      </c>
    </row>
    <row r="38" spans="1:11" x14ac:dyDescent="0.2">
      <c r="A38" s="171" t="s">
        <v>233</v>
      </c>
      <c r="B38" s="172"/>
      <c r="C38" s="172"/>
      <c r="D38" s="172"/>
      <c r="E38" s="172"/>
      <c r="F38" s="172"/>
      <c r="G38" s="172"/>
      <c r="H38" s="172"/>
      <c r="I38" s="4">
        <v>29</v>
      </c>
      <c r="J38" s="11">
        <v>0</v>
      </c>
      <c r="K38" s="11">
        <v>0</v>
      </c>
    </row>
    <row r="39" spans="1:11" x14ac:dyDescent="0.2">
      <c r="A39" s="187" t="s">
        <v>234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187746944</v>
      </c>
      <c r="K39" s="10">
        <f>SUM(K36:K38)</f>
        <v>951992700</v>
      </c>
    </row>
    <row r="40" spans="1:11" x14ac:dyDescent="0.2">
      <c r="A40" s="171" t="s">
        <v>235</v>
      </c>
      <c r="B40" s="172"/>
      <c r="C40" s="172"/>
      <c r="D40" s="172"/>
      <c r="E40" s="172"/>
      <c r="F40" s="172"/>
      <c r="G40" s="172"/>
      <c r="H40" s="172"/>
      <c r="I40" s="4">
        <v>31</v>
      </c>
      <c r="J40" s="11">
        <v>5487799</v>
      </c>
      <c r="K40" s="11">
        <v>30496597</v>
      </c>
    </row>
    <row r="41" spans="1:11" x14ac:dyDescent="0.2">
      <c r="A41" s="171" t="s">
        <v>236</v>
      </c>
      <c r="B41" s="172"/>
      <c r="C41" s="172"/>
      <c r="D41" s="172"/>
      <c r="E41" s="172"/>
      <c r="F41" s="172"/>
      <c r="G41" s="172"/>
      <c r="H41" s="172"/>
      <c r="I41" s="4">
        <v>32</v>
      </c>
      <c r="J41" s="11"/>
      <c r="K41" s="11"/>
    </row>
    <row r="42" spans="1:11" x14ac:dyDescent="0.2">
      <c r="A42" s="171" t="s">
        <v>237</v>
      </c>
      <c r="B42" s="172"/>
      <c r="C42" s="172"/>
      <c r="D42" s="172"/>
      <c r="E42" s="172"/>
      <c r="F42" s="172"/>
      <c r="G42" s="172"/>
      <c r="H42" s="172"/>
      <c r="I42" s="4">
        <v>33</v>
      </c>
      <c r="J42" s="11"/>
      <c r="K42" s="11"/>
    </row>
    <row r="43" spans="1:11" x14ac:dyDescent="0.2">
      <c r="A43" s="171" t="s">
        <v>238</v>
      </c>
      <c r="B43" s="172"/>
      <c r="C43" s="172"/>
      <c r="D43" s="172"/>
      <c r="E43" s="172"/>
      <c r="F43" s="172"/>
      <c r="G43" s="172"/>
      <c r="H43" s="172"/>
      <c r="I43" s="4">
        <v>34</v>
      </c>
      <c r="J43" s="11"/>
      <c r="K43" s="11">
        <v>996600</v>
      </c>
    </row>
    <row r="44" spans="1:11" x14ac:dyDescent="0.2">
      <c r="A44" s="171" t="s">
        <v>239</v>
      </c>
      <c r="B44" s="172"/>
      <c r="C44" s="172"/>
      <c r="D44" s="172"/>
      <c r="E44" s="172"/>
      <c r="F44" s="172"/>
      <c r="G44" s="172"/>
      <c r="H44" s="172"/>
      <c r="I44" s="4">
        <v>35</v>
      </c>
      <c r="J44" s="11"/>
      <c r="K44" s="11"/>
    </row>
    <row r="45" spans="1:11" x14ac:dyDescent="0.2">
      <c r="A45" s="187" t="s">
        <v>240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5487799</v>
      </c>
      <c r="K45" s="10">
        <f>SUM(K40:K44)</f>
        <v>31493197</v>
      </c>
    </row>
    <row r="46" spans="1:11" x14ac:dyDescent="0.2">
      <c r="A46" s="187" t="s">
        <v>241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182259145</v>
      </c>
      <c r="K46" s="10">
        <f>IF(K39&gt;K45,K39-K45,0)</f>
        <v>920499503</v>
      </c>
    </row>
    <row r="47" spans="1:11" x14ac:dyDescent="0.2">
      <c r="A47" s="187" t="s">
        <v>242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x14ac:dyDescent="0.2">
      <c r="A48" s="171" t="s">
        <v>243</v>
      </c>
      <c r="B48" s="172"/>
      <c r="C48" s="172"/>
      <c r="D48" s="172"/>
      <c r="E48" s="172"/>
      <c r="F48" s="172"/>
      <c r="G48" s="172"/>
      <c r="H48" s="172"/>
      <c r="I48" s="4">
        <v>39</v>
      </c>
      <c r="J48" s="10">
        <f>IF(J20-J21+J33-J34+J46-J47&gt;0,J20-J21+J33-J34+J46-J47,0)</f>
        <v>22766504</v>
      </c>
      <c r="K48" s="10">
        <f>IF(K20-K21+K33-K34+K46-K47&gt;0,K20-K21+K33-K34+K46-K47,0)</f>
        <v>48191917</v>
      </c>
    </row>
    <row r="49" spans="1:11" x14ac:dyDescent="0.2">
      <c r="A49" s="171" t="s">
        <v>244</v>
      </c>
      <c r="B49" s="172"/>
      <c r="C49" s="172"/>
      <c r="D49" s="172"/>
      <c r="E49" s="172"/>
      <c r="F49" s="172"/>
      <c r="G49" s="172"/>
      <c r="H49" s="17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171" t="s">
        <v>245</v>
      </c>
      <c r="B50" s="172"/>
      <c r="C50" s="172"/>
      <c r="D50" s="172"/>
      <c r="E50" s="172"/>
      <c r="F50" s="172"/>
      <c r="G50" s="172"/>
      <c r="H50" s="172"/>
      <c r="I50" s="4">
        <v>41</v>
      </c>
      <c r="J50" s="11">
        <v>506598</v>
      </c>
      <c r="K50" s="11">
        <v>23273102</v>
      </c>
    </row>
    <row r="51" spans="1:11" x14ac:dyDescent="0.2">
      <c r="A51" s="171" t="s">
        <v>246</v>
      </c>
      <c r="B51" s="172"/>
      <c r="C51" s="172"/>
      <c r="D51" s="172"/>
      <c r="E51" s="172"/>
      <c r="F51" s="172"/>
      <c r="G51" s="172"/>
      <c r="H51" s="172"/>
      <c r="I51" s="4">
        <v>42</v>
      </c>
      <c r="J51" s="11">
        <v>22766504</v>
      </c>
      <c r="K51" s="11">
        <v>48191917</v>
      </c>
    </row>
    <row r="52" spans="1:11" x14ac:dyDescent="0.2">
      <c r="A52" s="171" t="s">
        <v>247</v>
      </c>
      <c r="B52" s="172"/>
      <c r="C52" s="172"/>
      <c r="D52" s="172"/>
      <c r="E52" s="172"/>
      <c r="F52" s="172"/>
      <c r="G52" s="172"/>
      <c r="H52" s="172"/>
      <c r="I52" s="4">
        <v>43</v>
      </c>
      <c r="J52" s="11"/>
      <c r="K52" s="11"/>
    </row>
    <row r="53" spans="1:11" x14ac:dyDescent="0.2">
      <c r="A53" s="209" t="s">
        <v>248</v>
      </c>
      <c r="B53" s="210"/>
      <c r="C53" s="210"/>
      <c r="D53" s="210"/>
      <c r="E53" s="210"/>
      <c r="F53" s="210"/>
      <c r="G53" s="210"/>
      <c r="H53" s="210"/>
      <c r="I53" s="7">
        <v>44</v>
      </c>
      <c r="J53" s="14">
        <f>J50+J51-J52</f>
        <v>23273102</v>
      </c>
      <c r="K53" s="14">
        <f>K50+K51-K52</f>
        <v>71465019</v>
      </c>
    </row>
  </sheetData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25:H25"/>
    <mergeCell ref="A26:H26"/>
    <mergeCell ref="A45:H45"/>
    <mergeCell ref="A43:H43"/>
    <mergeCell ref="A44:H44"/>
    <mergeCell ref="A29:H29"/>
    <mergeCell ref="A30:H30"/>
    <mergeCell ref="A31:H31"/>
    <mergeCell ref="A32:H32"/>
    <mergeCell ref="A33:H33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15:K18 J29:K31 J23:K27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45:K49 J39:K39 J53:K53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J10" sqref="J10"/>
    </sheetView>
  </sheetViews>
  <sheetFormatPr defaultRowHeight="12.75" x14ac:dyDescent="0.2"/>
  <cols>
    <col min="1" max="4" width="9.140625" style="87"/>
    <col min="5" max="5" width="10.140625" style="87" bestFit="1" customWidth="1"/>
    <col min="6" max="9" width="9.140625" style="87"/>
    <col min="10" max="11" width="11.140625" style="87" bestFit="1" customWidth="1"/>
    <col min="12" max="16384" width="9.140625" style="87"/>
  </cols>
  <sheetData>
    <row r="1" spans="1:12" x14ac:dyDescent="0.2">
      <c r="A1" s="244" t="s">
        <v>249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6"/>
    </row>
    <row r="2" spans="1:12" ht="15.75" x14ac:dyDescent="0.2">
      <c r="A2" s="84"/>
      <c r="B2" s="85"/>
      <c r="C2" s="257" t="s">
        <v>276</v>
      </c>
      <c r="D2" s="258"/>
      <c r="E2" s="89">
        <v>42005</v>
      </c>
      <c r="F2" s="88" t="s">
        <v>30</v>
      </c>
      <c r="G2" s="259">
        <v>42369</v>
      </c>
      <c r="H2" s="260"/>
      <c r="I2" s="85"/>
      <c r="J2" s="85"/>
      <c r="K2" s="85"/>
      <c r="L2" s="90"/>
    </row>
    <row r="3" spans="1:12" ht="24.75" thickBot="1" x14ac:dyDescent="0.25">
      <c r="A3" s="261" t="s">
        <v>138</v>
      </c>
      <c r="B3" s="261"/>
      <c r="C3" s="261"/>
      <c r="D3" s="261"/>
      <c r="E3" s="261"/>
      <c r="F3" s="261"/>
      <c r="G3" s="261"/>
      <c r="H3" s="261"/>
      <c r="I3" s="91" t="s">
        <v>270</v>
      </c>
      <c r="J3" s="92" t="s">
        <v>140</v>
      </c>
      <c r="K3" s="92" t="s">
        <v>141</v>
      </c>
    </row>
    <row r="4" spans="1:12" x14ac:dyDescent="0.2">
      <c r="A4" s="262">
        <v>1</v>
      </c>
      <c r="B4" s="262"/>
      <c r="C4" s="262"/>
      <c r="D4" s="262"/>
      <c r="E4" s="262"/>
      <c r="F4" s="262"/>
      <c r="G4" s="262"/>
      <c r="H4" s="262"/>
      <c r="I4" s="94">
        <v>2</v>
      </c>
      <c r="J4" s="93" t="s">
        <v>3</v>
      </c>
      <c r="K4" s="93" t="s">
        <v>4</v>
      </c>
    </row>
    <row r="5" spans="1:12" x14ac:dyDescent="0.2">
      <c r="A5" s="246" t="s">
        <v>250</v>
      </c>
      <c r="B5" s="247"/>
      <c r="C5" s="247"/>
      <c r="D5" s="247"/>
      <c r="E5" s="247"/>
      <c r="F5" s="247"/>
      <c r="G5" s="247"/>
      <c r="H5" s="247"/>
      <c r="I5" s="95">
        <v>1</v>
      </c>
      <c r="J5" s="96">
        <v>200000000</v>
      </c>
      <c r="K5" s="96">
        <v>436667250</v>
      </c>
    </row>
    <row r="6" spans="1:12" x14ac:dyDescent="0.2">
      <c r="A6" s="246" t="s">
        <v>251</v>
      </c>
      <c r="B6" s="247"/>
      <c r="C6" s="247"/>
      <c r="D6" s="247"/>
      <c r="E6" s="247"/>
      <c r="F6" s="247"/>
      <c r="G6" s="247"/>
      <c r="H6" s="247"/>
      <c r="I6" s="95">
        <v>2</v>
      </c>
      <c r="J6" s="97">
        <v>0</v>
      </c>
      <c r="K6" s="97">
        <v>68425976</v>
      </c>
    </row>
    <row r="7" spans="1:12" x14ac:dyDescent="0.2">
      <c r="A7" s="246" t="s">
        <v>252</v>
      </c>
      <c r="B7" s="247"/>
      <c r="C7" s="247"/>
      <c r="D7" s="247"/>
      <c r="E7" s="247"/>
      <c r="F7" s="247"/>
      <c r="G7" s="247"/>
      <c r="H7" s="247"/>
      <c r="I7" s="95">
        <v>3</v>
      </c>
      <c r="J7" s="97">
        <v>55000000</v>
      </c>
      <c r="K7" s="97">
        <v>55000000</v>
      </c>
    </row>
    <row r="8" spans="1:12" x14ac:dyDescent="0.2">
      <c r="A8" s="246" t="s">
        <v>253</v>
      </c>
      <c r="B8" s="247"/>
      <c r="C8" s="247"/>
      <c r="D8" s="247"/>
      <c r="E8" s="247"/>
      <c r="F8" s="247"/>
      <c r="G8" s="247"/>
      <c r="H8" s="247"/>
      <c r="I8" s="95">
        <v>4</v>
      </c>
      <c r="J8" s="97">
        <v>0</v>
      </c>
      <c r="K8" s="97">
        <v>10892273</v>
      </c>
    </row>
    <row r="9" spans="1:12" x14ac:dyDescent="0.2">
      <c r="A9" s="171" t="s">
        <v>277</v>
      </c>
      <c r="B9" s="247"/>
      <c r="C9" s="247"/>
      <c r="D9" s="247"/>
      <c r="E9" s="247"/>
      <c r="F9" s="247"/>
      <c r="G9" s="247"/>
      <c r="H9" s="247"/>
      <c r="I9" s="95">
        <v>5</v>
      </c>
      <c r="J9" s="97">
        <v>11888873</v>
      </c>
      <c r="K9" s="97">
        <v>34519646</v>
      </c>
    </row>
    <row r="10" spans="1:12" x14ac:dyDescent="0.2">
      <c r="A10" s="246" t="s">
        <v>254</v>
      </c>
      <c r="B10" s="247"/>
      <c r="C10" s="247"/>
      <c r="D10" s="247"/>
      <c r="E10" s="247"/>
      <c r="F10" s="247"/>
      <c r="G10" s="247"/>
      <c r="H10" s="247"/>
      <c r="I10" s="95">
        <v>6</v>
      </c>
      <c r="J10" s="97">
        <v>0</v>
      </c>
      <c r="K10" s="97">
        <v>0</v>
      </c>
    </row>
    <row r="11" spans="1:12" x14ac:dyDescent="0.2">
      <c r="A11" s="246" t="s">
        <v>255</v>
      </c>
      <c r="B11" s="247"/>
      <c r="C11" s="247"/>
      <c r="D11" s="247"/>
      <c r="E11" s="247"/>
      <c r="F11" s="247"/>
      <c r="G11" s="247"/>
      <c r="H11" s="247"/>
      <c r="I11" s="95">
        <v>7</v>
      </c>
      <c r="J11" s="97">
        <v>0</v>
      </c>
      <c r="K11" s="97">
        <v>0</v>
      </c>
    </row>
    <row r="12" spans="1:12" x14ac:dyDescent="0.2">
      <c r="A12" s="246" t="s">
        <v>256</v>
      </c>
      <c r="B12" s="247"/>
      <c r="C12" s="247"/>
      <c r="D12" s="247"/>
      <c r="E12" s="247"/>
      <c r="F12" s="247"/>
      <c r="G12" s="247"/>
      <c r="H12" s="247"/>
      <c r="I12" s="95">
        <v>8</v>
      </c>
      <c r="J12" s="97">
        <v>0</v>
      </c>
      <c r="K12" s="97">
        <v>0</v>
      </c>
    </row>
    <row r="13" spans="1:12" x14ac:dyDescent="0.2">
      <c r="A13" s="246" t="s">
        <v>257</v>
      </c>
      <c r="B13" s="247"/>
      <c r="C13" s="247"/>
      <c r="D13" s="247"/>
      <c r="E13" s="247"/>
      <c r="F13" s="247"/>
      <c r="G13" s="247"/>
      <c r="H13" s="247"/>
      <c r="I13" s="95">
        <v>9</v>
      </c>
      <c r="J13" s="97">
        <v>0</v>
      </c>
      <c r="K13" s="97">
        <v>0</v>
      </c>
    </row>
    <row r="14" spans="1:12" x14ac:dyDescent="0.2">
      <c r="A14" s="187" t="s">
        <v>284</v>
      </c>
      <c r="B14" s="248"/>
      <c r="C14" s="248"/>
      <c r="D14" s="248"/>
      <c r="E14" s="248"/>
      <c r="F14" s="248"/>
      <c r="G14" s="248"/>
      <c r="H14" s="248"/>
      <c r="I14" s="95">
        <v>10</v>
      </c>
      <c r="J14" s="98">
        <f>SUM(J5:J13)</f>
        <v>266888873</v>
      </c>
      <c r="K14" s="98">
        <f>SUM(K5:K13)</f>
        <v>605505145</v>
      </c>
    </row>
    <row r="15" spans="1:12" x14ac:dyDescent="0.2">
      <c r="A15" s="246" t="s">
        <v>258</v>
      </c>
      <c r="B15" s="247"/>
      <c r="C15" s="247"/>
      <c r="D15" s="247"/>
      <c r="E15" s="247"/>
      <c r="F15" s="247"/>
      <c r="G15" s="247"/>
      <c r="H15" s="247"/>
      <c r="I15" s="95">
        <v>11</v>
      </c>
      <c r="J15" s="97">
        <v>10363244</v>
      </c>
      <c r="K15" s="97">
        <v>40289284</v>
      </c>
    </row>
    <row r="16" spans="1:12" x14ac:dyDescent="0.2">
      <c r="A16" s="246" t="s">
        <v>259</v>
      </c>
      <c r="B16" s="247"/>
      <c r="C16" s="247"/>
      <c r="D16" s="247"/>
      <c r="E16" s="247"/>
      <c r="F16" s="247"/>
      <c r="G16" s="247"/>
      <c r="H16" s="247"/>
      <c r="I16" s="95">
        <v>12</v>
      </c>
      <c r="J16" s="97"/>
      <c r="K16" s="97"/>
    </row>
    <row r="17" spans="1:11" x14ac:dyDescent="0.2">
      <c r="A17" s="246" t="s">
        <v>260</v>
      </c>
      <c r="B17" s="247"/>
      <c r="C17" s="247"/>
      <c r="D17" s="247"/>
      <c r="E17" s="247"/>
      <c r="F17" s="247"/>
      <c r="G17" s="247"/>
      <c r="H17" s="247"/>
      <c r="I17" s="95">
        <v>13</v>
      </c>
      <c r="J17" s="97"/>
      <c r="K17" s="97"/>
    </row>
    <row r="18" spans="1:11" x14ac:dyDescent="0.2">
      <c r="A18" s="246" t="s">
        <v>261</v>
      </c>
      <c r="B18" s="247"/>
      <c r="C18" s="247"/>
      <c r="D18" s="247"/>
      <c r="E18" s="247"/>
      <c r="F18" s="247"/>
      <c r="G18" s="247"/>
      <c r="H18" s="247"/>
      <c r="I18" s="95">
        <v>14</v>
      </c>
      <c r="J18" s="97"/>
      <c r="K18" s="97"/>
    </row>
    <row r="19" spans="1:11" x14ac:dyDescent="0.2">
      <c r="A19" s="246" t="s">
        <v>262</v>
      </c>
      <c r="B19" s="247"/>
      <c r="C19" s="247"/>
      <c r="D19" s="247"/>
      <c r="E19" s="247"/>
      <c r="F19" s="247"/>
      <c r="G19" s="247"/>
      <c r="H19" s="247"/>
      <c r="I19" s="95">
        <v>15</v>
      </c>
      <c r="J19" s="97"/>
      <c r="K19" s="97"/>
    </row>
    <row r="20" spans="1:11" x14ac:dyDescent="0.2">
      <c r="A20" s="246" t="s">
        <v>263</v>
      </c>
      <c r="B20" s="247"/>
      <c r="C20" s="247"/>
      <c r="D20" s="247"/>
      <c r="E20" s="247"/>
      <c r="F20" s="247"/>
      <c r="G20" s="247"/>
      <c r="H20" s="247"/>
      <c r="I20" s="95">
        <v>16</v>
      </c>
      <c r="J20" s="97"/>
      <c r="K20" s="97"/>
    </row>
    <row r="21" spans="1:11" x14ac:dyDescent="0.2">
      <c r="A21" s="187" t="s">
        <v>285</v>
      </c>
      <c r="B21" s="248"/>
      <c r="C21" s="248"/>
      <c r="D21" s="248"/>
      <c r="E21" s="248"/>
      <c r="F21" s="248"/>
      <c r="G21" s="248"/>
      <c r="H21" s="248"/>
      <c r="I21" s="95">
        <v>17</v>
      </c>
      <c r="J21" s="99">
        <f>SUM(J15:J20)</f>
        <v>10363244</v>
      </c>
      <c r="K21" s="99">
        <f>SUM(K15:K20)</f>
        <v>40289284</v>
      </c>
    </row>
    <row r="22" spans="1:11" x14ac:dyDescent="0.2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x14ac:dyDescent="0.2">
      <c r="A23" s="253" t="s">
        <v>264</v>
      </c>
      <c r="B23" s="254"/>
      <c r="C23" s="254"/>
      <c r="D23" s="254"/>
      <c r="E23" s="254"/>
      <c r="F23" s="254"/>
      <c r="G23" s="254"/>
      <c r="H23" s="254"/>
      <c r="I23" s="100">
        <v>18</v>
      </c>
      <c r="J23" s="96"/>
      <c r="K23" s="96"/>
    </row>
    <row r="24" spans="1:11" ht="23.25" customHeight="1" x14ac:dyDescent="0.2">
      <c r="A24" s="255" t="s">
        <v>265</v>
      </c>
      <c r="B24" s="256"/>
      <c r="C24" s="256"/>
      <c r="D24" s="256"/>
      <c r="E24" s="256"/>
      <c r="F24" s="256"/>
      <c r="G24" s="256"/>
      <c r="H24" s="256"/>
      <c r="I24" s="101">
        <v>19</v>
      </c>
      <c r="J24" s="99"/>
      <c r="K24" s="99"/>
    </row>
    <row r="25" spans="1:11" ht="30" customHeight="1" x14ac:dyDescent="0.2">
      <c r="A25" s="242" t="s">
        <v>278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</vt:lpstr>
      <vt:lpstr>BS</vt:lpstr>
      <vt:lpstr>P&amp;L</vt:lpstr>
      <vt:lpstr>CF_I</vt:lpstr>
      <vt:lpstr>EQUITY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Ivan Malik</cp:lastModifiedBy>
  <cp:lastPrinted>2011-07-11T11:01:09Z</cp:lastPrinted>
  <dcterms:created xsi:type="dcterms:W3CDTF">2008-10-17T11:51:54Z</dcterms:created>
  <dcterms:modified xsi:type="dcterms:W3CDTF">2016-04-15T09:01:54Z</dcterms:modified>
</cp:coreProperties>
</file>