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78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<sst xmlns="http://schemas.openxmlformats.org/spreadsheetml/2006/main" count="395" uniqueCount="344">
  <si>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</si>
  <si>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</si>
  <si>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</si>
  <si>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</si>
  <si>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</si>
  <si>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</si>
  <si>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</si>
  <si>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</si>
  <si>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</si>
  <si>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</si>
  <si>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</si>
  <si>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</si>
  <si>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</si>
  <si>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</si>
  <si>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</si>
  <si>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</si>
  <si>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</si>
  <si>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</si>
  <si>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</si>
  <si>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</si>
  <si>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</si>
  <si>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</si>
  <si>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</si>
  <si>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</si>
  <si>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</si>
  <si>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</si>
  <si>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</si>
  <si>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</si>
  <si>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</si>
  <si>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</si>
  <si>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</si>
  <si>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</si>
  <si>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</si>
  <si>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</si>
  <si>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</si>
  <si>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</si>
  <si>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</si>
  <si>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</si>
  <si>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</si>
  <si>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</si>
  <si>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</si>
  <si>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</si>
  <si>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</si>
  <si>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</si>
  <si>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</si>
  <si>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</si>
  <si>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</si>
  <si>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</si>
  <si>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</si>
  <si>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</si>
  <si>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</si>
  <si>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</si>
  <si>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</si>
  <si>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</si>
  <si>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</si>
  <si>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</si>
  <si>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</si>
  <si>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</si>
  <si>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</si>
  <si>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</si>
  <si>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</si>
  <si>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</si>
  <si>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</si>
  <si>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</si>
  <si>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</si>
  <si>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</si>
  <si>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</si>
  <si>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</si>
  <si>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</si>
  <si>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</si>
  <si>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</si>
  <si>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</si>
  <si>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</si>
  <si>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</si>
  <si>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</si>
  <si>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</si>
  <si>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</si>
  <si>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</si>
  <si>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</si>
  <si>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</si>
  <si>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</si>
  <si>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</si>
  <si>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</si>
  <si>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</si>
  <si>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</si>
  <si>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</si>
  <si>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</si>
  <si>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</si>
  <si>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</si>
  <si>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</si>
  <si>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</si>
  <si>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</si>
  <si>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</si>
  <si>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</si>
  <si>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</si>
  <si>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</si>
  <si>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</si>
  <si>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</si>
  <si>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</si>
  <si>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</si>
  <si>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</si>
  <si>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</si>
  <si>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</si>
  <si>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</si>
  <si>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</si>
  <si>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</si>
  <si>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</si>
  <si>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</si>
  <si>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</si>
  <si>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</si>
  <si>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</si>
  <si>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</si>
  <si>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</si>
  <si>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</si>
  <si>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</si>
  <si>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</si>
  <si>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</si>
  <si>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</si>
  <si>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</si>
  <si>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</si>
  <si>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</si>
  <si>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</si>
  <si>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</si>
  <si>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</si>
  <si>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</si>
  <si>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</si>
  <si>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</si>
  <si>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</si>
  <si>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</si>
  <si>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</si>
  <si>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</si>
  <si>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</si>
  <si>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</si>
  <si>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</si>
  <si>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</si>
  <si>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</si>
  <si>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</si>
  <si>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</si>
  <si>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</si>
  <si>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</si>
  <si>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</si>
  <si>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</si>
  <si>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</si>
  <si>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</si>
  <si>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</si>
  <si>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</si>
  <si>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</si>
  <si>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</si>
  <si>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</si>
  <si>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</si>
  <si>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</si>
  <si>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</si>
  <si>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</si>
  <si>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</si>
  <si>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</si>
  <si>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</si>
  <si>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</si>
  <si>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</si>
  <si>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</si>
  <si>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</si>
  <si>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</si>
  <si>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</si>
  <si>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</si>
  <si>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</si>
  <si>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</si>
  <si>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</si>
  <si>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</si>
  <si>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</si>
  <si>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</si>
  <si>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</si>
  <si>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</si>
  <si>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</si>
  <si>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</si>
  <si>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</si>
  <si>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</si>
  <si>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</si>
  <si>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</si>
  <si>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</si>
  <si>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</si>
  <si>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</si>
  <si>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</si>
  <si>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</si>
  <si>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</si>
  <si>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</si>
  <si>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</si>
  <si>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</si>
  <si>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</si>
  <si>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</si>
  <si>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</si>
  <si>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</si>
  <si>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</si>
  <si>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</si>
  <si>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</si>
  <si>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</si>
  <si>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</si>
  <si>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</si>
  <si>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</si>
  <si>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</si>
  <si>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</si>
  <si>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</si>
  <si>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</si>
  <si>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</si>
  <si>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</si>
  <si>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</si>
  <si>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</si>
  <si>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</si>
  <si>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</si>
  <si>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</si>
  <si>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</si>
  <si>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</si>
  <si>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</si>
  <si>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</si>
  <si>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</si>
  <si>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</si>
  <si>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</si>
  <si>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</si>
  <si>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</si>
  <si>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</si>
  <si>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</si>
  <si>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</si>
  <si>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</si>
  <si>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</si>
  <si>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</si>
  <si>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</si>
  <si>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</si>
  <si>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</si>
  <si>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</si>
  <si>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</si>
  <si>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</si>
  <si>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</si>
  <si>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</si>
  <si>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</si>
  <si>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</si>
  <si>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</si>
  <si>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</si>
  <si>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</si>
  <si>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</si>
  <si>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</si>
  <si>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</si>
  <si>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</si>
  <si>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</si>
  <si>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</si>
  <si>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</si>
  <si>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</si>
  <si>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</si>
  <si>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</si>
  <si>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</si>
  <si>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</si>
  <si>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</si>
  <si>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</si>
  <si>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</si>
  <si>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</si>
  <si>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</si>
  <si>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</si>
  <si>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</si>
  <si>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</si>
  <si>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</si>
  <si>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</si>
  <si>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</si>
  <si>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</si>
  <si>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</si>
  <si>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</si>
  <si>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</si>
  <si>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</si>
  <si>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</si>
  <si>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</si>
  <si>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</si>
  <si>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</si>
  <si>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</si>
  <si>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</si>
  <si>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</si>
  <si>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</si>
  <si>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</si>
  <si>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</si>
  <si>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</si>
  <si>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</si>
  <si>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</si>
  <si>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</si>
  <si>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</si>
  <si>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</si>
  <si>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</si>
  <si>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</si>
  <si>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</si>
  <si>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</si>
  <si>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</si>
  <si>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</si>
  <si>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</si>
  <si>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</si>
  <si>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</si>
  <si>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</si>
  <si>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</si>
  <si>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</si>
  <si>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</si>
  <si>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</si>
  <si>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</si>
  <si>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</si>
  <si>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</si>
  <si>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</si>
  <si>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</si>
  <si>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</si>
  <si>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</si>
  <si>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</si>
  <si>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</si>
  <si>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</si>
  <si>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</si>
  <si>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</si>
  <si>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</si>
  <si>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</si>
  <si>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</si>
  <si>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</si>
  <si>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</si>
  <si>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</si>
  <si>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</si>
  <si>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</si>
  <si>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</si>
  <si>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</si>
  <si>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</si>
  <si>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</si>
  <si>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</si>
  <si>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</si>
  <si>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</si>
  <si>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</si>
  <si>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03269329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</si>
  <si>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</si>
  <si>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</si>
  <si>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</si>
  <si>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</si>
  <si>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</si>
  <si>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</si>
  <si>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</si>
  <si>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</si>
  <si>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NE</t>
  </si>
  <si>
    <t>ŠTRK DUBRAVKA</t>
  </si>
  <si>
    <t>012700421</t>
  </si>
  <si>
    <t>dubravka.strk@tekstilpromet.hr</t>
  </si>
  <si>
    <t>ŠIMIĆ MIJO</t>
  </si>
  <si>
    <t>012700416</t>
  </si>
  <si>
    <t>4641</t>
  </si>
  <si>
    <t>stanje na dan 30.06.2012.</t>
  </si>
  <si>
    <t>Obveznik: __TEKSTILPROMET D.D._____________________________________</t>
  </si>
  <si>
    <t>u razdoblju 01.01.2012. do 30.06.2012.</t>
  </si>
  <si>
    <t>Obveznik: _TEKSTILPROMET D.D.________________________________</t>
  </si>
  <si>
    <t>Obveznik: _TEKSTILPROMET D.D.____________________________________________________________</t>
  </si>
  <si>
    <t xml:space="preserve">za razdoblje od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</si>
</sst>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7">
      <selection activeCell="I26" sqref="I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41090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322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323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324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325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10000</v>
      </c>
      <c r="D14" s="179"/>
      <c r="E14" s="16"/>
      <c r="F14" s="173" t="s">
        <v>326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327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328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329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133</v>
      </c>
      <c r="D22" s="173" t="s">
        <v>326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21</v>
      </c>
      <c r="D24" s="173" t="s">
        <v>330</v>
      </c>
      <c r="E24" s="136"/>
      <c r="F24" s="136"/>
      <c r="G24" s="137"/>
      <c r="H24" s="51" t="s">
        <v>261</v>
      </c>
      <c r="I24" s="122">
        <v>246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331</v>
      </c>
      <c r="D26" s="25"/>
      <c r="E26" s="33"/>
      <c r="F26" s="24"/>
      <c r="G26" s="138" t="s">
        <v>263</v>
      </c>
      <c r="H26" s="159"/>
      <c r="I26" s="124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43" t="s">
        <v>265</v>
      </c>
      <c r="F28" s="139"/>
      <c r="G28" s="139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74"/>
      <c r="C30" s="174"/>
      <c r="D30" s="175"/>
      <c r="E30" s="148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/>
      <c r="B32" s="174"/>
      <c r="C32" s="174"/>
      <c r="D32" s="175"/>
      <c r="E32" s="148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74"/>
      <c r="C34" s="174"/>
      <c r="D34" s="175"/>
      <c r="E34" s="148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332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333</v>
      </c>
      <c r="D48" s="156"/>
      <c r="E48" s="157"/>
      <c r="F48" s="16"/>
      <c r="G48" s="51" t="s">
        <v>271</v>
      </c>
      <c r="H48" s="160" t="s">
        <v>336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334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335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305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306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307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308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A116" sqref="A116:K116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339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318</v>
      </c>
      <c r="K4" s="60" t="s">
        <v>319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306687460</v>
      </c>
      <c r="K8" s="53">
        <f>K9+K16+K26+K35+K39</f>
        <v>300821176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245621</v>
      </c>
      <c r="K9" s="53">
        <f>SUM(K10:K15)</f>
        <v>241219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245621</v>
      </c>
      <c r="K11" s="7">
        <v>241219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187910591</v>
      </c>
      <c r="K16" s="53">
        <f>SUM(K17:K25)</f>
        <v>182048709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53241597</v>
      </c>
      <c r="K17" s="7">
        <v>53578444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129971497</v>
      </c>
      <c r="K18" s="7">
        <v>123410186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489787</v>
      </c>
      <c r="K19" s="7">
        <v>595059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>
        <v>251959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4147610</v>
      </c>
      <c r="K23" s="7">
        <v>4152961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60100</v>
      </c>
      <c r="K24" s="7">
        <v>60100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118329133</v>
      </c>
      <c r="K26" s="53">
        <f>SUM(K27:K34)</f>
        <v>118329133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116889960</v>
      </c>
      <c r="K27" s="7">
        <v>116889960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492925</v>
      </c>
      <c r="K31" s="7">
        <v>492925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946248</v>
      </c>
      <c r="K32" s="7">
        <v>946248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202115</v>
      </c>
      <c r="K39" s="7">
        <v>202115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232109898</v>
      </c>
      <c r="K40" s="53">
        <f>K41+K49+K56+K64</f>
        <v>224111149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46631649</v>
      </c>
      <c r="K41" s="53">
        <f>SUM(K42:K48)</f>
        <v>44769150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286921</v>
      </c>
      <c r="K42" s="7">
        <v>280851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46030997</v>
      </c>
      <c r="K45" s="7">
        <v>44488299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313731</v>
      </c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172711847</v>
      </c>
      <c r="K49" s="53">
        <f>SUM(K50:K55)</f>
        <v>168696349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121912208</v>
      </c>
      <c r="K50" s="7">
        <v>132103670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49225562</v>
      </c>
      <c r="K51" s="7">
        <v>35350408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16202</v>
      </c>
      <c r="K53" s="7">
        <v>28568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1079095</v>
      </c>
      <c r="K54" s="7">
        <v>634106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478780</v>
      </c>
      <c r="K55" s="7">
        <v>579597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10194522</v>
      </c>
      <c r="K56" s="53">
        <f>SUM(K57:K63)</f>
        <v>10130115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2971455</v>
      </c>
      <c r="K58" s="7">
        <v>2971455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6238204</v>
      </c>
      <c r="K61" s="7">
        <v>6154429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890760</v>
      </c>
      <c r="K62" s="7">
        <v>910128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94103</v>
      </c>
      <c r="K63" s="7">
        <v>94103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2571880</v>
      </c>
      <c r="K64" s="7">
        <v>515535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158140</v>
      </c>
      <c r="K65" s="7">
        <v>172968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538955498</v>
      </c>
      <c r="K66" s="53">
        <f>K7+K8+K40+K65</f>
        <v>525105293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6982112</v>
      </c>
      <c r="K67" s="8">
        <v>6586915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310343707</v>
      </c>
      <c r="K69" s="54">
        <f>K70+K71+K72+K78+K79+K82+K85</f>
        <v>306855076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32736800</v>
      </c>
      <c r="K70" s="7">
        <v>32736800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33668</v>
      </c>
      <c r="K71" s="7">
        <v>33668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9024235</v>
      </c>
      <c r="K72" s="53">
        <f>K73+K74-K75+K76+K77</f>
        <v>9024235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1877460</v>
      </c>
      <c r="K73" s="7">
        <v>1877460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21699</v>
      </c>
      <c r="K74" s="7">
        <v>21699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7125076</v>
      </c>
      <c r="K77" s="7">
        <v>7125076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76964281</v>
      </c>
      <c r="K78" s="7">
        <v>74834928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189330586</v>
      </c>
      <c r="K79" s="53">
        <f>K80-K81</f>
        <v>189572166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189330586</v>
      </c>
      <c r="K80" s="7">
        <v>189572166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2254137</v>
      </c>
      <c r="K82" s="53">
        <f>K83-K84</f>
        <v>653279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2254137</v>
      </c>
      <c r="K83" s="7">
        <v>653279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7640579</v>
      </c>
      <c r="K86" s="53">
        <f>SUM(K87:K89)</f>
        <v>6449102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7640579</v>
      </c>
      <c r="K89" s="7">
        <v>6449102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33472765</v>
      </c>
      <c r="K90" s="53">
        <f>SUM(K91:K99)</f>
        <v>33810310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33472765</v>
      </c>
      <c r="K93" s="7">
        <v>33810310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186243503</v>
      </c>
      <c r="K100" s="53">
        <f>SUM(K101:K112)</f>
        <v>177086508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5272404</v>
      </c>
      <c r="K101" s="7">
        <v>5635900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1315470</v>
      </c>
      <c r="K102" s="7">
        <v>1315470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111656988</v>
      </c>
      <c r="K103" s="7">
        <v>111428468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1604855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59122211</v>
      </c>
      <c r="K105" s="7">
        <v>50020306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550000</v>
      </c>
      <c r="K106" s="7">
        <v>160000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1241265</v>
      </c>
      <c r="K108" s="7">
        <v>1307681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833907</v>
      </c>
      <c r="K109" s="7">
        <v>904893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34760</v>
      </c>
      <c r="K110" s="7">
        <v>1998968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4611643</v>
      </c>
      <c r="K112" s="7">
        <v>4314822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1254944</v>
      </c>
      <c r="K113" s="7">
        <v>904297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538955498</v>
      </c>
      <c r="K114" s="53">
        <f>K69+K86+K90+K100+K113</f>
        <v>525105293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6982112</v>
      </c>
      <c r="K115" s="8">
        <v>6586915</v>
      </c>
    </row>
    <row r="116" spans="1:11" ht="12.75">
      <c r="A116" s="214" t="s">
        <v>309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318</v>
      </c>
      <c r="K4" s="235"/>
      <c r="L4" s="235" t="s">
        <v>319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173288396</v>
      </c>
      <c r="K7" s="54">
        <f>SUM(K8:K9)</f>
        <v>80328708</v>
      </c>
      <c r="L7" s="54">
        <f>SUM(L8:L9)</f>
        <v>128470899</v>
      </c>
      <c r="M7" s="54">
        <f>SUM(M8:M9)</f>
        <v>57125276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147924570</v>
      </c>
      <c r="K8" s="7">
        <v>63252370</v>
      </c>
      <c r="L8" s="7">
        <v>111373619</v>
      </c>
      <c r="M8" s="7">
        <v>47785846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25363826</v>
      </c>
      <c r="K9" s="7">
        <v>17076338</v>
      </c>
      <c r="L9" s="7">
        <v>17097280</v>
      </c>
      <c r="M9" s="7">
        <v>9339430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155148349</v>
      </c>
      <c r="K10" s="53">
        <f>K11+K12+K16+K20+K21+K22+K25+K26</f>
        <v>68926772</v>
      </c>
      <c r="L10" s="53">
        <f>L11+L12+L16+L20+L21+L22+L25+L26</f>
        <v>123450082</v>
      </c>
      <c r="M10" s="53">
        <f>M11+M12+M16+M20+M21+M22+M25+M26</f>
        <v>54780887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128441243</v>
      </c>
      <c r="K12" s="53">
        <f>SUM(K13:K15)</f>
        <v>55458327</v>
      </c>
      <c r="L12" s="53">
        <f>SUM(L13:L15)</f>
        <v>99210734</v>
      </c>
      <c r="M12" s="53">
        <f>SUM(M13:M15)</f>
        <v>42779383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2647864</v>
      </c>
      <c r="K13" s="7">
        <v>1172995</v>
      </c>
      <c r="L13" s="7">
        <v>2770055</v>
      </c>
      <c r="M13" s="7">
        <v>1093589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120618019</v>
      </c>
      <c r="K14" s="7">
        <v>51572296</v>
      </c>
      <c r="L14" s="7">
        <v>92894510</v>
      </c>
      <c r="M14" s="7">
        <v>39814764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5175360</v>
      </c>
      <c r="K15" s="7">
        <v>2713036</v>
      </c>
      <c r="L15" s="7">
        <v>3546169</v>
      </c>
      <c r="M15" s="7">
        <v>1871030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11326825</v>
      </c>
      <c r="K16" s="53">
        <f>SUM(K17:K19)</f>
        <v>5710776</v>
      </c>
      <c r="L16" s="53">
        <f>SUM(L17:L19)</f>
        <v>9988857</v>
      </c>
      <c r="M16" s="53">
        <f>SUM(M17:M19)</f>
        <v>4686706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6720842</v>
      </c>
      <c r="K17" s="7">
        <v>3389834</v>
      </c>
      <c r="L17" s="7">
        <v>6042978</v>
      </c>
      <c r="M17" s="7">
        <v>2887170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2940797</v>
      </c>
      <c r="K18" s="7">
        <v>1482826</v>
      </c>
      <c r="L18" s="7">
        <v>2530071</v>
      </c>
      <c r="M18" s="7">
        <v>1159642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1665186</v>
      </c>
      <c r="K19" s="7">
        <v>838116</v>
      </c>
      <c r="L19" s="7">
        <v>1415808</v>
      </c>
      <c r="M19" s="7">
        <v>639894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6237597</v>
      </c>
      <c r="K20" s="7">
        <v>3119164</v>
      </c>
      <c r="L20" s="7">
        <v>6842055</v>
      </c>
      <c r="M20" s="7">
        <v>3421361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4438648</v>
      </c>
      <c r="K21" s="7">
        <v>2374950</v>
      </c>
      <c r="L21" s="7">
        <v>3659023</v>
      </c>
      <c r="M21" s="7">
        <v>1848450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1698242</v>
      </c>
      <c r="K22" s="53">
        <f>SUM(K23:K24)</f>
        <v>787397</v>
      </c>
      <c r="L22" s="53">
        <f>SUM(L23:L24)</f>
        <v>1393965</v>
      </c>
      <c r="M22" s="53">
        <f>SUM(M23:M24)</f>
        <v>970470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1698242</v>
      </c>
      <c r="K24" s="7">
        <v>787397</v>
      </c>
      <c r="L24" s="7">
        <v>1393965</v>
      </c>
      <c r="M24" s="7">
        <v>970470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3005794</v>
      </c>
      <c r="K26" s="7">
        <v>1476158</v>
      </c>
      <c r="L26" s="7">
        <v>2355448</v>
      </c>
      <c r="M26" s="7">
        <v>1074517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3291061</v>
      </c>
      <c r="K27" s="53">
        <f>SUM(K28:K32)</f>
        <v>1818558</v>
      </c>
      <c r="L27" s="53">
        <f>SUM(L28:L32)</f>
        <v>1828271</v>
      </c>
      <c r="M27" s="53">
        <f>SUM(M28:M32)</f>
        <v>854788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1130011</v>
      </c>
      <c r="K28" s="7">
        <v>527850</v>
      </c>
      <c r="L28" s="7">
        <v>165885</v>
      </c>
      <c r="M28" s="7">
        <v>87295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2161050</v>
      </c>
      <c r="K29" s="7">
        <v>1290708</v>
      </c>
      <c r="L29" s="7">
        <v>1662386</v>
      </c>
      <c r="M29" s="7">
        <v>767493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14855530</v>
      </c>
      <c r="K33" s="53">
        <f>SUM(K34:K37)</f>
        <v>11005609</v>
      </c>
      <c r="L33" s="53">
        <f>SUM(L34:L37)</f>
        <v>6195809</v>
      </c>
      <c r="M33" s="53">
        <f>SUM(M34:M37)</f>
        <v>2666444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475559</v>
      </c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5968599</v>
      </c>
      <c r="K35" s="7">
        <v>2594237</v>
      </c>
      <c r="L35" s="7">
        <v>6195809</v>
      </c>
      <c r="M35" s="7">
        <v>2666444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8411372</v>
      </c>
      <c r="K37" s="7">
        <v>8411372</v>
      </c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176579457</v>
      </c>
      <c r="K42" s="53">
        <f>K7+K27+K38+K40</f>
        <v>82147266</v>
      </c>
      <c r="L42" s="53">
        <f>L7+L27+L38+L40</f>
        <v>130299170</v>
      </c>
      <c r="M42" s="53">
        <f>M7+M27+M38+M40</f>
        <v>57980064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170003879</v>
      </c>
      <c r="K43" s="53">
        <f>K10+K33+K39+K41</f>
        <v>79932381</v>
      </c>
      <c r="L43" s="53">
        <f>L10+L33+L39+L41</f>
        <v>129645891</v>
      </c>
      <c r="M43" s="53">
        <f>M10+M33+M39+M41</f>
        <v>57447331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6575578</v>
      </c>
      <c r="K44" s="53">
        <f>K42-K43</f>
        <v>2214885</v>
      </c>
      <c r="L44" s="53">
        <f>L42-L43</f>
        <v>653279</v>
      </c>
      <c r="M44" s="53">
        <f>M42-M43</f>
        <v>532733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6575578</v>
      </c>
      <c r="K45" s="53">
        <f>IF(K42&gt;K43,K42-K43,0)</f>
        <v>2214885</v>
      </c>
      <c r="L45" s="53">
        <f>IF(L42&gt;L43,L42-L43,0)</f>
        <v>653279</v>
      </c>
      <c r="M45" s="53">
        <f>IF(M42&gt;M43,M42-M43,0)</f>
        <v>532733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236082</v>
      </c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6339496</v>
      </c>
      <c r="K48" s="53">
        <f>K44-K47</f>
        <v>2214885</v>
      </c>
      <c r="L48" s="53">
        <f>L44-L47</f>
        <v>653279</v>
      </c>
      <c r="M48" s="53">
        <f>M44-M47</f>
        <v>532733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6339496</v>
      </c>
      <c r="K49" s="53">
        <f>IF(K48&gt;0,K48,0)</f>
        <v>2214885</v>
      </c>
      <c r="L49" s="53">
        <f>IF(L48&gt;0,L48,0)</f>
        <v>653279</v>
      </c>
      <c r="M49" s="53">
        <f>IF(M48&gt;0,M48,0)</f>
        <v>532733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311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6339496</v>
      </c>
      <c r="K56" s="6">
        <v>2214885</v>
      </c>
      <c r="L56" s="6">
        <v>653279</v>
      </c>
      <c r="M56" s="6">
        <v>532733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6339496</v>
      </c>
      <c r="K67" s="61">
        <f>K56+K66</f>
        <v>2214885</v>
      </c>
      <c r="L67" s="61">
        <f>L56+L66</f>
        <v>653279</v>
      </c>
      <c r="M67" s="61">
        <f>M56+M66</f>
        <v>532733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7" width="9.140625" style="52" customWidth="1"/>
    <col min="8" max="8" width="7.00390625" style="52" customWidth="1"/>
    <col min="9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6339496</v>
      </c>
      <c r="K7" s="7">
        <v>653279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6237597</v>
      </c>
      <c r="K8" s="7">
        <v>6842056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3577212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3967150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1862499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1383268</v>
      </c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17537573</v>
      </c>
      <c r="K13" s="53">
        <f>SUM(K7:K12)</f>
        <v>13324984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7613005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3983331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5071690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9757637</v>
      </c>
      <c r="K17" s="7">
        <v>1556952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18812658</v>
      </c>
      <c r="K18" s="53">
        <f>SUM(K14:K17)</f>
        <v>9169957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4155027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1275085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4080925</v>
      </c>
      <c r="K26" s="7">
        <v>64407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4080925</v>
      </c>
      <c r="K27" s="53">
        <f>SUM(K22:K26)</f>
        <v>64407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2621675</v>
      </c>
      <c r="K28" s="7">
        <v>3105125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54870</v>
      </c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2676545</v>
      </c>
      <c r="K31" s="53">
        <f>SUM(K28:K30)</f>
        <v>3105125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1404380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0</v>
      </c>
      <c r="K33" s="53">
        <f>IF(K31&gt;K27,K31-K27,0)</f>
        <v>3040718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>
        <v>1206446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1964208</v>
      </c>
      <c r="K40" s="7">
        <v>1964208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5148967</v>
      </c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7113175</v>
      </c>
      <c r="K44" s="53">
        <f>SUM(K39:K43)</f>
        <v>3170654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7113175</v>
      </c>
      <c r="K46" s="53">
        <f>IF(K44&gt;K38,K44-K38,0)</f>
        <v>3170654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6983880</v>
      </c>
      <c r="K48" s="53">
        <f>IF(K20-K19+K33-K32+K46-K45&gt;0,K20-K19+K33-K32+K46-K45,0)</f>
        <v>2056345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11089183</v>
      </c>
      <c r="K49" s="7">
        <v>2571880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6983880</v>
      </c>
      <c r="K51" s="7">
        <v>2056345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4105303</v>
      </c>
      <c r="K52" s="61">
        <f>K49+K50-K51</f>
        <v>515535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282</v>
      </c>
      <c r="K5" s="73" t="s">
        <v>283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343</v>
      </c>
      <c r="D2" s="284"/>
      <c r="E2" s="77">
        <v>40909</v>
      </c>
      <c r="F2" s="43" t="s">
        <v>250</v>
      </c>
      <c r="G2" s="285">
        <v>41090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304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282</v>
      </c>
      <c r="K4" s="83" t="s">
        <v>283</v>
      </c>
    </row>
    <row r="5" spans="1:11" ht="12.75">
      <c r="A5" s="276" t="s">
        <v>284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32736800</v>
      </c>
      <c r="K5" s="45">
        <v>32736800</v>
      </c>
    </row>
    <row r="6" spans="1:11" ht="12.75">
      <c r="A6" s="276" t="s">
        <v>285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33668</v>
      </c>
      <c r="K6" s="46">
        <v>33668</v>
      </c>
    </row>
    <row r="7" spans="1:11" ht="12.75">
      <c r="A7" s="276" t="s">
        <v>286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9024236</v>
      </c>
      <c r="K7" s="46">
        <v>9024236</v>
      </c>
    </row>
    <row r="8" spans="1:11" ht="12.75">
      <c r="A8" s="276" t="s">
        <v>287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189330586</v>
      </c>
      <c r="K8" s="46">
        <v>189572166</v>
      </c>
    </row>
    <row r="9" spans="1:11" ht="12.75">
      <c r="A9" s="276" t="s">
        <v>288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2205789</v>
      </c>
      <c r="K9" s="46">
        <v>653279</v>
      </c>
    </row>
    <row r="10" spans="1:11" ht="12.75">
      <c r="A10" s="276" t="s">
        <v>289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25499763</v>
      </c>
      <c r="K10" s="46">
        <v>23370410</v>
      </c>
    </row>
    <row r="11" spans="1:11" ht="12.75">
      <c r="A11" s="276" t="s">
        <v>290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291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292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51464518</v>
      </c>
      <c r="K13" s="46">
        <v>51464518</v>
      </c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310295360</v>
      </c>
      <c r="K14" s="79">
        <f>SUM(K5:K13)</f>
        <v>306855077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SEkKOM</cp:lastModifiedBy>
  <cp:lastPrinted>2012-07-26T10:53:32Z</cp:lastPrinted>
  <dcterms:created xsi:type="dcterms:W3CDTF">2008-10-17T11:51:54Z</dcterms:created>
  <dcterms:modified xsi:type="dcterms:W3CDTF">2012-07-27T10:32:40Z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