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880" windowHeight="61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<sst xmlns="http://schemas.openxmlformats.org/spreadsheetml/2006/main" count="410" uniqueCount="358">
  <si>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</si>
  <si>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</si>
  <si>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</si>
  <si>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</si>
  <si>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</si>
  <si>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</si>
  <si>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</si>
  <si>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</si>
  <si>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</si>
  <si>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</si>
  <si>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</si>
  <si>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</si>
  <si>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</si>
  <si>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</si>
  <si>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</si>
  <si>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</si>
  <si>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</si>
  <si>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</si>
  <si>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</si>
  <si>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</si>
  <si>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</si>
  <si>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</si>
  <si>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</si>
  <si>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</si>
  <si>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</si>
  <si>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</si>
  <si>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</si>
  <si>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</si>
  <si>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</si>
  <si>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</si>
  <si>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</si>
  <si>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</si>
  <si>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</si>
  <si>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</si>
  <si>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</si>
  <si>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</si>
  <si>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</si>
  <si>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</si>
  <si>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</si>
  <si>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</si>
  <si>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</si>
  <si>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</si>
  <si>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</si>
  <si>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</si>
  <si>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</si>
  <si>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</si>
  <si>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</si>
  <si>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</si>
  <si>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</si>
  <si>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</si>
  <si>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</si>
  <si>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</si>
  <si>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</si>
  <si>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</si>
  <si>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</si>
  <si>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</si>
  <si>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</si>
  <si>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</si>
  <si>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</si>
  <si>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</si>
  <si>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</si>
  <si>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</si>
  <si>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</si>
  <si>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</si>
  <si>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</si>
  <si>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</si>
  <si>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</si>
  <si>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</si>
  <si>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</si>
  <si>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</si>
  <si>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</si>
  <si>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</si>
  <si>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</si>
  <si>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</si>
  <si>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</si>
  <si>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</si>
  <si>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</si>
  <si>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</si>
  <si>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</si>
  <si>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</si>
  <si>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</si>
  <si>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</si>
  <si>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</si>
  <si>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</si>
  <si>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</si>
  <si>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</si>
  <si>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</si>
  <si>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</si>
  <si>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</si>
  <si>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</si>
  <si>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</si>
  <si>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</si>
  <si>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</si>
  <si>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</si>
  <si>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</si>
  <si>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</si>
  <si>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</si>
  <si>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</si>
  <si>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</si>
  <si>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</si>
  <si>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</si>
  <si>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</si>
  <si>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</si>
  <si>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</si>
  <si>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</si>
  <si>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</si>
  <si>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</si>
  <si>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</si>
  <si>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</si>
  <si>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</si>
  <si>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</si>
  <si>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</si>
  <si>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</si>
  <si>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</si>
  <si>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</si>
  <si>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</si>
  <si>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</si>
  <si>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</si>
  <si>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</si>
  <si>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</si>
  <si>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</si>
  <si>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</si>
  <si>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</si>
  <si>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</si>
  <si>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</si>
  <si>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</si>
  <si>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</si>
  <si>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</si>
  <si>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</si>
  <si>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</si>
  <si>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</si>
  <si>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</si>
  <si>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</si>
  <si>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</si>
  <si>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</si>
  <si>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</si>
  <si>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</si>
  <si>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</si>
  <si>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</si>
  <si>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</si>
  <si>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</si>
  <si>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</si>
  <si>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</si>
  <si>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</si>
  <si>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</si>
  <si>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</si>
  <si>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</si>
  <si>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</si>
  <si>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</si>
  <si>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</si>
  <si>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</si>
  <si>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</si>
  <si>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</si>
  <si>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</si>
  <si>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</si>
  <si>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</si>
  <si>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</si>
  <si>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</si>
  <si>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</si>
  <si>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</si>
  <si>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</si>
  <si>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</si>
  <si>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</si>
  <si>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</si>
  <si>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</si>
  <si>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</si>
  <si>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</si>
  <si>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</si>
  <si>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</si>
  <si>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</si>
  <si>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</si>
  <si>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</si>
  <si>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</si>
  <si>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</si>
  <si>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</si>
  <si>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</si>
  <si>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</si>
  <si>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</si>
  <si>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</si>
  <si>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</si>
  <si>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</si>
  <si>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</si>
  <si>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</si>
  <si>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</si>
  <si>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</si>
  <si>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</si>
  <si>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</si>
  <si>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</si>
  <si>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</si>
  <si>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</si>
  <si>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</si>
  <si>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</si>
  <si>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</si>
  <si>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</si>
  <si>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</si>
  <si>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</si>
  <si>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</si>
  <si>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</si>
  <si>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</si>
  <si>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</si>
  <si>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</si>
  <si>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</si>
  <si>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</si>
  <si>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</si>
  <si>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</si>
  <si>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</si>
  <si>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</si>
  <si>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</si>
  <si>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</si>
  <si>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</si>
  <si>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</si>
  <si>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</si>
  <si>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</si>
  <si>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</si>
  <si>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</si>
  <si>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</si>
  <si>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</si>
  <si>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</si>
  <si>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</si>
  <si>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</si>
  <si>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</si>
  <si>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</si>
  <si>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</si>
  <si>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</si>
  <si>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</si>
  <si>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</si>
  <si>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</si>
  <si>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</si>
  <si>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</si>
  <si>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</si>
  <si>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</si>
  <si>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</si>
  <si>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</si>
  <si>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</si>
  <si>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</si>
  <si>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</si>
  <si>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</si>
  <si>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</si>
  <si>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</si>
  <si>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</si>
  <si>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</si>
  <si>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</si>
  <si>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</si>
  <si>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</si>
  <si>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</si>
  <si>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</si>
  <si>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</si>
  <si>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</si>
  <si>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</si>
  <si>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</si>
  <si>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</si>
  <si>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</si>
  <si>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</si>
  <si>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</si>
  <si>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</si>
  <si>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</si>
  <si>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</si>
  <si>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</si>
  <si>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</si>
  <si>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</si>
  <si>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</si>
  <si>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</si>
  <si>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</si>
  <si>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</si>
  <si>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</si>
  <si>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</si>
  <si>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</si>
  <si>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</si>
  <si>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</si>
  <si>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</si>
  <si>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</si>
  <si>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</si>
  <si>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</si>
  <si>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</si>
  <si>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</si>
  <si>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</si>
  <si>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</si>
  <si>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</si>
  <si>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</si>
  <si>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</si>
  <si>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</si>
  <si>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</si>
  <si>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</si>
  <si>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</si>
  <si>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</si>
  <si>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</si>
  <si>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</si>
  <si>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</si>
  <si>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</si>
  <si>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</si>
  <si>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</si>
  <si>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</si>
  <si>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</si>
  <si>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</si>
  <si>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</si>
  <si>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</si>
  <si>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</si>
  <si>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</si>
  <si>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</si>
  <si>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</si>
  <si>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</si>
  <si>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</si>
  <si>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</si>
  <si>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</si>
  <si>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</si>
  <si>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</si>
  <si>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</si>
  <si>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</si>
  <si>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</si>
  <si>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</si>
  <si>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</si>
  <si>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</si>
  <si>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</si>
  <si>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</si>
  <si>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</si>
  <si>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</si>
  <si>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</si>
  <si>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</si>
  <si>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</si>
  <si>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</si>
  <si>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</si>
  <si>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</si>
  <si>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</si>
  <si>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03269329</t>
  </si>
  <si>
    <t>080105589</t>
  </si>
  <si>
    <t>16529207670</t>
  </si>
  <si>
    <t>TEKSTILPROMET D.D.</t>
  </si>
  <si>
    <t>ZAGREB</t>
  </si>
  <si>
    <t>ULICA GRADA GOSPIĆA 1A</t>
  </si>
  <si>
    <t>katica.krpa@tekstilpromet.hr</t>
  </si>
  <si>
    <t>www.tekstilpromet.hr</t>
  </si>
  <si>
    <t>GRAD ZAGREB</t>
  </si>
  <si>
    <t>DA</t>
  </si>
  <si>
    <t>4641</t>
  </si>
  <si>
    <t>LANTEA GRUPA D.D.</t>
  </si>
  <si>
    <t>ZAGREB,ULICA GRADA GOSPIĆA 1A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</si>
  <si>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</si>
  <si>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</si>
  <si>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</si>
  <si>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</si>
  <si>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</si>
  <si>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</si>
  <si>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</si>
  <si>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</si>
  <si>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</si>
  <si>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17004338</t>
  </si>
  <si>
    <t>PRO SPORT 98 D.O.O.</t>
  </si>
  <si>
    <t>01378155</t>
  </si>
  <si>
    <t>012700419</t>
  </si>
  <si>
    <t>012700416</t>
  </si>
  <si>
    <t>katica.krpan@tekstilpromet.hr</t>
  </si>
  <si>
    <t>ŠIMIĆ MIJO</t>
  </si>
  <si>
    <t>KRPAN KATICA</t>
  </si>
  <si>
    <t>stanje na dan 30.09.2011.</t>
  </si>
  <si>
    <t>Obveznik: _TEKSTILPROMET D.D._______________________________________</t>
  </si>
  <si>
    <t>u razdoblju 01.01.2011. do 30.09.2011.</t>
  </si>
  <si>
    <t>Obveznik: _TEKSTILPROMET D.D.___________________________________________</t>
  </si>
  <si>
    <t>Obveznik: ___TEKSTILPROMET D.D.__________________________________________________________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</si>
</sst>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katica.krpan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10" workbookViewId="0" topLeftCell="A13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7" t="s">
        <v>248</v>
      </c>
      <c r="B1" s="138"/>
      <c r="C1" s="138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>
        <v>40544</v>
      </c>
      <c r="F2" s="12"/>
      <c r="G2" s="13" t="s">
        <v>250</v>
      </c>
      <c r="H2" s="123">
        <v>40816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323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324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325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326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10000</v>
      </c>
      <c r="D14" s="173"/>
      <c r="E14" s="16"/>
      <c r="F14" s="169" t="s">
        <v>327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328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329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133</v>
      </c>
      <c r="D22" s="169" t="s">
        <v>327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21</v>
      </c>
      <c r="D24" s="169" t="s">
        <v>331</v>
      </c>
      <c r="E24" s="177"/>
      <c r="F24" s="177"/>
      <c r="G24" s="178"/>
      <c r="H24" s="52" t="s">
        <v>261</v>
      </c>
      <c r="I24" s="125">
        <v>1528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332</v>
      </c>
      <c r="D26" s="26"/>
      <c r="E26" s="100"/>
      <c r="F26" s="101"/>
      <c r="G26" s="180" t="s">
        <v>263</v>
      </c>
      <c r="H26" s="166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81" t="s">
        <v>264</v>
      </c>
      <c r="B28" s="148"/>
      <c r="C28" s="149"/>
      <c r="D28" s="149"/>
      <c r="E28" s="150" t="s">
        <v>265</v>
      </c>
      <c r="F28" s="151"/>
      <c r="G28" s="151"/>
      <c r="H28" s="152" t="s">
        <v>266</v>
      </c>
      <c r="I28" s="153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3" t="s">
        <v>334</v>
      </c>
      <c r="B30" s="144"/>
      <c r="C30" s="144"/>
      <c r="D30" s="145"/>
      <c r="E30" s="143" t="s">
        <v>335</v>
      </c>
      <c r="F30" s="144"/>
      <c r="G30" s="144"/>
      <c r="H30" s="157" t="s">
        <v>336</v>
      </c>
      <c r="I30" s="158"/>
      <c r="J30" s="10"/>
      <c r="K30" s="10"/>
      <c r="L30" s="10"/>
    </row>
    <row r="31" spans="1:12" ht="12.75">
      <c r="A31" s="95"/>
      <c r="B31" s="23"/>
      <c r="C31" s="22"/>
      <c r="D31" s="146"/>
      <c r="E31" s="146"/>
      <c r="F31" s="146"/>
      <c r="G31" s="147"/>
      <c r="H31" s="16"/>
      <c r="I31" s="104"/>
      <c r="J31" s="10"/>
      <c r="K31" s="10"/>
      <c r="L31" s="10"/>
    </row>
    <row r="32" spans="1:12" ht="12.75">
      <c r="A32" s="143" t="s">
        <v>337</v>
      </c>
      <c r="B32" s="144"/>
      <c r="C32" s="144"/>
      <c r="D32" s="145"/>
      <c r="E32" s="143" t="s">
        <v>338</v>
      </c>
      <c r="F32" s="144"/>
      <c r="G32" s="144"/>
      <c r="H32" s="157" t="s">
        <v>339</v>
      </c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3" t="s">
        <v>340</v>
      </c>
      <c r="B34" s="144"/>
      <c r="C34" s="144"/>
      <c r="D34" s="145"/>
      <c r="E34" s="143" t="s">
        <v>341</v>
      </c>
      <c r="F34" s="144"/>
      <c r="G34" s="144"/>
      <c r="H34" s="157" t="s">
        <v>342</v>
      </c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3" t="s">
        <v>343</v>
      </c>
      <c r="B36" s="144"/>
      <c r="C36" s="144"/>
      <c r="D36" s="145"/>
      <c r="E36" s="143" t="s">
        <v>344</v>
      </c>
      <c r="F36" s="144"/>
      <c r="G36" s="144"/>
      <c r="H36" s="157" t="s">
        <v>345</v>
      </c>
      <c r="I36" s="158"/>
      <c r="J36" s="10"/>
      <c r="K36" s="10"/>
      <c r="L36" s="10"/>
    </row>
    <row r="37" spans="1:12" ht="12.75">
      <c r="A37" s="106"/>
      <c r="B37" s="31"/>
      <c r="C37" s="142"/>
      <c r="D37" s="140"/>
      <c r="E37" s="16"/>
      <c r="F37" s="142"/>
      <c r="G37" s="140"/>
      <c r="H37" s="16"/>
      <c r="I37" s="96"/>
      <c r="J37" s="10"/>
      <c r="K37" s="10"/>
      <c r="L37" s="10"/>
    </row>
    <row r="38" spans="1:12" ht="12.75">
      <c r="A38" s="143" t="s">
        <v>346</v>
      </c>
      <c r="B38" s="144"/>
      <c r="C38" s="144"/>
      <c r="D38" s="145"/>
      <c r="E38" s="143" t="s">
        <v>341</v>
      </c>
      <c r="F38" s="144"/>
      <c r="G38" s="144"/>
      <c r="H38" s="157" t="s">
        <v>347</v>
      </c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3"/>
      <c r="B40" s="144"/>
      <c r="C40" s="144"/>
      <c r="D40" s="145"/>
      <c r="E40" s="143"/>
      <c r="F40" s="144"/>
      <c r="G40" s="144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41"/>
      <c r="C44" s="157"/>
      <c r="D44" s="158"/>
      <c r="E44" s="27"/>
      <c r="F44" s="169"/>
      <c r="G44" s="144"/>
      <c r="H44" s="144"/>
      <c r="I44" s="145"/>
      <c r="J44" s="10"/>
      <c r="K44" s="10"/>
      <c r="L44" s="10"/>
    </row>
    <row r="45" spans="1:12" ht="12.75">
      <c r="A45" s="106"/>
      <c r="B45" s="31"/>
      <c r="C45" s="142"/>
      <c r="D45" s="140"/>
      <c r="E45" s="16"/>
      <c r="F45" s="142"/>
      <c r="G45" s="131"/>
      <c r="H45" s="36"/>
      <c r="I45" s="110"/>
      <c r="J45" s="10"/>
      <c r="K45" s="10"/>
      <c r="L45" s="10"/>
    </row>
    <row r="46" spans="1:12" ht="12.75">
      <c r="A46" s="154" t="s">
        <v>268</v>
      </c>
      <c r="B46" s="141"/>
      <c r="C46" s="169" t="s">
        <v>352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41"/>
      <c r="C48" s="134" t="s">
        <v>348</v>
      </c>
      <c r="D48" s="135"/>
      <c r="E48" s="136"/>
      <c r="F48" s="16"/>
      <c r="G48" s="52" t="s">
        <v>271</v>
      </c>
      <c r="H48" s="134" t="s">
        <v>349</v>
      </c>
      <c r="I48" s="136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41"/>
      <c r="C50" s="187" t="s">
        <v>350</v>
      </c>
      <c r="D50" s="135"/>
      <c r="E50" s="135"/>
      <c r="F50" s="135"/>
      <c r="G50" s="135"/>
      <c r="H50" s="135"/>
      <c r="I50" s="136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4" t="s">
        <v>351</v>
      </c>
      <c r="D52" s="135"/>
      <c r="E52" s="135"/>
      <c r="F52" s="135"/>
      <c r="G52" s="135"/>
      <c r="H52" s="135"/>
      <c r="I52" s="171"/>
      <c r="J52" s="10"/>
      <c r="K52" s="10"/>
      <c r="L52" s="10"/>
    </row>
    <row r="53" spans="1:12" ht="12.75">
      <c r="A53" s="111"/>
      <c r="B53" s="21"/>
      <c r="C53" s="139" t="s">
        <v>273</v>
      </c>
      <c r="D53" s="139"/>
      <c r="E53" s="139"/>
      <c r="F53" s="139"/>
      <c r="G53" s="139"/>
      <c r="H53" s="139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8" t="s">
        <v>274</v>
      </c>
      <c r="C55" s="189"/>
      <c r="D55" s="189"/>
      <c r="E55" s="189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1"/>
      <c r="B57" s="190" t="s">
        <v>307</v>
      </c>
      <c r="C57" s="191"/>
      <c r="D57" s="191"/>
      <c r="E57" s="191"/>
      <c r="F57" s="191"/>
      <c r="G57" s="191"/>
      <c r="H57" s="191"/>
      <c r="I57" s="113"/>
      <c r="J57" s="10"/>
      <c r="K57" s="10"/>
      <c r="L57" s="10"/>
    </row>
    <row r="58" spans="1:12" ht="12.75">
      <c r="A58" s="111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1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2" t="s">
        <v>277</v>
      </c>
      <c r="H62" s="183"/>
      <c r="I62" s="184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5"/>
      <c r="H63" s="186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@tekstilpromet.hr"/>
    <hyperlink ref="C20" r:id="rId2" display="www.tekstilpromet.hr"/>
    <hyperlink ref="C50" r:id="rId3" display="katica.krpan@tekstilprome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25">
      <selection activeCell="K119" sqref="K119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1" width="9.57421875" style="53" bestFit="1" customWidth="1"/>
    <col min="12" max="16384" width="9.140625" style="53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353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354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2.5">
      <c r="A4" s="235" t="s">
        <v>59</v>
      </c>
      <c r="B4" s="236"/>
      <c r="C4" s="236"/>
      <c r="D4" s="236"/>
      <c r="E4" s="236"/>
      <c r="F4" s="236"/>
      <c r="G4" s="236"/>
      <c r="H4" s="237"/>
      <c r="I4" s="59" t="s">
        <v>278</v>
      </c>
      <c r="J4" s="60" t="s">
        <v>319</v>
      </c>
      <c r="K4" s="61" t="s">
        <v>320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8">
        <v>2</v>
      </c>
      <c r="J5" s="57">
        <v>3</v>
      </c>
      <c r="K5" s="57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4">
        <f>J9+J16+J26+J35+J39</f>
        <v>331199670</v>
      </c>
      <c r="K8" s="54">
        <f>K9+K16+K26+K35+K39</f>
        <v>332789268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4">
        <f>SUM(J10:J15)</f>
        <v>41920904</v>
      </c>
      <c r="K9" s="54">
        <f>SUM(K10:K15)</f>
        <v>36509629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>
        <v>105953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25464649</v>
      </c>
      <c r="K11" s="7">
        <v>23453517</v>
      </c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15628437</v>
      </c>
      <c r="K12" s="7">
        <v>12198657</v>
      </c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83034</v>
      </c>
      <c r="K13" s="7">
        <v>461515</v>
      </c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22810</v>
      </c>
      <c r="K14" s="7">
        <v>17982</v>
      </c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>
        <v>721974</v>
      </c>
      <c r="K15" s="7">
        <v>272005</v>
      </c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4">
        <f>SUM(J17:J25)</f>
        <v>280650853</v>
      </c>
      <c r="K16" s="54">
        <f>SUM(K17:K25)</f>
        <v>281277686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67566486</v>
      </c>
      <c r="K17" s="7">
        <v>75299154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171360925</v>
      </c>
      <c r="K18" s="7">
        <v>181579400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13069883</v>
      </c>
      <c r="K19" s="7">
        <v>11872309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9202401</v>
      </c>
      <c r="K20" s="7">
        <v>7881794</v>
      </c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186931</v>
      </c>
      <c r="K22" s="7">
        <v>191072</v>
      </c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19204127</v>
      </c>
      <c r="K23" s="7">
        <v>4393857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60100</v>
      </c>
      <c r="K24" s="7">
        <v>60100</v>
      </c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4">
        <f>SUM(J27:J34)</f>
        <v>3932802</v>
      </c>
      <c r="K26" s="54">
        <f>SUM(K27:K34)</f>
        <v>10346687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1571975</v>
      </c>
      <c r="K27" s="7">
        <v>7761750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>
        <v>920855</v>
      </c>
      <c r="K31" s="7">
        <v>948174</v>
      </c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1439972</v>
      </c>
      <c r="K32" s="7">
        <v>1481285</v>
      </c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>
        <v>155478</v>
      </c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4">
        <f>SUM(J36:J38)</f>
        <v>39845</v>
      </c>
      <c r="K35" s="54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>
        <v>11637</v>
      </c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28208</v>
      </c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4655266</v>
      </c>
      <c r="K39" s="7">
        <v>4655266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4">
        <f>J41+J49+J56+J64</f>
        <v>398073814</v>
      </c>
      <c r="K40" s="54">
        <f>K41+K49+K56+K64</f>
        <v>390426268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4">
        <f>SUM(J42:J48)</f>
        <v>236969914</v>
      </c>
      <c r="K41" s="54">
        <f>SUM(K42:K48)</f>
        <v>249078735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7564016</v>
      </c>
      <c r="K42" s="7">
        <v>7982014</v>
      </c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>
        <v>4261939</v>
      </c>
      <c r="K43" s="7">
        <v>7728703</v>
      </c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>
        <v>9983364</v>
      </c>
      <c r="K44" s="7">
        <v>12277896</v>
      </c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214173154</v>
      </c>
      <c r="K45" s="7">
        <v>219663218</v>
      </c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987441</v>
      </c>
      <c r="K46" s="7">
        <v>1422881</v>
      </c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>
        <v>4023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4">
        <f>SUM(J50:J55)</f>
        <v>136009991</v>
      </c>
      <c r="K49" s="54">
        <f>SUM(K50:K55)</f>
        <v>127086942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/>
      <c r="K50" s="7"/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131588434</v>
      </c>
      <c r="K51" s="7">
        <v>118635300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189126</v>
      </c>
      <c r="K53" s="7">
        <v>362487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2785547</v>
      </c>
      <c r="K54" s="7">
        <v>7086500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1446884</v>
      </c>
      <c r="K55" s="7">
        <v>1002655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4">
        <f>SUM(J57:J63)</f>
        <v>9215129</v>
      </c>
      <c r="K56" s="54">
        <f>SUM(K57:K63)</f>
        <v>9981470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>
        <v>5121686</v>
      </c>
      <c r="K61" s="7">
        <v>6202201</v>
      </c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3279791</v>
      </c>
      <c r="K62" s="7">
        <v>2963281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>
        <v>813652</v>
      </c>
      <c r="K63" s="7">
        <v>815988</v>
      </c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15878780</v>
      </c>
      <c r="K64" s="7">
        <v>4279121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421438</v>
      </c>
      <c r="K65" s="7">
        <v>624056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4">
        <f>J7+J8+J40+J65</f>
        <v>729694922</v>
      </c>
      <c r="K66" s="54">
        <f>K7+K8+K40+K65</f>
        <v>723839592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>
        <v>39682558</v>
      </c>
      <c r="K67" s="8">
        <v>40394338</v>
      </c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5">
        <f>J70+J71+J72+J78+J79+J82+J85</f>
        <v>255539420</v>
      </c>
      <c r="K69" s="55">
        <f>K70+K71+K72+K78+K79+K82+K85</f>
        <v>245720542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32736800</v>
      </c>
      <c r="K70" s="7">
        <v>32736800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33668</v>
      </c>
      <c r="K71" s="7">
        <v>33668</v>
      </c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4">
        <f>J73+J74-J75+J76+J77</f>
        <v>9024236</v>
      </c>
      <c r="K72" s="54">
        <f>K73+K74-K75+K76+K77</f>
        <v>9024236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1877460</v>
      </c>
      <c r="K73" s="7">
        <v>1877460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21699</v>
      </c>
      <c r="K74" s="7">
        <v>1309731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/>
      <c r="K75" s="7">
        <v>1288032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7125077</v>
      </c>
      <c r="K77" s="7">
        <v>7125077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81231524</v>
      </c>
      <c r="K78" s="7">
        <v>80418258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4">
        <f>J80-J81</f>
        <v>172611528</v>
      </c>
      <c r="K79" s="54">
        <f>K80-K81</f>
        <v>140971617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184070669</v>
      </c>
      <c r="K80" s="7">
        <v>191966059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>
        <v>11459141</v>
      </c>
      <c r="K81" s="7">
        <v>50994442</v>
      </c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4">
        <f>J83-J84</f>
        <v>-40919566</v>
      </c>
      <c r="K82" s="54">
        <f>K83-K84</f>
        <v>-17464037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2082957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>
        <v>43002523</v>
      </c>
      <c r="K84" s="7">
        <v>17464037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>
        <v>821230</v>
      </c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4">
        <f>SUM(J87:J89)</f>
        <v>18214124</v>
      </c>
      <c r="K86" s="54">
        <f>SUM(K87:K89)</f>
        <v>8456488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18214124</v>
      </c>
      <c r="K89" s="7">
        <v>8456488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4">
        <f>SUM(J91:J99)</f>
        <v>53021640</v>
      </c>
      <c r="K90" s="54">
        <v>53130912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>
        <v>1660987</v>
      </c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50372563</v>
      </c>
      <c r="K93" s="7">
        <v>50885688</v>
      </c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>
        <v>788609</v>
      </c>
      <c r="K95" s="7">
        <v>800019</v>
      </c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>
        <v>199481</v>
      </c>
      <c r="K98" s="7">
        <v>1445205</v>
      </c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4">
        <f>SUM(J101:J112)</f>
        <v>400692935</v>
      </c>
      <c r="K100" s="54">
        <f>SUM(K101:K112)</f>
        <v>411159891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/>
      <c r="K101" s="7"/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>
        <v>1343380</v>
      </c>
      <c r="K102" s="7">
        <v>1333000</v>
      </c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231797082</v>
      </c>
      <c r="K103" s="7">
        <v>221815734</v>
      </c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6784775</v>
      </c>
      <c r="K104" s="7">
        <v>2863847</v>
      </c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139720356</v>
      </c>
      <c r="K105" s="7">
        <v>167040427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5542897</v>
      </c>
      <c r="K108" s="7">
        <v>5386253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10335082</v>
      </c>
      <c r="K109" s="7">
        <v>5507991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75487</v>
      </c>
      <c r="K110" s="7">
        <v>38744</v>
      </c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5093876</v>
      </c>
      <c r="K112" s="7">
        <v>7173895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2226803</v>
      </c>
      <c r="K113" s="7">
        <v>5371759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4">
        <f>J69+J86+J90+J100+J113</f>
        <v>729694922</v>
      </c>
      <c r="K114" s="54">
        <f>K69+K86+K90+K100+K113</f>
        <v>723839592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>
        <v>39682558</v>
      </c>
      <c r="K115" s="8">
        <v>40394338</v>
      </c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254634559</v>
      </c>
      <c r="K118" s="7">
        <v>245720542</v>
      </c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>
        <v>821230</v>
      </c>
      <c r="K119" s="8">
        <v>0</v>
      </c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10" workbookViewId="0" topLeftCell="A42">
      <selection activeCell="M72" sqref="M72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355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356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9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5">
        <f>SUM(J8:J9)</f>
        <v>511393758</v>
      </c>
      <c r="K7" s="55">
        <f>SUM(K8:K9)</f>
        <v>184927146</v>
      </c>
      <c r="L7" s="55">
        <f>SUM(L8:L9)</f>
        <v>498693123</v>
      </c>
      <c r="M7" s="55">
        <f>SUM(M8:M9)</f>
        <v>175129919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476440912</v>
      </c>
      <c r="K8" s="7">
        <v>169228943</v>
      </c>
      <c r="L8" s="7">
        <v>450371714</v>
      </c>
      <c r="M8" s="7">
        <v>150635417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34952846</v>
      </c>
      <c r="K9" s="7">
        <v>15698203</v>
      </c>
      <c r="L9" s="7">
        <v>48321409</v>
      </c>
      <c r="M9" s="7">
        <v>24494502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4">
        <f>J11+J12+J16+J20+J21+J22+J25+J26</f>
        <v>533002784</v>
      </c>
      <c r="K10" s="54">
        <f>K11+K12+K16+K20+K21+K22+K25+K26</f>
        <v>187751119</v>
      </c>
      <c r="L10" s="54">
        <f>L11+L12+L16+L20+L21+L22+L25+L26</f>
        <v>494401167</v>
      </c>
      <c r="M10" s="54">
        <f>M11+M12+M16+M20+M21+M22+M25+M26</f>
        <v>168894609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-1002616</v>
      </c>
      <c r="K11" s="7">
        <v>2405772</v>
      </c>
      <c r="L11" s="7">
        <v>-3984282</v>
      </c>
      <c r="M11" s="7">
        <v>-686147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4">
        <f>SUM(J13:J15)</f>
        <v>392931064</v>
      </c>
      <c r="K12" s="54">
        <f>SUM(K13:K15)</f>
        <v>131191108</v>
      </c>
      <c r="L12" s="54">
        <f>SUM(L13:L15)</f>
        <v>369381688</v>
      </c>
      <c r="M12" s="54">
        <f>SUM(M13:M15)</f>
        <v>122812096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21520528</v>
      </c>
      <c r="K13" s="7">
        <v>6922547</v>
      </c>
      <c r="L13" s="7">
        <v>33254506</v>
      </c>
      <c r="M13" s="7">
        <v>10941090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305247304</v>
      </c>
      <c r="K14" s="7">
        <v>107544842</v>
      </c>
      <c r="L14" s="7">
        <v>275872326</v>
      </c>
      <c r="M14" s="7">
        <v>91305333</v>
      </c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66163232</v>
      </c>
      <c r="K15" s="7">
        <v>16723719</v>
      </c>
      <c r="L15" s="7">
        <v>60254856</v>
      </c>
      <c r="M15" s="7">
        <v>20565673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4">
        <f>SUM(J17:J19)</f>
        <v>76330759</v>
      </c>
      <c r="K16" s="54">
        <f>SUM(K17:K19)</f>
        <v>25623066</v>
      </c>
      <c r="L16" s="54">
        <f>SUM(L17:L19)</f>
        <v>71076331</v>
      </c>
      <c r="M16" s="54">
        <f>SUM(M17:M19)</f>
        <v>23733667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47046194</v>
      </c>
      <c r="K17" s="7">
        <v>15993323</v>
      </c>
      <c r="L17" s="7">
        <v>44186942</v>
      </c>
      <c r="M17" s="7">
        <v>14739524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18393460</v>
      </c>
      <c r="K18" s="7">
        <v>6007144</v>
      </c>
      <c r="L18" s="7">
        <v>16660671</v>
      </c>
      <c r="M18" s="7">
        <v>5567151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10891105</v>
      </c>
      <c r="K19" s="7">
        <v>3622599</v>
      </c>
      <c r="L19" s="7">
        <v>10228718</v>
      </c>
      <c r="M19" s="7">
        <v>3426992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21680676</v>
      </c>
      <c r="K20" s="7">
        <v>7044351</v>
      </c>
      <c r="L20" s="7">
        <v>20701328</v>
      </c>
      <c r="M20" s="7">
        <v>6828796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15251478</v>
      </c>
      <c r="K21" s="7">
        <v>8912262</v>
      </c>
      <c r="L21" s="7">
        <v>11253529</v>
      </c>
      <c r="M21" s="7">
        <v>3342347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4">
        <f>SUM(J23:J24)</f>
        <v>11625311</v>
      </c>
      <c r="K22" s="54">
        <f>SUM(K23:K24)</f>
        <v>4520839</v>
      </c>
      <c r="L22" s="54">
        <f>SUM(L23:L24)</f>
        <v>13946110</v>
      </c>
      <c r="M22" s="54">
        <f>SUM(M23:M24)</f>
        <v>7826401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11625311</v>
      </c>
      <c r="K24" s="7">
        <v>4520839</v>
      </c>
      <c r="L24" s="7">
        <v>13946110</v>
      </c>
      <c r="M24" s="7">
        <v>7826401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16186112</v>
      </c>
      <c r="K26" s="7">
        <v>8053721</v>
      </c>
      <c r="L26" s="7">
        <v>12026463</v>
      </c>
      <c r="M26" s="7">
        <v>5037449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4">
        <f>SUM(J28:J32)</f>
        <v>5805541</v>
      </c>
      <c r="K27" s="54">
        <f>SUM(K28:K32)</f>
        <v>1268612</v>
      </c>
      <c r="L27" s="54">
        <f>SUM(L28:L32)</f>
        <v>3803652</v>
      </c>
      <c r="M27" s="54">
        <f>SUM(M28:M32)</f>
        <v>1085715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1993234</v>
      </c>
      <c r="K28" s="7">
        <v>82817</v>
      </c>
      <c r="L28" s="7">
        <v>2166</v>
      </c>
      <c r="M28" s="7">
        <v>2166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3677907</v>
      </c>
      <c r="K29" s="7">
        <v>1090045</v>
      </c>
      <c r="L29" s="7">
        <v>3023254</v>
      </c>
      <c r="M29" s="7">
        <v>540935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44949</v>
      </c>
      <c r="K31" s="7">
        <v>6330</v>
      </c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89451</v>
      </c>
      <c r="K32" s="7">
        <v>89420</v>
      </c>
      <c r="L32" s="7">
        <v>778232</v>
      </c>
      <c r="M32" s="7">
        <v>542614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4">
        <f>SUM(J34:J37)</f>
        <v>19289654</v>
      </c>
      <c r="K33" s="54">
        <f>SUM(K34:K37)</f>
        <v>6455927</v>
      </c>
      <c r="L33" s="54">
        <f>SUM(L34:L37)</f>
        <v>25146499</v>
      </c>
      <c r="M33" s="54">
        <f>SUM(M34:M37)</f>
        <v>5749905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18694905</v>
      </c>
      <c r="K35" s="7">
        <v>5919228</v>
      </c>
      <c r="L35" s="7">
        <v>16735127</v>
      </c>
      <c r="M35" s="7">
        <v>5749905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58050</v>
      </c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536699</v>
      </c>
      <c r="K37" s="7">
        <v>536699</v>
      </c>
      <c r="L37" s="7">
        <v>8411372</v>
      </c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4">
        <f>J7+J27+J38+J40</f>
        <v>517199299</v>
      </c>
      <c r="K42" s="54">
        <f>K7+K27+K38+K40</f>
        <v>186195758</v>
      </c>
      <c r="L42" s="54">
        <f>L7+L27+L38+L40</f>
        <v>502496775</v>
      </c>
      <c r="M42" s="54">
        <f>M7+M27+M38+M40</f>
        <v>176215634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4">
        <f>J10+J33+J39+J41</f>
        <v>552292438</v>
      </c>
      <c r="K43" s="54">
        <f>K10+K33+K39+K41</f>
        <v>194207046</v>
      </c>
      <c r="L43" s="54">
        <f>L10+L33+L39+L41</f>
        <v>519547666</v>
      </c>
      <c r="M43" s="54">
        <f>M10+M33+M39+M41</f>
        <v>174644514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4">
        <f>J42-J43</f>
        <v>-35093139</v>
      </c>
      <c r="K44" s="54">
        <f>K42-K43</f>
        <v>-8011288</v>
      </c>
      <c r="L44" s="54">
        <f>L42-L43</f>
        <v>-17050891</v>
      </c>
      <c r="M44" s="54">
        <f>M42-M43</f>
        <v>1571120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1571120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4">
        <f>IF(J43&gt;J42,J43-J42,0)</f>
        <v>35093139</v>
      </c>
      <c r="K46" s="54">
        <f>IF(K43&gt;K42,K43-K42,0)</f>
        <v>8011288</v>
      </c>
      <c r="L46" s="54">
        <f>IF(L43&gt;L42,L43-L42,0)</f>
        <v>17050891</v>
      </c>
      <c r="M46" s="54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732852</v>
      </c>
      <c r="K47" s="7">
        <v>-59387</v>
      </c>
      <c r="L47" s="7">
        <v>413144</v>
      </c>
      <c r="M47" s="7">
        <v>177062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4">
        <f>J44-J47</f>
        <v>-35825991</v>
      </c>
      <c r="K48" s="54">
        <f>K44-K47</f>
        <v>-7951901</v>
      </c>
      <c r="L48" s="54">
        <f>L44-L47</f>
        <v>-17464035</v>
      </c>
      <c r="M48" s="54">
        <f>M44-M47</f>
        <v>1394058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1394058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2">
        <f>IF(J48&lt;0,-J48,0)</f>
        <v>35825991</v>
      </c>
      <c r="K50" s="62">
        <f>IF(K48&lt;0,-K48,0)</f>
        <v>7951901</v>
      </c>
      <c r="L50" s="62">
        <f>IF(L48&lt;0,-L48,0)</f>
        <v>17464035</v>
      </c>
      <c r="M50" s="62">
        <f>IF(M48&lt;0,-M48,0)</f>
        <v>0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6"/>
      <c r="J52" s="56"/>
      <c r="K52" s="56"/>
      <c r="L52" s="56"/>
      <c r="M52" s="63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>
        <v>-35825991</v>
      </c>
      <c r="K56" s="6">
        <v>-7951901</v>
      </c>
      <c r="L56" s="6">
        <v>-17464035</v>
      </c>
      <c r="M56" s="6">
        <v>1394058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2">
        <f>J56+J66</f>
        <v>-35825991</v>
      </c>
      <c r="K67" s="62">
        <f>K56+K66</f>
        <v>-7951901</v>
      </c>
      <c r="L67" s="62">
        <f>L56+L66</f>
        <v>-17464035</v>
      </c>
      <c r="M67" s="62">
        <f>M56+M66</f>
        <v>1394058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-30263123</v>
      </c>
      <c r="K70" s="7">
        <v>-555168</v>
      </c>
      <c r="L70" s="7">
        <v>-14224574</v>
      </c>
      <c r="M70" s="7">
        <v>1573498</v>
      </c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-5562869</v>
      </c>
      <c r="K71" s="8">
        <v>-1637254</v>
      </c>
      <c r="L71" s="8">
        <v>-3239461</v>
      </c>
      <c r="M71" s="8">
        <v>-179440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zoomScaleSheetLayoutView="110" workbookViewId="0" topLeftCell="A1">
      <selection activeCell="K52" sqref="K52"/>
    </sheetView>
  </sheetViews>
  <sheetFormatPr defaultColWidth="9.140625" defaultRowHeight="12.75"/>
  <cols>
    <col min="1" max="7" width="9.140625" style="53" customWidth="1"/>
    <col min="8" max="8" width="6.57421875" style="53" customWidth="1"/>
    <col min="9" max="9" width="9.140625" style="53" customWidth="1"/>
    <col min="10" max="11" width="9.28125" style="53" bestFit="1" customWidth="1"/>
    <col min="12" max="16384" width="9.140625" style="53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355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357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9">
        <v>2</v>
      </c>
      <c r="J5" s="70" t="s">
        <v>283</v>
      </c>
      <c r="K5" s="70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-30263089</v>
      </c>
      <c r="K7" s="7">
        <v>-17464037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21680676</v>
      </c>
      <c r="K8" s="7">
        <v>20701328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>
        <v>4944281</v>
      </c>
      <c r="K9" s="7">
        <v>29539497</v>
      </c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19266137</v>
      </c>
      <c r="K10" s="7">
        <v>8797934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1927267</v>
      </c>
      <c r="K12" s="7">
        <v>2942338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5">
        <f>SUM(J7:J12)</f>
        <v>17555272</v>
      </c>
      <c r="K13" s="54">
        <f>SUM(K7:K12)</f>
        <v>44517060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>
        <v>5668093</v>
      </c>
      <c r="K16" s="7">
        <v>12143794</v>
      </c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983849</v>
      </c>
      <c r="K17" s="7">
        <v>9757636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5">
        <f>SUM(J14:J17)</f>
        <v>6651942</v>
      </c>
      <c r="K18" s="54">
        <f>SUM(K14:K17)</f>
        <v>21901430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IF(J13&gt;J18,J13-J18,0)</f>
        <v>10903330</v>
      </c>
      <c r="K19" s="54">
        <f>IF(K13&gt;K18,K13-K18,0)</f>
        <v>22615630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>
        <v>315816</v>
      </c>
      <c r="K26" s="7">
        <v>530727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5">
        <f>SUM(J22:J26)</f>
        <v>315816</v>
      </c>
      <c r="K27" s="54">
        <f>SUM(K22:K26)</f>
        <v>530727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12726525</v>
      </c>
      <c r="K28" s="7">
        <v>17188352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678243</v>
      </c>
      <c r="K30" s="7">
        <v>7180226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5">
        <f>SUM(J28:J30)</f>
        <v>13404768</v>
      </c>
      <c r="K31" s="54">
        <f>SUM(K28:K30)</f>
        <v>24368578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IF(J31&gt;J27,J31-J27,0)</f>
        <v>13088952</v>
      </c>
      <c r="K33" s="54">
        <f>IF(K31&gt;K27,K31-K27,0)</f>
        <v>23837851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>
        <v>2669517</v>
      </c>
      <c r="K36" s="7">
        <v>1434076</v>
      </c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5">
        <f>SUM(J35:J37)</f>
        <v>2669517</v>
      </c>
      <c r="K38" s="54">
        <f>SUM(K35:K37)</f>
        <v>1434076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>
        <v>1964208</v>
      </c>
      <c r="K40" s="7">
        <v>1964208</v>
      </c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8917792</v>
      </c>
      <c r="K43" s="7">
        <v>9780584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5">
        <f>SUM(J39:J43)</f>
        <v>10882000</v>
      </c>
      <c r="K44" s="54">
        <f>SUM(K39:K43)</f>
        <v>11744792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IF(J44&gt;J38,J44-J38,0)</f>
        <v>8212483</v>
      </c>
      <c r="K46" s="54">
        <f>IF(K44&gt;K38,K44-K38,0)</f>
        <v>10310716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5">
        <f>IF(J20-J19+J33-J32+J46-J45&gt;0,J20-J19+J33-J32+J46-J45,0)</f>
        <v>10398105</v>
      </c>
      <c r="K48" s="54">
        <f>IF(K20-K19+K33-K32+K46-K45&gt;0,K20-K19+K33-K32+K46-K45,0)</f>
        <v>11532937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15990000</v>
      </c>
      <c r="K49" s="7">
        <v>15812058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>
        <v>10398105</v>
      </c>
      <c r="K51" s="7">
        <v>11532937</v>
      </c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6">
        <f>J49+J50-J51</f>
        <v>5591895</v>
      </c>
      <c r="K52" s="62">
        <f>K49+K50-K51</f>
        <v>4279121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7" t="s">
        <v>279</v>
      </c>
      <c r="J4" s="68" t="s">
        <v>319</v>
      </c>
      <c r="K4" s="68" t="s">
        <v>320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3">
        <v>2</v>
      </c>
      <c r="J5" s="74" t="s">
        <v>283</v>
      </c>
      <c r="K5" s="74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25" workbookViewId="0" topLeftCell="A1">
      <selection activeCell="A4" sqref="A4:H4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6"/>
    </row>
    <row r="2" spans="1:12" ht="15.75">
      <c r="A2" s="43"/>
      <c r="B2" s="75"/>
      <c r="C2" s="271" t="s">
        <v>282</v>
      </c>
      <c r="D2" s="271"/>
      <c r="E2" s="78">
        <v>40544</v>
      </c>
      <c r="F2" s="44" t="s">
        <v>250</v>
      </c>
      <c r="G2" s="272">
        <v>40816</v>
      </c>
      <c r="H2" s="273"/>
      <c r="I2" s="75"/>
      <c r="J2" s="75"/>
      <c r="K2" s="75"/>
      <c r="L2" s="79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2" t="s">
        <v>305</v>
      </c>
      <c r="J3" s="83" t="s">
        <v>150</v>
      </c>
      <c r="K3" s="83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5">
        <v>2</v>
      </c>
      <c r="J4" s="84" t="s">
        <v>283</v>
      </c>
      <c r="K4" s="84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32736800</v>
      </c>
      <c r="K5" s="46">
        <v>32736800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>
        <v>33668</v>
      </c>
      <c r="K6" s="47">
        <v>33668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9024236</v>
      </c>
      <c r="K7" s="47">
        <v>9024235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172611528</v>
      </c>
      <c r="K8" s="47">
        <v>140971617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-40919566</v>
      </c>
      <c r="K9" s="47">
        <v>-17464037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>
        <v>81231524</v>
      </c>
      <c r="K10" s="47">
        <v>80418259</v>
      </c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/>
      <c r="K12" s="47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/>
      <c r="K13" s="47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80">
        <f>SUM(J5:J13)</f>
        <v>254718190</v>
      </c>
      <c r="K14" s="80">
        <f>SUM(K5:K13)</f>
        <v>245720542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8">
        <v>18</v>
      </c>
      <c r="J23" s="46"/>
      <c r="K23" s="46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9">
        <v>19</v>
      </c>
      <c r="J24" s="81"/>
      <c r="K24" s="81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4" t="s">
        <v>316</v>
      </c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>
      <c r="A5" s="297"/>
      <c r="B5" s="298"/>
      <c r="C5" s="298"/>
      <c r="D5" s="298"/>
      <c r="E5" s="298"/>
      <c r="F5" s="298"/>
      <c r="G5" s="298"/>
      <c r="H5" s="298"/>
      <c r="I5" s="298"/>
      <c r="J5" s="299"/>
    </row>
    <row r="6" spans="1:10" ht="12.75" customHeight="1">
      <c r="A6" s="297"/>
      <c r="B6" s="298"/>
      <c r="C6" s="298"/>
      <c r="D6" s="298"/>
      <c r="E6" s="298"/>
      <c r="F6" s="298"/>
      <c r="G6" s="298"/>
      <c r="H6" s="298"/>
      <c r="I6" s="298"/>
      <c r="J6" s="299"/>
    </row>
    <row r="7" spans="1:10" ht="12.75" customHeight="1">
      <c r="A7" s="297"/>
      <c r="B7" s="298"/>
      <c r="C7" s="298"/>
      <c r="D7" s="298"/>
      <c r="E7" s="298"/>
      <c r="F7" s="298"/>
      <c r="G7" s="298"/>
      <c r="H7" s="298"/>
      <c r="I7" s="298"/>
      <c r="J7" s="299"/>
    </row>
    <row r="8" spans="1:10" ht="12.75" customHeight="1">
      <c r="A8" s="297"/>
      <c r="B8" s="298"/>
      <c r="C8" s="298"/>
      <c r="D8" s="298"/>
      <c r="E8" s="298"/>
      <c r="F8" s="298"/>
      <c r="G8" s="298"/>
      <c r="H8" s="298"/>
      <c r="I8" s="298"/>
      <c r="J8" s="299"/>
    </row>
    <row r="9" spans="1:10" ht="12.75" customHeight="1">
      <c r="A9" s="297"/>
      <c r="B9" s="298"/>
      <c r="C9" s="298"/>
      <c r="D9" s="298"/>
      <c r="E9" s="298"/>
      <c r="F9" s="298"/>
      <c r="G9" s="298"/>
      <c r="H9" s="298"/>
      <c r="I9" s="298"/>
      <c r="J9" s="299"/>
    </row>
    <row r="10" spans="1:10" ht="12.75" customHeight="1">
      <c r="A10" s="297"/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DUBRAVKA</cp:lastModifiedBy>
  <cp:lastPrinted>2011-10-27T12:56:34Z</cp:lastPrinted>
  <dcterms:created xsi:type="dcterms:W3CDTF">2008-10-17T11:51:54Z</dcterms:created>
  <dcterms:modified xsi:type="dcterms:W3CDTF">2011-10-31T07:28:13Z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