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7785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<sst xmlns="http://schemas.openxmlformats.org/spreadsheetml/2006/main" count="399" uniqueCount="345">
  <si>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</si>
  <si>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</si>
  <si>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</si>
  <si>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</si>
  <si>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</si>
  <si>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</si>
  <si>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</si>
  <si>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</si>
  <si>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</si>
  <si>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</si>
  <si>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</si>
  <si>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</si>
  <si>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</si>
  <si>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</si>
  <si>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</si>
  <si>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</si>
  <si>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</si>
  <si>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</si>
  <si>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</si>
  <si>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</si>
  <si>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</si>
  <si>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</si>
  <si>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</si>
  <si>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</si>
  <si>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</si>
  <si>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</si>
  <si>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</si>
  <si>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</si>
  <si>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</si>
  <si>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</si>
  <si>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</si>
  <si>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</si>
  <si>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</si>
  <si>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</si>
  <si>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</si>
  <si>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</si>
  <si>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</si>
  <si>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</si>
  <si>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</si>
  <si>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</si>
  <si>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</si>
  <si>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</si>
  <si>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</si>
  <si>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</si>
  <si>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</si>
  <si>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</si>
  <si>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</si>
  <si>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</si>
  <si>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</si>
  <si>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</si>
  <si>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</si>
  <si>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</si>
  <si>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</si>
  <si>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</si>
  <si>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</si>
  <si>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</si>
  <si>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</si>
  <si>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</si>
  <si>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</si>
  <si>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</si>
  <si>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</si>
  <si>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</si>
  <si>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</si>
  <si>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</si>
  <si>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</si>
  <si>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</si>
  <si>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</si>
  <si>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</si>
  <si>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</si>
  <si>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</si>
  <si>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</si>
  <si>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</si>
  <si>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</si>
  <si>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</si>
  <si>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</si>
  <si>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</si>
  <si>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</si>
  <si>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</si>
  <si>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</si>
  <si>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</si>
  <si>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</si>
  <si>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</si>
  <si>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</si>
  <si>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</si>
  <si>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</si>
  <si>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</si>
  <si>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</si>
  <si>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</si>
  <si>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</si>
  <si>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</si>
  <si>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</si>
  <si>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</si>
  <si>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</si>
  <si>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</si>
  <si>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</si>
  <si>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</si>
  <si>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</si>
  <si>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</si>
  <si>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</si>
  <si>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</si>
  <si>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</si>
  <si>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</si>
  <si>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</si>
  <si>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</si>
  <si>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</si>
  <si>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</si>
  <si>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</si>
  <si>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</si>
  <si>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</si>
  <si>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</si>
  <si>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</si>
  <si>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</si>
  <si>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</si>
  <si>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</si>
  <si>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</si>
  <si>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</si>
  <si>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</si>
  <si>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</si>
  <si>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</si>
  <si>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</si>
  <si>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</si>
  <si>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</si>
  <si>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</si>
  <si>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</si>
  <si>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</si>
  <si>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</si>
  <si>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</si>
  <si>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</si>
  <si>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</si>
  <si>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</si>
  <si>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</si>
  <si>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</si>
  <si>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</si>
  <si>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</si>
  <si>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</si>
  <si>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</si>
  <si>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</si>
  <si>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</si>
  <si>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</si>
  <si>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</si>
  <si>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</si>
  <si>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</si>
  <si>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</si>
  <si>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</si>
  <si>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</si>
  <si>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</si>
  <si>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</si>
  <si>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</si>
  <si>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</si>
  <si>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</si>
  <si>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</si>
  <si>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</si>
  <si>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</si>
  <si>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</si>
  <si>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</si>
  <si>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</si>
  <si>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</si>
  <si>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</si>
  <si>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</si>
  <si>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</si>
  <si>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</si>
  <si>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</si>
  <si>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</si>
  <si>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</si>
  <si>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</si>
  <si>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</si>
  <si>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</si>
  <si>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</si>
  <si>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</si>
  <si>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</si>
  <si>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</si>
  <si>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</si>
  <si>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</si>
  <si>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</si>
  <si>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</si>
  <si>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</si>
  <si>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</si>
  <si>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</si>
  <si>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</si>
  <si>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</si>
  <si>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</si>
  <si>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</si>
  <si>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</si>
  <si>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</si>
  <si>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</si>
  <si>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</si>
  <si>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</si>
  <si>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</si>
  <si>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</si>
  <si>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</si>
  <si>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</si>
  <si>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</si>
  <si>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</si>
  <si>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</si>
  <si>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</si>
  <si>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</si>
  <si>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</si>
  <si>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</si>
  <si>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</si>
  <si>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</si>
  <si>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</si>
  <si>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</si>
  <si>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</si>
  <si>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</si>
  <si>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</si>
  <si>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</si>
  <si>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</si>
  <si>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</si>
  <si>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</si>
  <si>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</si>
  <si>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</si>
  <si>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</si>
  <si>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</si>
  <si>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</si>
  <si>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</si>
  <si>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</si>
  <si>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</si>
  <si>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</si>
  <si>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</si>
  <si>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</si>
  <si>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</si>
  <si>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</si>
  <si>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</si>
  <si>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</si>
  <si>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</si>
  <si>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</si>
  <si>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</si>
  <si>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</si>
  <si>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</si>
  <si>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</si>
  <si>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</si>
  <si>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</si>
  <si>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</si>
  <si>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</si>
  <si>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</si>
  <si>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</si>
  <si>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</si>
  <si>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</si>
  <si>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</si>
  <si>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</si>
  <si>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</si>
  <si>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</si>
  <si>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</si>
  <si>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</si>
  <si>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</si>
  <si>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</si>
  <si>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</si>
  <si>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</si>
  <si>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</si>
  <si>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</si>
  <si>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</si>
  <si>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</si>
  <si>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</si>
  <si>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</si>
  <si>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</si>
  <si>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</si>
  <si>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</si>
  <si>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</si>
  <si>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</si>
  <si>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</si>
  <si>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</si>
  <si>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</si>
  <si>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</si>
  <si>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</si>
  <si>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</si>
  <si>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</si>
  <si>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</si>
  <si>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</si>
  <si>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</si>
  <si>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</si>
  <si>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</si>
  <si>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</si>
  <si>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</si>
  <si>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</si>
  <si>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</si>
  <si>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</si>
  <si>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</si>
  <si>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</si>
  <si>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</si>
  <si>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</si>
  <si>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</si>
  <si>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</si>
  <si>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</si>
  <si>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</si>
  <si>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</si>
  <si>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</si>
  <si>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</si>
  <si>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</si>
  <si>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</si>
  <si>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</si>
  <si>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</si>
  <si>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</si>
  <si>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</si>
  <si>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</si>
  <si>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</si>
  <si>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</si>
  <si>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</si>
  <si>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</si>
  <si>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</si>
  <si>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</si>
  <si>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</si>
  <si>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</si>
  <si>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</si>
  <si>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</si>
  <si>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</si>
  <si>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</si>
  <si>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</si>
  <si>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</si>
  <si>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</si>
  <si>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</si>
  <si>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</si>
  <si>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</si>
  <si>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</si>
  <si>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</si>
  <si>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</si>
  <si>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</si>
  <si>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</si>
  <si>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</si>
  <si>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</si>
  <si>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</si>
  <si>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</si>
  <si>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</si>
  <si>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03269329</t>
  </si>
  <si>
    <t>080105589</t>
  </si>
  <si>
    <t>16529207670</t>
  </si>
  <si>
    <t>TEKSTILPROMET D.D.</t>
  </si>
  <si>
    <t>ZAGREB</t>
  </si>
  <si>
    <t>ULICA GRADA GOSPIĆA 1A</t>
  </si>
  <si>
    <t>katica.krpan@tekstilpromet.hr</t>
  </si>
  <si>
    <t>www.tekstilpromet.hr</t>
  </si>
  <si>
    <t>GRAD ZAGREB</t>
  </si>
  <si>
    <t>NE</t>
  </si>
  <si>
    <t>4641</t>
  </si>
  <si>
    <t>ŠTRK DUBRAVKA</t>
  </si>
  <si>
    <t>012700421</t>
  </si>
  <si>
    <t>012700416</t>
  </si>
  <si>
    <t>dubravka.strk@tekstilpromet.hr</t>
  </si>
  <si>
    <t>ŠIMIĆ MIJO</t>
  </si>
  <si>
    <t>stanje na dan 31.12.2011.</t>
  </si>
  <si>
    <t>Obveznik: TEKSTILPROMET D.D.</t>
  </si>
  <si>
    <t>u razdoblju 01.01.2011. do 31.12.2011.</t>
  </si>
  <si>
    <t>31.12.2011.</t>
  </si>
  <si>
    <t xml:space="preserve"> za razdoblje od  </t>
  </si>
  <si>
    <t>01.01.2011.</t>
  </si>
  <si>
    <t>1.1.2011.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</si>
</sst>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>
      <alignment vertical="center"/>
      <protection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tica.krpan@tekstilpromet.hr" TargetMode="External" /><Relationship Id="rId2" Type="http://schemas.openxmlformats.org/officeDocument/2006/relationships/hyperlink" Target="http://www.tekstilpromet.hr/" TargetMode="External" /><Relationship Id="rId3" Type="http://schemas.openxmlformats.org/officeDocument/2006/relationships/hyperlink" Target="mailto:dubravka.strk@tekstilprome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43">
      <selection activeCell="A1" sqref="A1:C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248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 t="s">
        <v>344</v>
      </c>
      <c r="F2" s="12"/>
      <c r="G2" s="13" t="s">
        <v>250</v>
      </c>
      <c r="H2" s="120" t="s">
        <v>341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5" t="s">
        <v>316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58" t="s">
        <v>251</v>
      </c>
      <c r="B6" s="159"/>
      <c r="C6" s="171" t="s">
        <v>322</v>
      </c>
      <c r="D6" s="17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71" t="s">
        <v>323</v>
      </c>
      <c r="D8" s="17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53" t="s">
        <v>253</v>
      </c>
      <c r="B10" s="180"/>
      <c r="C10" s="171" t="s">
        <v>324</v>
      </c>
      <c r="D10" s="17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58" t="s">
        <v>254</v>
      </c>
      <c r="B12" s="159"/>
      <c r="C12" s="173" t="s">
        <v>325</v>
      </c>
      <c r="D12" s="132"/>
      <c r="E12" s="132"/>
      <c r="F12" s="132"/>
      <c r="G12" s="132"/>
      <c r="H12" s="132"/>
      <c r="I12" s="161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58" t="s">
        <v>255</v>
      </c>
      <c r="B14" s="159"/>
      <c r="C14" s="133">
        <v>10000</v>
      </c>
      <c r="D14" s="179"/>
      <c r="E14" s="16"/>
      <c r="F14" s="173" t="s">
        <v>326</v>
      </c>
      <c r="G14" s="132"/>
      <c r="H14" s="132"/>
      <c r="I14" s="161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58" t="s">
        <v>256</v>
      </c>
      <c r="B16" s="159"/>
      <c r="C16" s="173" t="s">
        <v>327</v>
      </c>
      <c r="D16" s="132"/>
      <c r="E16" s="132"/>
      <c r="F16" s="132"/>
      <c r="G16" s="132"/>
      <c r="H16" s="132"/>
      <c r="I16" s="161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58" t="s">
        <v>257</v>
      </c>
      <c r="B18" s="159"/>
      <c r="C18" s="128" t="s">
        <v>328</v>
      </c>
      <c r="D18" s="129"/>
      <c r="E18" s="129"/>
      <c r="F18" s="129"/>
      <c r="G18" s="129"/>
      <c r="H18" s="129"/>
      <c r="I18" s="13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58" t="s">
        <v>258</v>
      </c>
      <c r="B20" s="159"/>
      <c r="C20" s="128" t="s">
        <v>329</v>
      </c>
      <c r="D20" s="129"/>
      <c r="E20" s="129"/>
      <c r="F20" s="129"/>
      <c r="G20" s="129"/>
      <c r="H20" s="129"/>
      <c r="I20" s="13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58" t="s">
        <v>259</v>
      </c>
      <c r="B22" s="159"/>
      <c r="C22" s="121">
        <v>133</v>
      </c>
      <c r="D22" s="173" t="s">
        <v>326</v>
      </c>
      <c r="E22" s="136"/>
      <c r="F22" s="137"/>
      <c r="G22" s="158"/>
      <c r="H22" s="131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58" t="s">
        <v>260</v>
      </c>
      <c r="B24" s="159"/>
      <c r="C24" s="121">
        <v>21</v>
      </c>
      <c r="D24" s="173" t="s">
        <v>330</v>
      </c>
      <c r="E24" s="136"/>
      <c r="F24" s="136"/>
      <c r="G24" s="137"/>
      <c r="H24" s="51" t="s">
        <v>261</v>
      </c>
      <c r="I24" s="122">
        <v>250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 ht="12.75">
      <c r="A26" s="158" t="s">
        <v>262</v>
      </c>
      <c r="B26" s="159"/>
      <c r="C26" s="123" t="s">
        <v>331</v>
      </c>
      <c r="D26" s="25"/>
      <c r="E26" s="33"/>
      <c r="F26" s="24"/>
      <c r="G26" s="138" t="s">
        <v>263</v>
      </c>
      <c r="H26" s="159"/>
      <c r="I26" s="124" t="s">
        <v>332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40" t="s">
        <v>264</v>
      </c>
      <c r="B28" s="141"/>
      <c r="C28" s="142"/>
      <c r="D28" s="142"/>
      <c r="E28" s="143" t="s">
        <v>265</v>
      </c>
      <c r="F28" s="139"/>
      <c r="G28" s="139"/>
      <c r="H28" s="134" t="s">
        <v>266</v>
      </c>
      <c r="I28" s="135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48"/>
      <c r="B30" s="174"/>
      <c r="C30" s="174"/>
      <c r="D30" s="175"/>
      <c r="E30" s="148"/>
      <c r="F30" s="174"/>
      <c r="G30" s="174"/>
      <c r="H30" s="171"/>
      <c r="I30" s="172"/>
      <c r="J30" s="10"/>
      <c r="K30" s="10"/>
      <c r="L30" s="10"/>
    </row>
    <row r="31" spans="1:12" ht="12.75">
      <c r="A31" s="94"/>
      <c r="B31" s="22"/>
      <c r="C31" s="21"/>
      <c r="D31" s="149"/>
      <c r="E31" s="149"/>
      <c r="F31" s="149"/>
      <c r="G31" s="150"/>
      <c r="H31" s="16"/>
      <c r="I31" s="101"/>
      <c r="J31" s="10"/>
      <c r="K31" s="10"/>
      <c r="L31" s="10"/>
    </row>
    <row r="32" spans="1:12" ht="12.75">
      <c r="A32" s="148"/>
      <c r="B32" s="174"/>
      <c r="C32" s="174"/>
      <c r="D32" s="175"/>
      <c r="E32" s="148"/>
      <c r="F32" s="174"/>
      <c r="G32" s="174"/>
      <c r="H32" s="171"/>
      <c r="I32" s="17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48"/>
      <c r="B34" s="174"/>
      <c r="C34" s="174"/>
      <c r="D34" s="175"/>
      <c r="E34" s="148"/>
      <c r="F34" s="174"/>
      <c r="G34" s="174"/>
      <c r="H34" s="171"/>
      <c r="I34" s="17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48"/>
      <c r="B36" s="174"/>
      <c r="C36" s="174"/>
      <c r="D36" s="175"/>
      <c r="E36" s="148"/>
      <c r="F36" s="174"/>
      <c r="G36" s="174"/>
      <c r="H36" s="171"/>
      <c r="I36" s="172"/>
      <c r="J36" s="10"/>
      <c r="K36" s="10"/>
      <c r="L36" s="10"/>
    </row>
    <row r="37" spans="1:12" ht="12.75">
      <c r="A37" s="103"/>
      <c r="B37" s="30"/>
      <c r="C37" s="178"/>
      <c r="D37" s="144"/>
      <c r="E37" s="16"/>
      <c r="F37" s="178"/>
      <c r="G37" s="144"/>
      <c r="H37" s="16"/>
      <c r="I37" s="95"/>
      <c r="J37" s="10"/>
      <c r="K37" s="10"/>
      <c r="L37" s="10"/>
    </row>
    <row r="38" spans="1:12" ht="12.75">
      <c r="A38" s="148"/>
      <c r="B38" s="174"/>
      <c r="C38" s="174"/>
      <c r="D38" s="175"/>
      <c r="E38" s="148"/>
      <c r="F38" s="174"/>
      <c r="G38" s="174"/>
      <c r="H38" s="171"/>
      <c r="I38" s="17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8"/>
      <c r="B40" s="174"/>
      <c r="C40" s="174"/>
      <c r="D40" s="175"/>
      <c r="E40" s="148"/>
      <c r="F40" s="174"/>
      <c r="G40" s="174"/>
      <c r="H40" s="171"/>
      <c r="I40" s="17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53" t="s">
        <v>267</v>
      </c>
      <c r="B44" s="154"/>
      <c r="C44" s="171"/>
      <c r="D44" s="172"/>
      <c r="E44" s="26"/>
      <c r="F44" s="173"/>
      <c r="G44" s="174"/>
      <c r="H44" s="174"/>
      <c r="I44" s="175"/>
      <c r="J44" s="10"/>
      <c r="K44" s="10"/>
      <c r="L44" s="10"/>
    </row>
    <row r="45" spans="1:12" ht="12.75">
      <c r="A45" s="103"/>
      <c r="B45" s="30"/>
      <c r="C45" s="178"/>
      <c r="D45" s="144"/>
      <c r="E45" s="16"/>
      <c r="F45" s="178"/>
      <c r="G45" s="145"/>
      <c r="H45" s="35"/>
      <c r="I45" s="107"/>
      <c r="J45" s="10"/>
      <c r="K45" s="10"/>
      <c r="L45" s="10"/>
    </row>
    <row r="46" spans="1:12" ht="12.75">
      <c r="A46" s="153" t="s">
        <v>268</v>
      </c>
      <c r="B46" s="154"/>
      <c r="C46" s="173" t="s">
        <v>333</v>
      </c>
      <c r="D46" s="146"/>
      <c r="E46" s="146"/>
      <c r="F46" s="146"/>
      <c r="G46" s="146"/>
      <c r="H46" s="146"/>
      <c r="I46" s="147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53" t="s">
        <v>270</v>
      </c>
      <c r="B48" s="154"/>
      <c r="C48" s="160" t="s">
        <v>334</v>
      </c>
      <c r="D48" s="156"/>
      <c r="E48" s="157"/>
      <c r="F48" s="16"/>
      <c r="G48" s="51" t="s">
        <v>271</v>
      </c>
      <c r="H48" s="160" t="s">
        <v>335</v>
      </c>
      <c r="I48" s="157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53" t="s">
        <v>257</v>
      </c>
      <c r="B50" s="154"/>
      <c r="C50" s="155" t="s">
        <v>336</v>
      </c>
      <c r="D50" s="156"/>
      <c r="E50" s="156"/>
      <c r="F50" s="156"/>
      <c r="G50" s="156"/>
      <c r="H50" s="156"/>
      <c r="I50" s="157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58" t="s">
        <v>272</v>
      </c>
      <c r="B52" s="159"/>
      <c r="C52" s="160" t="s">
        <v>337</v>
      </c>
      <c r="D52" s="156"/>
      <c r="E52" s="156"/>
      <c r="F52" s="156"/>
      <c r="G52" s="156"/>
      <c r="H52" s="156"/>
      <c r="I52" s="161"/>
      <c r="J52" s="10"/>
      <c r="K52" s="10"/>
      <c r="L52" s="10"/>
    </row>
    <row r="53" spans="1:12" ht="12.75">
      <c r="A53" s="108"/>
      <c r="B53" s="20"/>
      <c r="C53" s="167" t="s">
        <v>273</v>
      </c>
      <c r="D53" s="167"/>
      <c r="E53" s="167"/>
      <c r="F53" s="167"/>
      <c r="G53" s="167"/>
      <c r="H53" s="167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62" t="s">
        <v>274</v>
      </c>
      <c r="C55" s="163"/>
      <c r="D55" s="163"/>
      <c r="E55" s="163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64" t="s">
        <v>305</v>
      </c>
      <c r="C56" s="165"/>
      <c r="D56" s="165"/>
      <c r="E56" s="165"/>
      <c r="F56" s="165"/>
      <c r="G56" s="165"/>
      <c r="H56" s="165"/>
      <c r="I56" s="166"/>
      <c r="J56" s="10"/>
      <c r="K56" s="10"/>
      <c r="L56" s="10"/>
    </row>
    <row r="57" spans="1:12" ht="12.75">
      <c r="A57" s="108"/>
      <c r="B57" s="164" t="s">
        <v>306</v>
      </c>
      <c r="C57" s="165"/>
      <c r="D57" s="165"/>
      <c r="E57" s="165"/>
      <c r="F57" s="165"/>
      <c r="G57" s="165"/>
      <c r="H57" s="165"/>
      <c r="I57" s="110"/>
      <c r="J57" s="10"/>
      <c r="K57" s="10"/>
      <c r="L57" s="10"/>
    </row>
    <row r="58" spans="1:12" ht="12.75">
      <c r="A58" s="108"/>
      <c r="B58" s="164" t="s">
        <v>307</v>
      </c>
      <c r="C58" s="165"/>
      <c r="D58" s="165"/>
      <c r="E58" s="165"/>
      <c r="F58" s="165"/>
      <c r="G58" s="165"/>
      <c r="H58" s="165"/>
      <c r="I58" s="166"/>
      <c r="J58" s="10"/>
      <c r="K58" s="10"/>
      <c r="L58" s="10"/>
    </row>
    <row r="59" spans="1:12" ht="12.75">
      <c r="A59" s="108"/>
      <c r="B59" s="164" t="s">
        <v>308</v>
      </c>
      <c r="C59" s="165"/>
      <c r="D59" s="165"/>
      <c r="E59" s="165"/>
      <c r="F59" s="165"/>
      <c r="G59" s="165"/>
      <c r="H59" s="165"/>
      <c r="I59" s="166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68" t="s">
        <v>277</v>
      </c>
      <c r="H62" s="169"/>
      <c r="I62" s="170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51"/>
      <c r="H63" s="152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atica.krpan@tekstilpromet.hr"/>
    <hyperlink ref="C20" r:id="rId2" display="www.tekstilpromet.hr"/>
    <hyperlink ref="C50" r:id="rId3" display="dubravka.strk@tekstilprome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13">
      <selection activeCell="K81" sqref="K81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190" t="s">
        <v>153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338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>
      <c r="A3" s="192" t="s">
        <v>339</v>
      </c>
      <c r="B3" s="193"/>
      <c r="C3" s="193"/>
      <c r="D3" s="193"/>
      <c r="E3" s="193"/>
      <c r="F3" s="193"/>
      <c r="G3" s="193"/>
      <c r="H3" s="193"/>
      <c r="I3" s="193"/>
      <c r="J3" s="193"/>
      <c r="K3" s="194"/>
    </row>
    <row r="4" spans="1:11" ht="22.5">
      <c r="A4" s="195" t="s">
        <v>59</v>
      </c>
      <c r="B4" s="196"/>
      <c r="C4" s="196"/>
      <c r="D4" s="196"/>
      <c r="E4" s="196"/>
      <c r="F4" s="196"/>
      <c r="G4" s="196"/>
      <c r="H4" s="197"/>
      <c r="I4" s="58" t="s">
        <v>278</v>
      </c>
      <c r="J4" s="59" t="s">
        <v>318</v>
      </c>
      <c r="K4" s="60" t="s">
        <v>319</v>
      </c>
    </row>
    <row r="5" spans="1:11" ht="12.75">
      <c r="A5" s="198">
        <v>1</v>
      </c>
      <c r="B5" s="198"/>
      <c r="C5" s="198"/>
      <c r="D5" s="198"/>
      <c r="E5" s="198"/>
      <c r="F5" s="198"/>
      <c r="G5" s="198"/>
      <c r="H5" s="198"/>
      <c r="I5" s="57">
        <v>2</v>
      </c>
      <c r="J5" s="56">
        <v>3</v>
      </c>
      <c r="K5" s="56">
        <v>4</v>
      </c>
    </row>
    <row r="6" spans="1:11" ht="12.75">
      <c r="A6" s="199"/>
      <c r="B6" s="200"/>
      <c r="C6" s="200"/>
      <c r="D6" s="200"/>
      <c r="E6" s="200"/>
      <c r="F6" s="200"/>
      <c r="G6" s="200"/>
      <c r="H6" s="200"/>
      <c r="I6" s="200"/>
      <c r="J6" s="200"/>
      <c r="K6" s="201"/>
    </row>
    <row r="7" spans="1:11" ht="12.75">
      <c r="A7" s="202" t="s">
        <v>60</v>
      </c>
      <c r="B7" s="203"/>
      <c r="C7" s="203"/>
      <c r="D7" s="203"/>
      <c r="E7" s="203"/>
      <c r="F7" s="203"/>
      <c r="G7" s="203"/>
      <c r="H7" s="204"/>
      <c r="I7" s="3">
        <v>1</v>
      </c>
      <c r="J7" s="6"/>
      <c r="K7" s="6"/>
    </row>
    <row r="8" spans="1:11" ht="12.75">
      <c r="A8" s="205" t="s">
        <v>13</v>
      </c>
      <c r="B8" s="206"/>
      <c r="C8" s="206"/>
      <c r="D8" s="206"/>
      <c r="E8" s="206"/>
      <c r="F8" s="206"/>
      <c r="G8" s="206"/>
      <c r="H8" s="207"/>
      <c r="I8" s="1">
        <v>2</v>
      </c>
      <c r="J8" s="53">
        <f>J9+J16+J26+J35+J39</f>
        <v>313533150</v>
      </c>
      <c r="K8" s="53">
        <f>K9+K16+K26+K35+K39</f>
        <v>306687460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208779</v>
      </c>
      <c r="K9" s="53">
        <f>SUM(K10:K15)</f>
        <v>245621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208779</v>
      </c>
      <c r="K11" s="7">
        <v>245621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165922319</v>
      </c>
      <c r="K16" s="53">
        <f>SUM(K17:K25)</f>
        <v>187910591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44712467</v>
      </c>
      <c r="K17" s="7">
        <v>53241597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116301302</v>
      </c>
      <c r="K18" s="7">
        <v>129971497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508387</v>
      </c>
      <c r="K19" s="7">
        <v>489787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/>
      <c r="K20" s="7"/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186931</v>
      </c>
      <c r="K22" s="7"/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4153132</v>
      </c>
      <c r="K23" s="7">
        <v>4147610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60100</v>
      </c>
      <c r="K24" s="7">
        <v>60100</v>
      </c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144397955</v>
      </c>
      <c r="K26" s="53">
        <f>SUM(K27:K34)</f>
        <v>118329133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110451735</v>
      </c>
      <c r="K27" s="7">
        <v>116889960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>
        <v>32000000</v>
      </c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/>
      <c r="K29" s="7"/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>
        <v>603720</v>
      </c>
      <c r="K31" s="7">
        <v>492925</v>
      </c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1342500</v>
      </c>
      <c r="K32" s="7">
        <v>946248</v>
      </c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11637</v>
      </c>
      <c r="K35" s="53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>
        <v>11637</v>
      </c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>
        <v>2992460</v>
      </c>
      <c r="K39" s="7">
        <v>202115</v>
      </c>
    </row>
    <row r="40" spans="1:11" ht="12.75">
      <c r="A40" s="205" t="s">
        <v>240</v>
      </c>
      <c r="B40" s="206"/>
      <c r="C40" s="206"/>
      <c r="D40" s="206"/>
      <c r="E40" s="206"/>
      <c r="F40" s="206"/>
      <c r="G40" s="206"/>
      <c r="H40" s="207"/>
      <c r="I40" s="1">
        <v>34</v>
      </c>
      <c r="J40" s="53">
        <f>J41+J49+J56+J64</f>
        <v>245824257</v>
      </c>
      <c r="K40" s="53">
        <f>K41+K49+K56+K64</f>
        <v>232109898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v>43753316</v>
      </c>
      <c r="K41" s="53">
        <f>SUM(K42:K48)</f>
        <v>46631649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318939</v>
      </c>
      <c r="K42" s="7">
        <v>286921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42959069</v>
      </c>
      <c r="K45" s="7">
        <v>46030997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>
        <v>475308</v>
      </c>
      <c r="K46" s="7">
        <v>313731</v>
      </c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171031195</v>
      </c>
      <c r="K49" s="53">
        <f>SUM(K50:K55)</f>
        <v>172711847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112063261</v>
      </c>
      <c r="K50" s="7">
        <v>121912208</v>
      </c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57859067</v>
      </c>
      <c r="K51" s="7">
        <v>49225562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13426</v>
      </c>
      <c r="K53" s="7">
        <v>16202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363923</v>
      </c>
      <c r="K54" s="7">
        <v>1079095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731518</v>
      </c>
      <c r="K55" s="7">
        <v>478780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19950563</v>
      </c>
      <c r="K56" s="53">
        <f>SUM(K57:K63)</f>
        <v>10194522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>
        <v>12881844</v>
      </c>
      <c r="K58" s="7">
        <v>2971455</v>
      </c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>
        <v>5121686</v>
      </c>
      <c r="K61" s="7">
        <v>6238204</v>
      </c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1852930</v>
      </c>
      <c r="K62" s="7">
        <v>890760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>
        <v>94103</v>
      </c>
      <c r="K63" s="7">
        <v>94103</v>
      </c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11089183</v>
      </c>
      <c r="K64" s="7">
        <v>2571880</v>
      </c>
    </row>
    <row r="65" spans="1:11" ht="12.75">
      <c r="A65" s="205" t="s">
        <v>56</v>
      </c>
      <c r="B65" s="206"/>
      <c r="C65" s="206"/>
      <c r="D65" s="206"/>
      <c r="E65" s="206"/>
      <c r="F65" s="206"/>
      <c r="G65" s="206"/>
      <c r="H65" s="207"/>
      <c r="I65" s="1">
        <v>59</v>
      </c>
      <c r="J65" s="7">
        <v>102774</v>
      </c>
      <c r="K65" s="7">
        <v>158140</v>
      </c>
    </row>
    <row r="66" spans="1:11" ht="12.75">
      <c r="A66" s="205" t="s">
        <v>241</v>
      </c>
      <c r="B66" s="206"/>
      <c r="C66" s="206"/>
      <c r="D66" s="206"/>
      <c r="E66" s="206"/>
      <c r="F66" s="206"/>
      <c r="G66" s="206"/>
      <c r="H66" s="207"/>
      <c r="I66" s="1">
        <v>60</v>
      </c>
      <c r="J66" s="53">
        <f>J7+J8+J40+J65</f>
        <v>559460181</v>
      </c>
      <c r="K66" s="53">
        <f>K7+K8+K40+K65</f>
        <v>538955498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>
        <v>5689085</v>
      </c>
      <c r="K67" s="8">
        <v>6982112</v>
      </c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202" t="s">
        <v>191</v>
      </c>
      <c r="B69" s="203"/>
      <c r="C69" s="203"/>
      <c r="D69" s="203"/>
      <c r="E69" s="203"/>
      <c r="F69" s="203"/>
      <c r="G69" s="203"/>
      <c r="H69" s="204"/>
      <c r="I69" s="3">
        <v>62</v>
      </c>
      <c r="J69" s="54">
        <f>J70+J71+J72+J78+J79+J82+J85</f>
        <v>317111366</v>
      </c>
      <c r="K69" s="54">
        <f>K70+K71+K72+K78+K79+K82+K85</f>
        <v>310343707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32736800</v>
      </c>
      <c r="K70" s="7">
        <v>32736800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33668</v>
      </c>
      <c r="K71" s="7">
        <v>33668</v>
      </c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9024235</v>
      </c>
      <c r="K72" s="53">
        <f>K73+K74-K75+K76+K77</f>
        <v>9024235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1877460</v>
      </c>
      <c r="K73" s="7">
        <v>1877460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21699</v>
      </c>
      <c r="K74" s="7">
        <v>21699</v>
      </c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/>
      <c r="K75" s="7"/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7125076</v>
      </c>
      <c r="K77" s="7">
        <v>7125076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81231525</v>
      </c>
      <c r="K78" s="7">
        <v>76964281</v>
      </c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190686155</v>
      </c>
      <c r="K79" s="53">
        <v>189330586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190686155</v>
      </c>
      <c r="K80" s="7">
        <v>189330586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/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3398983</v>
      </c>
      <c r="K82" s="53">
        <f>K83-K84</f>
        <v>2254137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3398983</v>
      </c>
      <c r="K83" s="7">
        <v>2254137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205" t="s">
        <v>19</v>
      </c>
      <c r="B86" s="206"/>
      <c r="C86" s="206"/>
      <c r="D86" s="206"/>
      <c r="E86" s="206"/>
      <c r="F86" s="206"/>
      <c r="G86" s="206"/>
      <c r="H86" s="207"/>
      <c r="I86" s="1">
        <v>79</v>
      </c>
      <c r="J86" s="53">
        <f>SUM(J87:J89)</f>
        <v>17565124</v>
      </c>
      <c r="K86" s="53">
        <f>SUM(K87:K89)</f>
        <v>7640579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/>
      <c r="K87" s="7"/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>
        <v>17565124</v>
      </c>
      <c r="K89" s="7">
        <v>7640579</v>
      </c>
    </row>
    <row r="90" spans="1:11" ht="12.75">
      <c r="A90" s="205" t="s">
        <v>20</v>
      </c>
      <c r="B90" s="206"/>
      <c r="C90" s="206"/>
      <c r="D90" s="206"/>
      <c r="E90" s="206"/>
      <c r="F90" s="206"/>
      <c r="G90" s="206"/>
      <c r="H90" s="207"/>
      <c r="I90" s="1">
        <v>83</v>
      </c>
      <c r="J90" s="53">
        <f>SUM(J91:J99)</f>
        <v>32788130</v>
      </c>
      <c r="K90" s="53">
        <f>SUM(K91:K99)</f>
        <v>33472765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32788130</v>
      </c>
      <c r="K93" s="7">
        <v>33472765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205" t="s">
        <v>21</v>
      </c>
      <c r="B100" s="206"/>
      <c r="C100" s="206"/>
      <c r="D100" s="206"/>
      <c r="E100" s="206"/>
      <c r="F100" s="206"/>
      <c r="G100" s="206"/>
      <c r="H100" s="207"/>
      <c r="I100" s="1">
        <v>93</v>
      </c>
      <c r="J100" s="53">
        <f>SUM(J101:J112)</f>
        <v>191393114</v>
      </c>
      <c r="K100" s="53">
        <f>SUM(K101:K112)</f>
        <v>186243503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3302029</v>
      </c>
      <c r="K101" s="7">
        <v>5272404</v>
      </c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1295000</v>
      </c>
      <c r="K102" s="7">
        <v>1315470</v>
      </c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121040897</v>
      </c>
      <c r="K103" s="7">
        <v>111656988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6564146</v>
      </c>
      <c r="K104" s="7">
        <v>1604855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50791518</v>
      </c>
      <c r="K105" s="7">
        <v>59122211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>
        <v>550000</v>
      </c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1247814</v>
      </c>
      <c r="K108" s="7">
        <v>1241265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2558577</v>
      </c>
      <c r="K109" s="7">
        <v>833907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>
        <v>75487</v>
      </c>
      <c r="K110" s="7">
        <v>34760</v>
      </c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4517646</v>
      </c>
      <c r="K112" s="7">
        <v>4611643</v>
      </c>
    </row>
    <row r="113" spans="1:11" ht="12.75">
      <c r="A113" s="205" t="s">
        <v>1</v>
      </c>
      <c r="B113" s="206"/>
      <c r="C113" s="206"/>
      <c r="D113" s="206"/>
      <c r="E113" s="206"/>
      <c r="F113" s="206"/>
      <c r="G113" s="206"/>
      <c r="H113" s="207"/>
      <c r="I113" s="1">
        <v>106</v>
      </c>
      <c r="J113" s="7">
        <v>602447</v>
      </c>
      <c r="K113" s="7">
        <v>1254944</v>
      </c>
    </row>
    <row r="114" spans="1:11" ht="12.75">
      <c r="A114" s="205" t="s">
        <v>25</v>
      </c>
      <c r="B114" s="206"/>
      <c r="C114" s="206"/>
      <c r="D114" s="206"/>
      <c r="E114" s="206"/>
      <c r="F114" s="206"/>
      <c r="G114" s="206"/>
      <c r="H114" s="207"/>
      <c r="I114" s="1">
        <v>107</v>
      </c>
      <c r="J114" s="53">
        <f>J69+J86+J90+J100+J113</f>
        <v>559460181</v>
      </c>
      <c r="K114" s="53">
        <f>K69+K86+K90+K100+K113</f>
        <v>538955498</v>
      </c>
    </row>
    <row r="115" spans="1:11" ht="12.75">
      <c r="A115" s="227" t="s">
        <v>57</v>
      </c>
      <c r="B115" s="228"/>
      <c r="C115" s="228"/>
      <c r="D115" s="228"/>
      <c r="E115" s="228"/>
      <c r="F115" s="228"/>
      <c r="G115" s="228"/>
      <c r="H115" s="229"/>
      <c r="I115" s="2">
        <v>108</v>
      </c>
      <c r="J115" s="8">
        <v>5689085</v>
      </c>
      <c r="K115" s="8">
        <v>6982112</v>
      </c>
    </row>
    <row r="116" spans="1:11" ht="12.75">
      <c r="A116" s="214" t="s">
        <v>309</v>
      </c>
      <c r="B116" s="230"/>
      <c r="C116" s="230"/>
      <c r="D116" s="230"/>
      <c r="E116" s="230"/>
      <c r="F116" s="230"/>
      <c r="G116" s="230"/>
      <c r="H116" s="230"/>
      <c r="I116" s="231"/>
      <c r="J116" s="231"/>
      <c r="K116" s="232"/>
    </row>
    <row r="117" spans="1:11" ht="12.75">
      <c r="A117" s="202" t="s">
        <v>186</v>
      </c>
      <c r="B117" s="203"/>
      <c r="C117" s="203"/>
      <c r="D117" s="203"/>
      <c r="E117" s="203"/>
      <c r="F117" s="203"/>
      <c r="G117" s="203"/>
      <c r="H117" s="203"/>
      <c r="I117" s="233"/>
      <c r="J117" s="233"/>
      <c r="K117" s="234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20" t="s">
        <v>9</v>
      </c>
      <c r="B119" s="221"/>
      <c r="C119" s="221"/>
      <c r="D119" s="221"/>
      <c r="E119" s="221"/>
      <c r="F119" s="221"/>
      <c r="G119" s="221"/>
      <c r="H119" s="222"/>
      <c r="I119" s="4">
        <v>110</v>
      </c>
      <c r="J119" s="8"/>
      <c r="K119" s="8"/>
    </row>
    <row r="120" spans="1:11" ht="12.75">
      <c r="A120" s="223" t="s">
        <v>310</v>
      </c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</row>
    <row r="121" spans="1:11" ht="12.75">
      <c r="A121" s="225"/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A37">
      <selection activeCell="A58" sqref="A58:H58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190" t="s">
        <v>154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12.75" customHeight="1">
      <c r="A2" s="244" t="s">
        <v>340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7" t="s">
        <v>339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5" t="s">
        <v>318</v>
      </c>
      <c r="K4" s="235"/>
      <c r="L4" s="235" t="s">
        <v>319</v>
      </c>
      <c r="M4" s="235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313</v>
      </c>
      <c r="K5" s="60" t="s">
        <v>314</v>
      </c>
      <c r="L5" s="60" t="s">
        <v>313</v>
      </c>
      <c r="M5" s="60" t="s">
        <v>314</v>
      </c>
    </row>
    <row r="6" spans="1:13" ht="12.75">
      <c r="A6" s="235">
        <v>1</v>
      </c>
      <c r="B6" s="235"/>
      <c r="C6" s="235"/>
      <c r="D6" s="235"/>
      <c r="E6" s="235"/>
      <c r="F6" s="235"/>
      <c r="G6" s="235"/>
      <c r="H6" s="235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2" t="s">
        <v>26</v>
      </c>
      <c r="B7" s="203"/>
      <c r="C7" s="203"/>
      <c r="D7" s="203"/>
      <c r="E7" s="203"/>
      <c r="F7" s="203"/>
      <c r="G7" s="203"/>
      <c r="H7" s="204"/>
      <c r="I7" s="3">
        <v>111</v>
      </c>
      <c r="J7" s="54">
        <f>SUM(J8:J9)</f>
        <v>340165916</v>
      </c>
      <c r="K7" s="54">
        <f>SUM(K8:K9)</f>
        <v>78029431</v>
      </c>
      <c r="L7" s="54">
        <f>SUM(L8:L9)</f>
        <v>333640066</v>
      </c>
      <c r="M7" s="54">
        <f>SUM(M8:M9)</f>
        <v>74191405</v>
      </c>
    </row>
    <row r="8" spans="1:13" ht="12.75">
      <c r="A8" s="205" t="s">
        <v>152</v>
      </c>
      <c r="B8" s="206"/>
      <c r="C8" s="206"/>
      <c r="D8" s="206"/>
      <c r="E8" s="206"/>
      <c r="F8" s="206"/>
      <c r="G8" s="206"/>
      <c r="H8" s="207"/>
      <c r="I8" s="1">
        <v>112</v>
      </c>
      <c r="J8" s="7">
        <v>303598084</v>
      </c>
      <c r="K8" s="7">
        <v>67651852</v>
      </c>
      <c r="L8" s="7">
        <v>290047723</v>
      </c>
      <c r="M8" s="7">
        <v>63565239</v>
      </c>
    </row>
    <row r="9" spans="1:13" ht="12.75">
      <c r="A9" s="205" t="s">
        <v>103</v>
      </c>
      <c r="B9" s="206"/>
      <c r="C9" s="206"/>
      <c r="D9" s="206"/>
      <c r="E9" s="206"/>
      <c r="F9" s="206"/>
      <c r="G9" s="206"/>
      <c r="H9" s="207"/>
      <c r="I9" s="1">
        <v>113</v>
      </c>
      <c r="J9" s="7">
        <v>36567832</v>
      </c>
      <c r="K9" s="7">
        <v>10377579</v>
      </c>
      <c r="L9" s="7">
        <v>43592343</v>
      </c>
      <c r="M9" s="7">
        <v>10626166</v>
      </c>
    </row>
    <row r="10" spans="1:13" ht="12.75">
      <c r="A10" s="205" t="s">
        <v>12</v>
      </c>
      <c r="B10" s="206"/>
      <c r="C10" s="206"/>
      <c r="D10" s="206"/>
      <c r="E10" s="206"/>
      <c r="F10" s="206"/>
      <c r="G10" s="206"/>
      <c r="H10" s="207"/>
      <c r="I10" s="1">
        <v>114</v>
      </c>
      <c r="J10" s="53">
        <f>J11+J12+J16+J20+J21+J22+J25+J26</f>
        <v>329400757</v>
      </c>
      <c r="K10" s="53">
        <f>K11+K12+K16+K20+K21+K22+K25+K26</f>
        <v>80850237</v>
      </c>
      <c r="L10" s="53">
        <f>L11+L12+L16+L20+L21+L22+L25+L26</f>
        <v>312177725</v>
      </c>
      <c r="M10" s="53">
        <f>M11+M12+M16+M20+M21+M22+M25+M26</f>
        <v>74871530</v>
      </c>
    </row>
    <row r="11" spans="1:13" ht="12.75">
      <c r="A11" s="205" t="s">
        <v>104</v>
      </c>
      <c r="B11" s="206"/>
      <c r="C11" s="206"/>
      <c r="D11" s="206"/>
      <c r="E11" s="206"/>
      <c r="F11" s="206"/>
      <c r="G11" s="206"/>
      <c r="H11" s="207"/>
      <c r="I11" s="1">
        <v>115</v>
      </c>
      <c r="J11" s="7"/>
      <c r="K11" s="7"/>
      <c r="L11" s="7"/>
      <c r="M11" s="7"/>
    </row>
    <row r="12" spans="1:13" ht="12.75">
      <c r="A12" s="205" t="s">
        <v>22</v>
      </c>
      <c r="B12" s="206"/>
      <c r="C12" s="206"/>
      <c r="D12" s="206"/>
      <c r="E12" s="206"/>
      <c r="F12" s="206"/>
      <c r="G12" s="206"/>
      <c r="H12" s="207"/>
      <c r="I12" s="1">
        <v>116</v>
      </c>
      <c r="J12" s="53">
        <f>SUM(J13:J15)</f>
        <v>264121580</v>
      </c>
      <c r="K12" s="53">
        <f>SUM(K13:K15)</f>
        <v>60733709</v>
      </c>
      <c r="L12" s="53">
        <f>SUM(L13:L15)</f>
        <v>253959014</v>
      </c>
      <c r="M12" s="53">
        <f>SUM(M13:M15)</f>
        <v>58269362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5079627</v>
      </c>
      <c r="K13" s="7">
        <v>1290157</v>
      </c>
      <c r="L13" s="7">
        <v>5331062</v>
      </c>
      <c r="M13" s="7">
        <v>1476456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246913823</v>
      </c>
      <c r="K14" s="7">
        <v>56150339</v>
      </c>
      <c r="L14" s="7">
        <v>237062759</v>
      </c>
      <c r="M14" s="7">
        <v>52870797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12128130</v>
      </c>
      <c r="K15" s="7">
        <v>3293213</v>
      </c>
      <c r="L15" s="7">
        <v>11565193</v>
      </c>
      <c r="M15" s="7">
        <v>3922109</v>
      </c>
    </row>
    <row r="16" spans="1:13" ht="12.75">
      <c r="A16" s="205" t="s">
        <v>23</v>
      </c>
      <c r="B16" s="206"/>
      <c r="C16" s="206"/>
      <c r="D16" s="206"/>
      <c r="E16" s="206"/>
      <c r="F16" s="206"/>
      <c r="G16" s="206"/>
      <c r="H16" s="207"/>
      <c r="I16" s="1">
        <v>120</v>
      </c>
      <c r="J16" s="53">
        <f>SUM(J17:J19)</f>
        <v>23806327</v>
      </c>
      <c r="K16" s="53">
        <f>SUM(K17:K19)</f>
        <v>5789626</v>
      </c>
      <c r="L16" s="53">
        <f>SUM(L17:L19)</f>
        <v>22698644</v>
      </c>
      <c r="M16" s="53">
        <f>SUM(M17:M19)</f>
        <v>5714549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13932397</v>
      </c>
      <c r="K17" s="7">
        <v>3486507</v>
      </c>
      <c r="L17" s="7">
        <v>13483092</v>
      </c>
      <c r="M17" s="7">
        <v>3409407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6376309</v>
      </c>
      <c r="K18" s="7">
        <v>1452757</v>
      </c>
      <c r="L18" s="7">
        <v>5881911</v>
      </c>
      <c r="M18" s="7">
        <v>1466725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3497621</v>
      </c>
      <c r="K19" s="7">
        <v>850362</v>
      </c>
      <c r="L19" s="7">
        <v>3333641</v>
      </c>
      <c r="M19" s="7">
        <v>838417</v>
      </c>
    </row>
    <row r="20" spans="1:13" ht="12.75">
      <c r="A20" s="205" t="s">
        <v>105</v>
      </c>
      <c r="B20" s="206"/>
      <c r="C20" s="206"/>
      <c r="D20" s="206"/>
      <c r="E20" s="206"/>
      <c r="F20" s="206"/>
      <c r="G20" s="206"/>
      <c r="H20" s="207"/>
      <c r="I20" s="1">
        <v>124</v>
      </c>
      <c r="J20" s="7">
        <v>12579969</v>
      </c>
      <c r="K20" s="7">
        <v>3123009</v>
      </c>
      <c r="L20" s="7">
        <v>12755809</v>
      </c>
      <c r="M20" s="7">
        <v>3416814</v>
      </c>
    </row>
    <row r="21" spans="1:13" ht="12.75">
      <c r="A21" s="205" t="s">
        <v>106</v>
      </c>
      <c r="B21" s="206"/>
      <c r="C21" s="206"/>
      <c r="D21" s="206"/>
      <c r="E21" s="206"/>
      <c r="F21" s="206"/>
      <c r="G21" s="206"/>
      <c r="H21" s="207"/>
      <c r="I21" s="1">
        <v>125</v>
      </c>
      <c r="J21" s="7">
        <v>9200647</v>
      </c>
      <c r="K21" s="7">
        <v>2415304</v>
      </c>
      <c r="L21" s="7">
        <v>8573516</v>
      </c>
      <c r="M21" s="7">
        <v>2473627</v>
      </c>
    </row>
    <row r="22" spans="1:13" ht="12.75">
      <c r="A22" s="205" t="s">
        <v>24</v>
      </c>
      <c r="B22" s="206"/>
      <c r="C22" s="206"/>
      <c r="D22" s="206"/>
      <c r="E22" s="206"/>
      <c r="F22" s="206"/>
      <c r="G22" s="206"/>
      <c r="H22" s="207"/>
      <c r="I22" s="1">
        <v>126</v>
      </c>
      <c r="J22" s="53">
        <f>SUM(J23:J24)</f>
        <v>6563324</v>
      </c>
      <c r="K22" s="53">
        <f>SUM(K23:K24)</f>
        <v>3765699</v>
      </c>
      <c r="L22" s="53">
        <f>SUM(L23:L24)</f>
        <v>3743907</v>
      </c>
      <c r="M22" s="53">
        <f>SUM(M23:M24)</f>
        <v>1885832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6563324</v>
      </c>
      <c r="K24" s="7">
        <v>3765699</v>
      </c>
      <c r="L24" s="7">
        <v>3743907</v>
      </c>
      <c r="M24" s="7">
        <v>1885832</v>
      </c>
    </row>
    <row r="25" spans="1:13" ht="12.75">
      <c r="A25" s="205" t="s">
        <v>107</v>
      </c>
      <c r="B25" s="206"/>
      <c r="C25" s="206"/>
      <c r="D25" s="206"/>
      <c r="E25" s="206"/>
      <c r="F25" s="206"/>
      <c r="G25" s="206"/>
      <c r="H25" s="207"/>
      <c r="I25" s="1">
        <v>129</v>
      </c>
      <c r="J25" s="7">
        <v>1093092</v>
      </c>
      <c r="K25" s="7">
        <v>1093092</v>
      </c>
      <c r="L25" s="7">
        <v>337434</v>
      </c>
      <c r="M25" s="7">
        <v>337434</v>
      </c>
    </row>
    <row r="26" spans="1:13" ht="12.75">
      <c r="A26" s="205" t="s">
        <v>50</v>
      </c>
      <c r="B26" s="206"/>
      <c r="C26" s="206"/>
      <c r="D26" s="206"/>
      <c r="E26" s="206"/>
      <c r="F26" s="206"/>
      <c r="G26" s="206"/>
      <c r="H26" s="207"/>
      <c r="I26" s="1">
        <v>130</v>
      </c>
      <c r="J26" s="7">
        <v>12035818</v>
      </c>
      <c r="K26" s="7">
        <v>3929798</v>
      </c>
      <c r="L26" s="7">
        <v>10109401</v>
      </c>
      <c r="M26" s="7">
        <v>2773912</v>
      </c>
    </row>
    <row r="27" spans="1:13" ht="12.75">
      <c r="A27" s="205" t="s">
        <v>213</v>
      </c>
      <c r="B27" s="206"/>
      <c r="C27" s="206"/>
      <c r="D27" s="206"/>
      <c r="E27" s="206"/>
      <c r="F27" s="206"/>
      <c r="G27" s="206"/>
      <c r="H27" s="207"/>
      <c r="I27" s="1">
        <v>131</v>
      </c>
      <c r="J27" s="53">
        <f>SUM(J28:J32)</f>
        <v>9046501</v>
      </c>
      <c r="K27" s="53">
        <f>SUM(K28:K32)</f>
        <v>2287675</v>
      </c>
      <c r="L27" s="53">
        <f>SUM(L28:L32)</f>
        <v>6690288</v>
      </c>
      <c r="M27" s="53">
        <f>SUM(M28:M32)</f>
        <v>2498070</v>
      </c>
    </row>
    <row r="28" spans="1:13" ht="12.75">
      <c r="A28" s="205" t="s">
        <v>227</v>
      </c>
      <c r="B28" s="206"/>
      <c r="C28" s="206"/>
      <c r="D28" s="206"/>
      <c r="E28" s="206"/>
      <c r="F28" s="206"/>
      <c r="G28" s="206"/>
      <c r="H28" s="207"/>
      <c r="I28" s="1">
        <v>132</v>
      </c>
      <c r="J28" s="7">
        <v>4729858</v>
      </c>
      <c r="K28" s="7">
        <v>957780</v>
      </c>
      <c r="L28" s="7">
        <v>2854855</v>
      </c>
      <c r="M28" s="7">
        <v>1220789</v>
      </c>
    </row>
    <row r="29" spans="1:13" ht="12.75">
      <c r="A29" s="205" t="s">
        <v>155</v>
      </c>
      <c r="B29" s="206"/>
      <c r="C29" s="206"/>
      <c r="D29" s="206"/>
      <c r="E29" s="206"/>
      <c r="F29" s="206"/>
      <c r="G29" s="206"/>
      <c r="H29" s="207"/>
      <c r="I29" s="1">
        <v>133</v>
      </c>
      <c r="J29" s="7">
        <v>4206205</v>
      </c>
      <c r="K29" s="7">
        <v>1264406</v>
      </c>
      <c r="L29" s="7">
        <v>3835433</v>
      </c>
      <c r="M29" s="7">
        <v>1277281</v>
      </c>
    </row>
    <row r="30" spans="1:13" ht="12.75">
      <c r="A30" s="205" t="s">
        <v>139</v>
      </c>
      <c r="B30" s="206"/>
      <c r="C30" s="206"/>
      <c r="D30" s="206"/>
      <c r="E30" s="206"/>
      <c r="F30" s="206"/>
      <c r="G30" s="206"/>
      <c r="H30" s="207"/>
      <c r="I30" s="1">
        <v>134</v>
      </c>
      <c r="J30" s="7"/>
      <c r="K30" s="7"/>
      <c r="L30" s="7"/>
      <c r="M30" s="7"/>
    </row>
    <row r="31" spans="1:13" ht="12.75">
      <c r="A31" s="205" t="s">
        <v>223</v>
      </c>
      <c r="B31" s="206"/>
      <c r="C31" s="206"/>
      <c r="D31" s="206"/>
      <c r="E31" s="206"/>
      <c r="F31" s="206"/>
      <c r="G31" s="206"/>
      <c r="H31" s="207"/>
      <c r="I31" s="1">
        <v>135</v>
      </c>
      <c r="J31" s="7">
        <v>110438</v>
      </c>
      <c r="K31" s="7">
        <v>65489</v>
      </c>
      <c r="L31" s="7"/>
      <c r="M31" s="7"/>
    </row>
    <row r="32" spans="1:13" ht="12.75">
      <c r="A32" s="205" t="s">
        <v>140</v>
      </c>
      <c r="B32" s="206"/>
      <c r="C32" s="206"/>
      <c r="D32" s="206"/>
      <c r="E32" s="206"/>
      <c r="F32" s="206"/>
      <c r="G32" s="206"/>
      <c r="H32" s="207"/>
      <c r="I32" s="1">
        <v>136</v>
      </c>
      <c r="J32" s="7"/>
      <c r="K32" s="7"/>
      <c r="L32" s="7"/>
      <c r="M32" s="7"/>
    </row>
    <row r="33" spans="1:13" ht="12.75">
      <c r="A33" s="205" t="s">
        <v>214</v>
      </c>
      <c r="B33" s="206"/>
      <c r="C33" s="206"/>
      <c r="D33" s="206"/>
      <c r="E33" s="206"/>
      <c r="F33" s="206"/>
      <c r="G33" s="206"/>
      <c r="H33" s="207"/>
      <c r="I33" s="1">
        <v>137</v>
      </c>
      <c r="J33" s="53">
        <f>SUM(J34:J37)</f>
        <v>15704431</v>
      </c>
      <c r="K33" s="53">
        <f>SUM(K34:K37)</f>
        <v>5409605</v>
      </c>
      <c r="L33" s="53">
        <f>SUM(L34:L37)</f>
        <v>25325825</v>
      </c>
      <c r="M33" s="53">
        <f>SUM(M34:M37)</f>
        <v>7071903</v>
      </c>
    </row>
    <row r="34" spans="1:13" ht="12.75">
      <c r="A34" s="205" t="s">
        <v>66</v>
      </c>
      <c r="B34" s="206"/>
      <c r="C34" s="206"/>
      <c r="D34" s="206"/>
      <c r="E34" s="206"/>
      <c r="F34" s="206"/>
      <c r="G34" s="206"/>
      <c r="H34" s="207"/>
      <c r="I34" s="1">
        <v>138</v>
      </c>
      <c r="J34" s="7">
        <v>271673</v>
      </c>
      <c r="K34" s="7">
        <v>112251</v>
      </c>
      <c r="L34" s="7">
        <v>567502</v>
      </c>
      <c r="M34" s="7">
        <v>91943</v>
      </c>
    </row>
    <row r="35" spans="1:13" ht="12.75">
      <c r="A35" s="205" t="s">
        <v>65</v>
      </c>
      <c r="B35" s="206"/>
      <c r="C35" s="206"/>
      <c r="D35" s="206"/>
      <c r="E35" s="206"/>
      <c r="F35" s="206"/>
      <c r="G35" s="206"/>
      <c r="H35" s="207"/>
      <c r="I35" s="1">
        <v>139</v>
      </c>
      <c r="J35" s="7">
        <v>14880450</v>
      </c>
      <c r="K35" s="7">
        <v>5297354</v>
      </c>
      <c r="L35" s="7">
        <v>14674381</v>
      </c>
      <c r="M35" s="7">
        <v>5307390</v>
      </c>
    </row>
    <row r="36" spans="1:13" ht="12.75">
      <c r="A36" s="205" t="s">
        <v>224</v>
      </c>
      <c r="B36" s="206"/>
      <c r="C36" s="206"/>
      <c r="D36" s="206"/>
      <c r="E36" s="206"/>
      <c r="F36" s="206"/>
      <c r="G36" s="206"/>
      <c r="H36" s="207"/>
      <c r="I36" s="1">
        <v>140</v>
      </c>
      <c r="J36" s="7">
        <v>58050</v>
      </c>
      <c r="K36" s="7"/>
      <c r="L36" s="7">
        <v>1672570</v>
      </c>
      <c r="M36" s="7">
        <v>1672570</v>
      </c>
    </row>
    <row r="37" spans="1:13" ht="12.75">
      <c r="A37" s="205" t="s">
        <v>67</v>
      </c>
      <c r="B37" s="206"/>
      <c r="C37" s="206"/>
      <c r="D37" s="206"/>
      <c r="E37" s="206"/>
      <c r="F37" s="206"/>
      <c r="G37" s="206"/>
      <c r="H37" s="207"/>
      <c r="I37" s="1">
        <v>141</v>
      </c>
      <c r="J37" s="7">
        <v>494258</v>
      </c>
      <c r="K37" s="7"/>
      <c r="L37" s="7">
        <v>8411372</v>
      </c>
      <c r="M37" s="7">
        <v>0</v>
      </c>
    </row>
    <row r="38" spans="1:13" ht="12.75">
      <c r="A38" s="205" t="s">
        <v>195</v>
      </c>
      <c r="B38" s="206"/>
      <c r="C38" s="206"/>
      <c r="D38" s="206"/>
      <c r="E38" s="206"/>
      <c r="F38" s="206"/>
      <c r="G38" s="206"/>
      <c r="H38" s="207"/>
      <c r="I38" s="1">
        <v>142</v>
      </c>
      <c r="J38" s="7"/>
      <c r="K38" s="7"/>
      <c r="L38" s="7"/>
      <c r="M38" s="7"/>
    </row>
    <row r="39" spans="1:13" ht="12.75">
      <c r="A39" s="205" t="s">
        <v>196</v>
      </c>
      <c r="B39" s="206"/>
      <c r="C39" s="206"/>
      <c r="D39" s="206"/>
      <c r="E39" s="206"/>
      <c r="F39" s="206"/>
      <c r="G39" s="206"/>
      <c r="H39" s="207"/>
      <c r="I39" s="1">
        <v>143</v>
      </c>
      <c r="J39" s="7"/>
      <c r="K39" s="7"/>
      <c r="L39" s="7"/>
      <c r="M39" s="7"/>
    </row>
    <row r="40" spans="1:13" ht="12.75">
      <c r="A40" s="205" t="s">
        <v>225</v>
      </c>
      <c r="B40" s="206"/>
      <c r="C40" s="206"/>
      <c r="D40" s="206"/>
      <c r="E40" s="206"/>
      <c r="F40" s="206"/>
      <c r="G40" s="206"/>
      <c r="H40" s="207"/>
      <c r="I40" s="1">
        <v>144</v>
      </c>
      <c r="J40" s="7"/>
      <c r="K40" s="7"/>
      <c r="L40" s="7"/>
      <c r="M40" s="7"/>
    </row>
    <row r="41" spans="1:13" ht="12.75">
      <c r="A41" s="205" t="s">
        <v>226</v>
      </c>
      <c r="B41" s="206"/>
      <c r="C41" s="206"/>
      <c r="D41" s="206"/>
      <c r="E41" s="206"/>
      <c r="F41" s="206"/>
      <c r="G41" s="206"/>
      <c r="H41" s="207"/>
      <c r="I41" s="1">
        <v>145</v>
      </c>
      <c r="J41" s="7"/>
      <c r="K41" s="7"/>
      <c r="L41" s="7"/>
      <c r="M41" s="7"/>
    </row>
    <row r="42" spans="1:13" ht="12.75">
      <c r="A42" s="205" t="s">
        <v>215</v>
      </c>
      <c r="B42" s="206"/>
      <c r="C42" s="206"/>
      <c r="D42" s="206"/>
      <c r="E42" s="206"/>
      <c r="F42" s="206"/>
      <c r="G42" s="206"/>
      <c r="H42" s="207"/>
      <c r="I42" s="1">
        <v>146</v>
      </c>
      <c r="J42" s="53">
        <f>J7+J27+J38+J40</f>
        <v>349212417</v>
      </c>
      <c r="K42" s="53">
        <f>K7+K27+K38+K40</f>
        <v>80317106</v>
      </c>
      <c r="L42" s="53">
        <f>L7+L27+L38+L40</f>
        <v>340330354</v>
      </c>
      <c r="M42" s="53">
        <f>M7+M27+M38+M40</f>
        <v>76689475</v>
      </c>
    </row>
    <row r="43" spans="1:13" ht="12.75">
      <c r="A43" s="205" t="s">
        <v>216</v>
      </c>
      <c r="B43" s="206"/>
      <c r="C43" s="206"/>
      <c r="D43" s="206"/>
      <c r="E43" s="206"/>
      <c r="F43" s="206"/>
      <c r="G43" s="206"/>
      <c r="H43" s="207"/>
      <c r="I43" s="1">
        <v>147</v>
      </c>
      <c r="J43" s="53">
        <f>J10+J33+J39+J41</f>
        <v>345105188</v>
      </c>
      <c r="K43" s="53">
        <f>K10+K33+K39+K41</f>
        <v>86259842</v>
      </c>
      <c r="L43" s="53">
        <f>L10+L33+L39+L41</f>
        <v>337503550</v>
      </c>
      <c r="M43" s="53">
        <f>M10+M33+M39+M41</f>
        <v>81943433</v>
      </c>
    </row>
    <row r="44" spans="1:13" ht="12.75">
      <c r="A44" s="205" t="s">
        <v>236</v>
      </c>
      <c r="B44" s="206"/>
      <c r="C44" s="206"/>
      <c r="D44" s="206"/>
      <c r="E44" s="206"/>
      <c r="F44" s="206"/>
      <c r="G44" s="206"/>
      <c r="H44" s="207"/>
      <c r="I44" s="1">
        <v>148</v>
      </c>
      <c r="J44" s="53">
        <f>J42-J43</f>
        <v>4107229</v>
      </c>
      <c r="K44" s="53">
        <f>K42-K43</f>
        <v>-5942736</v>
      </c>
      <c r="L44" s="53">
        <f>L42-L43</f>
        <v>2826804</v>
      </c>
      <c r="M44" s="53">
        <f>M42-M43</f>
        <v>-5253958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4107229</v>
      </c>
      <c r="K45" s="53">
        <f>IF(K42&gt;K43,K42-K43,0)</f>
        <v>0</v>
      </c>
      <c r="L45" s="53">
        <f>IF(L42&gt;L43,L42-L43,0)</f>
        <v>2826804</v>
      </c>
      <c r="M45" s="53">
        <f>IF(M42&gt;M43,M42-M43,0)</f>
        <v>0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0</v>
      </c>
      <c r="K46" s="53">
        <f>IF(K43&gt;K42,K43-K42,0)</f>
        <v>5942736</v>
      </c>
      <c r="L46" s="53">
        <f>IF(L43&gt;L42,L43-L42,0)</f>
        <v>0</v>
      </c>
      <c r="M46" s="53">
        <f>IF(M43&gt;M42,M43-M42,0)</f>
        <v>5253958</v>
      </c>
    </row>
    <row r="47" spans="1:13" ht="12.75">
      <c r="A47" s="205" t="s">
        <v>217</v>
      </c>
      <c r="B47" s="206"/>
      <c r="C47" s="206"/>
      <c r="D47" s="206"/>
      <c r="E47" s="206"/>
      <c r="F47" s="206"/>
      <c r="G47" s="206"/>
      <c r="H47" s="207"/>
      <c r="I47" s="1">
        <v>151</v>
      </c>
      <c r="J47" s="7">
        <v>708247</v>
      </c>
      <c r="K47" s="7">
        <v>-24605</v>
      </c>
      <c r="L47" s="7">
        <v>572667</v>
      </c>
      <c r="M47" s="7">
        <v>159523</v>
      </c>
    </row>
    <row r="48" spans="1:13" ht="12.75">
      <c r="A48" s="205" t="s">
        <v>237</v>
      </c>
      <c r="B48" s="206"/>
      <c r="C48" s="206"/>
      <c r="D48" s="206"/>
      <c r="E48" s="206"/>
      <c r="F48" s="206"/>
      <c r="G48" s="206"/>
      <c r="H48" s="207"/>
      <c r="I48" s="1">
        <v>152</v>
      </c>
      <c r="J48" s="53">
        <f>J44-J47</f>
        <v>3398982</v>
      </c>
      <c r="K48" s="53">
        <f>K44-K47</f>
        <v>-5918131</v>
      </c>
      <c r="L48" s="53">
        <f>L44-L47</f>
        <v>2254137</v>
      </c>
      <c r="M48" s="53">
        <f>M44-M47</f>
        <v>-5413481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3398982</v>
      </c>
      <c r="K49" s="53">
        <f>IF(K48&gt;0,K48,0)</f>
        <v>0</v>
      </c>
      <c r="L49" s="53">
        <f>IF(L48&gt;0,L48,0)</f>
        <v>2254137</v>
      </c>
      <c r="M49" s="53">
        <f>IF(M48&gt;0,M48,0)</f>
        <v>0</v>
      </c>
    </row>
    <row r="50" spans="1:13" ht="12.75">
      <c r="A50" s="238" t="s">
        <v>220</v>
      </c>
      <c r="B50" s="239"/>
      <c r="C50" s="239"/>
      <c r="D50" s="239"/>
      <c r="E50" s="239"/>
      <c r="F50" s="239"/>
      <c r="G50" s="239"/>
      <c r="H50" s="240"/>
      <c r="I50" s="2">
        <v>154</v>
      </c>
      <c r="J50" s="61">
        <f>IF(J48&lt;0,-J48,0)</f>
        <v>0</v>
      </c>
      <c r="K50" s="61">
        <f>IF(K48&lt;0,-K48,0)</f>
        <v>5918131</v>
      </c>
      <c r="L50" s="61">
        <f>IF(L48&lt;0,-L48,0)</f>
        <v>0</v>
      </c>
      <c r="M50" s="61">
        <f>IF(M48&lt;0,-M48,0)</f>
        <v>5413481</v>
      </c>
    </row>
    <row r="51" spans="1:13" ht="12.75" customHeight="1">
      <c r="A51" s="214" t="s">
        <v>311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</row>
    <row r="52" spans="1:13" ht="12.75" customHeight="1">
      <c r="A52" s="202" t="s">
        <v>187</v>
      </c>
      <c r="B52" s="203"/>
      <c r="C52" s="203"/>
      <c r="D52" s="203"/>
      <c r="E52" s="203"/>
      <c r="F52" s="203"/>
      <c r="G52" s="203"/>
      <c r="H52" s="203"/>
      <c r="I52" s="55"/>
      <c r="J52" s="55"/>
      <c r="K52" s="55"/>
      <c r="L52" s="55"/>
      <c r="M52" s="62"/>
    </row>
    <row r="53" spans="1:13" ht="12.75">
      <c r="A53" s="241" t="s">
        <v>234</v>
      </c>
      <c r="B53" s="242"/>
      <c r="C53" s="242"/>
      <c r="D53" s="242"/>
      <c r="E53" s="242"/>
      <c r="F53" s="242"/>
      <c r="G53" s="242"/>
      <c r="H53" s="243"/>
      <c r="I53" s="1">
        <v>155</v>
      </c>
      <c r="J53" s="7"/>
      <c r="K53" s="7"/>
      <c r="L53" s="7"/>
      <c r="M53" s="7"/>
    </row>
    <row r="54" spans="1:13" ht="12.75">
      <c r="A54" s="241" t="s">
        <v>235</v>
      </c>
      <c r="B54" s="242"/>
      <c r="C54" s="242"/>
      <c r="D54" s="242"/>
      <c r="E54" s="242"/>
      <c r="F54" s="242"/>
      <c r="G54" s="242"/>
      <c r="H54" s="243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</row>
    <row r="56" spans="1:13" ht="12.75">
      <c r="A56" s="202" t="s">
        <v>204</v>
      </c>
      <c r="B56" s="203"/>
      <c r="C56" s="203"/>
      <c r="D56" s="203"/>
      <c r="E56" s="203"/>
      <c r="F56" s="203"/>
      <c r="G56" s="203"/>
      <c r="H56" s="204"/>
      <c r="I56" s="9">
        <v>157</v>
      </c>
      <c r="J56" s="6">
        <v>3398982</v>
      </c>
      <c r="K56" s="6"/>
      <c r="L56" s="6">
        <v>2254137</v>
      </c>
      <c r="M56" s="6"/>
    </row>
    <row r="57" spans="1:13" ht="12.75">
      <c r="A57" s="205" t="s">
        <v>221</v>
      </c>
      <c r="B57" s="206"/>
      <c r="C57" s="206"/>
      <c r="D57" s="206"/>
      <c r="E57" s="206"/>
      <c r="F57" s="206"/>
      <c r="G57" s="206"/>
      <c r="H57" s="207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5" t="s">
        <v>228</v>
      </c>
      <c r="B58" s="206"/>
      <c r="C58" s="206"/>
      <c r="D58" s="206"/>
      <c r="E58" s="206"/>
      <c r="F58" s="206"/>
      <c r="G58" s="206"/>
      <c r="H58" s="207"/>
      <c r="I58" s="1">
        <v>159</v>
      </c>
      <c r="J58" s="7"/>
      <c r="K58" s="7"/>
      <c r="L58" s="7"/>
      <c r="M58" s="7"/>
    </row>
    <row r="59" spans="1:13" ht="12.75">
      <c r="A59" s="205" t="s">
        <v>229</v>
      </c>
      <c r="B59" s="206"/>
      <c r="C59" s="206"/>
      <c r="D59" s="206"/>
      <c r="E59" s="206"/>
      <c r="F59" s="206"/>
      <c r="G59" s="206"/>
      <c r="H59" s="207"/>
      <c r="I59" s="1">
        <v>160</v>
      </c>
      <c r="J59" s="7"/>
      <c r="K59" s="7"/>
      <c r="L59" s="7"/>
      <c r="M59" s="7"/>
    </row>
    <row r="60" spans="1:13" ht="12.75">
      <c r="A60" s="205" t="s">
        <v>45</v>
      </c>
      <c r="B60" s="206"/>
      <c r="C60" s="206"/>
      <c r="D60" s="206"/>
      <c r="E60" s="206"/>
      <c r="F60" s="206"/>
      <c r="G60" s="206"/>
      <c r="H60" s="207"/>
      <c r="I60" s="1">
        <v>161</v>
      </c>
      <c r="J60" s="7"/>
      <c r="K60" s="7"/>
      <c r="L60" s="7"/>
      <c r="M60" s="7"/>
    </row>
    <row r="61" spans="1:13" ht="12.75">
      <c r="A61" s="205" t="s">
        <v>230</v>
      </c>
      <c r="B61" s="206"/>
      <c r="C61" s="206"/>
      <c r="D61" s="206"/>
      <c r="E61" s="206"/>
      <c r="F61" s="206"/>
      <c r="G61" s="206"/>
      <c r="H61" s="207"/>
      <c r="I61" s="1">
        <v>162</v>
      </c>
      <c r="J61" s="7"/>
      <c r="K61" s="7"/>
      <c r="L61" s="7"/>
      <c r="M61" s="7"/>
    </row>
    <row r="62" spans="1:13" ht="12.75">
      <c r="A62" s="205" t="s">
        <v>231</v>
      </c>
      <c r="B62" s="206"/>
      <c r="C62" s="206"/>
      <c r="D62" s="206"/>
      <c r="E62" s="206"/>
      <c r="F62" s="206"/>
      <c r="G62" s="206"/>
      <c r="H62" s="207"/>
      <c r="I62" s="1">
        <v>163</v>
      </c>
      <c r="J62" s="7"/>
      <c r="K62" s="7"/>
      <c r="L62" s="7"/>
      <c r="M62" s="7"/>
    </row>
    <row r="63" spans="1:13" ht="12.75">
      <c r="A63" s="205" t="s">
        <v>232</v>
      </c>
      <c r="B63" s="206"/>
      <c r="C63" s="206"/>
      <c r="D63" s="206"/>
      <c r="E63" s="206"/>
      <c r="F63" s="206"/>
      <c r="G63" s="206"/>
      <c r="H63" s="207"/>
      <c r="I63" s="1">
        <v>164</v>
      </c>
      <c r="J63" s="7"/>
      <c r="K63" s="7"/>
      <c r="L63" s="7"/>
      <c r="M63" s="7"/>
    </row>
    <row r="64" spans="1:13" ht="12.75">
      <c r="A64" s="205" t="s">
        <v>233</v>
      </c>
      <c r="B64" s="206"/>
      <c r="C64" s="206"/>
      <c r="D64" s="206"/>
      <c r="E64" s="206"/>
      <c r="F64" s="206"/>
      <c r="G64" s="206"/>
      <c r="H64" s="207"/>
      <c r="I64" s="1">
        <v>165</v>
      </c>
      <c r="J64" s="7"/>
      <c r="K64" s="7"/>
      <c r="L64" s="7"/>
      <c r="M64" s="7"/>
    </row>
    <row r="65" spans="1:13" ht="12.75">
      <c r="A65" s="205" t="s">
        <v>222</v>
      </c>
      <c r="B65" s="206"/>
      <c r="C65" s="206"/>
      <c r="D65" s="206"/>
      <c r="E65" s="206"/>
      <c r="F65" s="206"/>
      <c r="G65" s="206"/>
      <c r="H65" s="207"/>
      <c r="I65" s="1">
        <v>166</v>
      </c>
      <c r="J65" s="7"/>
      <c r="K65" s="7"/>
      <c r="L65" s="7"/>
      <c r="M65" s="7"/>
    </row>
    <row r="66" spans="1:13" ht="12.75">
      <c r="A66" s="205" t="s">
        <v>193</v>
      </c>
      <c r="B66" s="206"/>
      <c r="C66" s="206"/>
      <c r="D66" s="206"/>
      <c r="E66" s="206"/>
      <c r="F66" s="206"/>
      <c r="G66" s="206"/>
      <c r="H66" s="207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5" t="s">
        <v>194</v>
      </c>
      <c r="B67" s="206"/>
      <c r="C67" s="206"/>
      <c r="D67" s="206"/>
      <c r="E67" s="206"/>
      <c r="F67" s="206"/>
      <c r="G67" s="206"/>
      <c r="H67" s="207"/>
      <c r="I67" s="1">
        <v>168</v>
      </c>
      <c r="J67" s="61">
        <f>J56+J66</f>
        <v>3398982</v>
      </c>
      <c r="K67" s="61">
        <f>K56+K66</f>
        <v>0</v>
      </c>
      <c r="L67" s="61">
        <f>L56+L66</f>
        <v>2254137</v>
      </c>
      <c r="M67" s="61">
        <f>M56+M66</f>
        <v>0</v>
      </c>
    </row>
    <row r="68" spans="1:13" ht="12.75" customHeight="1">
      <c r="A68" s="248" t="s">
        <v>312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41" t="s">
        <v>234</v>
      </c>
      <c r="B70" s="242"/>
      <c r="C70" s="242"/>
      <c r="D70" s="242"/>
      <c r="E70" s="242"/>
      <c r="F70" s="242"/>
      <c r="G70" s="242"/>
      <c r="H70" s="243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52" sqref="K52"/>
    </sheetView>
  </sheetViews>
  <sheetFormatPr defaultColWidth="9.140625" defaultRowHeight="12.75"/>
  <cols>
    <col min="1" max="7" width="9.140625" style="52" customWidth="1"/>
    <col min="8" max="8" width="7.00390625" style="52" customWidth="1"/>
    <col min="9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339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318</v>
      </c>
      <c r="K4" s="67" t="s">
        <v>319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282</v>
      </c>
      <c r="K5" s="69" t="s">
        <v>283</v>
      </c>
    </row>
    <row r="6" spans="1:11" ht="12.75">
      <c r="A6" s="214" t="s">
        <v>156</v>
      </c>
      <c r="B6" s="230"/>
      <c r="C6" s="230"/>
      <c r="D6" s="230"/>
      <c r="E6" s="230"/>
      <c r="F6" s="230"/>
      <c r="G6" s="230"/>
      <c r="H6" s="230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3398983</v>
      </c>
      <c r="K7" s="7">
        <v>2254137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12579969</v>
      </c>
      <c r="K8" s="7">
        <v>12755809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>
        <v>4213828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>
        <v>4566695</v>
      </c>
      <c r="K10" s="7"/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>
        <v>10704534</v>
      </c>
      <c r="K11" s="7"/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>
        <v>1147637</v>
      </c>
      <c r="K12" s="7">
        <v>652497</v>
      </c>
    </row>
    <row r="13" spans="1:11" ht="12.75">
      <c r="A13" s="205" t="s">
        <v>157</v>
      </c>
      <c r="B13" s="206"/>
      <c r="C13" s="206"/>
      <c r="D13" s="206"/>
      <c r="E13" s="206"/>
      <c r="F13" s="206"/>
      <c r="G13" s="206"/>
      <c r="H13" s="206"/>
      <c r="I13" s="1">
        <v>7</v>
      </c>
      <c r="J13" s="64">
        <f>SUM(J7:J12)</f>
        <v>32397818</v>
      </c>
      <c r="K13" s="53">
        <f>SUM(K7:K12)</f>
        <v>19876271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>
        <v>15479069</v>
      </c>
      <c r="K14" s="7"/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>
        <v>1680652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>
        <v>2878333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41070</v>
      </c>
      <c r="K17" s="7">
        <v>9979911</v>
      </c>
    </row>
    <row r="18" spans="1:11" ht="12.75">
      <c r="A18" s="205" t="s">
        <v>158</v>
      </c>
      <c r="B18" s="206"/>
      <c r="C18" s="206"/>
      <c r="D18" s="206"/>
      <c r="E18" s="206"/>
      <c r="F18" s="206"/>
      <c r="G18" s="206"/>
      <c r="H18" s="206"/>
      <c r="I18" s="1">
        <v>12</v>
      </c>
      <c r="J18" s="64">
        <f>SUM(J14:J17)</f>
        <v>15520139</v>
      </c>
      <c r="K18" s="53">
        <f>SUM(K14:K17)</f>
        <v>14538896</v>
      </c>
    </row>
    <row r="19" spans="1:11" ht="12.75">
      <c r="A19" s="205" t="s">
        <v>36</v>
      </c>
      <c r="B19" s="206"/>
      <c r="C19" s="206"/>
      <c r="D19" s="206"/>
      <c r="E19" s="206"/>
      <c r="F19" s="206"/>
      <c r="G19" s="206"/>
      <c r="H19" s="206"/>
      <c r="I19" s="1">
        <v>13</v>
      </c>
      <c r="J19" s="64">
        <f>IF(J13&gt;J18,J13-J18,0)</f>
        <v>16877679</v>
      </c>
      <c r="K19" s="53">
        <f>IF(K13&gt;K18,K13-K18,0)</f>
        <v>5337375</v>
      </c>
    </row>
    <row r="20" spans="1:11" ht="12.75">
      <c r="A20" s="205" t="s">
        <v>37</v>
      </c>
      <c r="B20" s="206"/>
      <c r="C20" s="206"/>
      <c r="D20" s="206"/>
      <c r="E20" s="206"/>
      <c r="F20" s="206"/>
      <c r="G20" s="206"/>
      <c r="H20" s="206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4" t="s">
        <v>159</v>
      </c>
      <c r="B21" s="230"/>
      <c r="C21" s="230"/>
      <c r="D21" s="230"/>
      <c r="E21" s="230"/>
      <c r="F21" s="230"/>
      <c r="G21" s="230"/>
      <c r="H21" s="230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/>
      <c r="K22" s="7"/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>
        <v>1707793</v>
      </c>
      <c r="K26" s="7">
        <v>35836500</v>
      </c>
    </row>
    <row r="27" spans="1:11" ht="12.75">
      <c r="A27" s="205" t="s">
        <v>168</v>
      </c>
      <c r="B27" s="206"/>
      <c r="C27" s="206"/>
      <c r="D27" s="206"/>
      <c r="E27" s="206"/>
      <c r="F27" s="206"/>
      <c r="G27" s="206"/>
      <c r="H27" s="206"/>
      <c r="I27" s="1">
        <v>20</v>
      </c>
      <c r="J27" s="64">
        <f>SUM(J22:J26)</f>
        <v>1707793</v>
      </c>
      <c r="K27" s="53">
        <f>SUM(K22:K26)</f>
        <v>35836500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4987830</v>
      </c>
      <c r="K28" s="7">
        <v>39048166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>
        <v>12144082</v>
      </c>
      <c r="K30" s="7"/>
    </row>
    <row r="31" spans="1:11" ht="12.75">
      <c r="A31" s="205" t="s">
        <v>5</v>
      </c>
      <c r="B31" s="206"/>
      <c r="C31" s="206"/>
      <c r="D31" s="206"/>
      <c r="E31" s="206"/>
      <c r="F31" s="206"/>
      <c r="G31" s="206"/>
      <c r="H31" s="206"/>
      <c r="I31" s="1">
        <v>24</v>
      </c>
      <c r="J31" s="64">
        <f>SUM(J28:J30)</f>
        <v>17131912</v>
      </c>
      <c r="K31" s="53">
        <f>SUM(K28:K30)</f>
        <v>39048166</v>
      </c>
    </row>
    <row r="32" spans="1:11" ht="12.75">
      <c r="A32" s="205" t="s">
        <v>38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5" t="s">
        <v>39</v>
      </c>
      <c r="B33" s="206"/>
      <c r="C33" s="206"/>
      <c r="D33" s="206"/>
      <c r="E33" s="206"/>
      <c r="F33" s="206"/>
      <c r="G33" s="206"/>
      <c r="H33" s="206"/>
      <c r="I33" s="1">
        <v>26</v>
      </c>
      <c r="J33" s="64">
        <f>IF(J31&gt;J27,J31-J27,0)</f>
        <v>15424119</v>
      </c>
      <c r="K33" s="53">
        <f>IF(K31&gt;K27,K31-K27,0)</f>
        <v>3211666</v>
      </c>
    </row>
    <row r="34" spans="1:11" ht="12.75">
      <c r="A34" s="214" t="s">
        <v>160</v>
      </c>
      <c r="B34" s="230"/>
      <c r="C34" s="230"/>
      <c r="D34" s="230"/>
      <c r="E34" s="230"/>
      <c r="F34" s="230"/>
      <c r="G34" s="230"/>
      <c r="H34" s="230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>
        <v>4260566</v>
      </c>
      <c r="K36" s="7"/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>
        <v>684635</v>
      </c>
    </row>
    <row r="38" spans="1:11" ht="12.75">
      <c r="A38" s="205" t="s">
        <v>68</v>
      </c>
      <c r="B38" s="206"/>
      <c r="C38" s="206"/>
      <c r="D38" s="206"/>
      <c r="E38" s="206"/>
      <c r="F38" s="206"/>
      <c r="G38" s="206"/>
      <c r="H38" s="206"/>
      <c r="I38" s="1">
        <v>30</v>
      </c>
      <c r="J38" s="64">
        <f>SUM(J35:J37)</f>
        <v>4260566</v>
      </c>
      <c r="K38" s="53">
        <f>SUM(K35:K37)</f>
        <v>684635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/>
      <c r="K39" s="7">
        <v>9363439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>
        <v>1964208</v>
      </c>
      <c r="K40" s="7">
        <v>1964208</v>
      </c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5" t="s">
        <v>69</v>
      </c>
      <c r="B44" s="206"/>
      <c r="C44" s="206"/>
      <c r="D44" s="206"/>
      <c r="E44" s="206"/>
      <c r="F44" s="206"/>
      <c r="G44" s="206"/>
      <c r="H44" s="206"/>
      <c r="I44" s="1">
        <v>36</v>
      </c>
      <c r="J44" s="64">
        <f>SUM(J39:J43)</f>
        <v>1964208</v>
      </c>
      <c r="K44" s="53">
        <f>SUM(K39:K43)</f>
        <v>11327647</v>
      </c>
    </row>
    <row r="45" spans="1:11" ht="12.75">
      <c r="A45" s="205" t="s">
        <v>17</v>
      </c>
      <c r="B45" s="206"/>
      <c r="C45" s="206"/>
      <c r="D45" s="206"/>
      <c r="E45" s="206"/>
      <c r="F45" s="206"/>
      <c r="G45" s="206"/>
      <c r="H45" s="206"/>
      <c r="I45" s="1">
        <v>37</v>
      </c>
      <c r="J45" s="64">
        <f>IF(J38&gt;J44,J38-J44,0)</f>
        <v>2296358</v>
      </c>
      <c r="K45" s="53">
        <f>IF(K38&gt;K44,K38-K44,0)</f>
        <v>0</v>
      </c>
    </row>
    <row r="46" spans="1:11" ht="12.75">
      <c r="A46" s="205" t="s">
        <v>18</v>
      </c>
      <c r="B46" s="206"/>
      <c r="C46" s="206"/>
      <c r="D46" s="206"/>
      <c r="E46" s="206"/>
      <c r="F46" s="206"/>
      <c r="G46" s="206"/>
      <c r="H46" s="206"/>
      <c r="I46" s="1">
        <v>38</v>
      </c>
      <c r="J46" s="64">
        <f>IF(J44&gt;J38,J44-J38,0)</f>
        <v>0</v>
      </c>
      <c r="K46" s="53">
        <f>IF(K44&gt;K38,K44-K38,0)</f>
        <v>10643012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3749918</v>
      </c>
      <c r="K47" s="53">
        <f>IF(K19-K20+K32-K33+K45-K46&gt;0,K19-K20+K32-K33+K45-K46,0)</f>
        <v>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8517303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7339265</v>
      </c>
      <c r="K49" s="7">
        <v>11089183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>
        <v>3749918</v>
      </c>
      <c r="K50" s="7"/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>
        <v>8517303</v>
      </c>
    </row>
    <row r="52" spans="1:11" ht="12.75">
      <c r="A52" s="220" t="s">
        <v>177</v>
      </c>
      <c r="B52" s="221"/>
      <c r="C52" s="221"/>
      <c r="D52" s="221"/>
      <c r="E52" s="221"/>
      <c r="F52" s="221"/>
      <c r="G52" s="221"/>
      <c r="H52" s="221"/>
      <c r="I52" s="4">
        <v>44</v>
      </c>
      <c r="J52" s="65">
        <f>J49+J50-J51</f>
        <v>11089183</v>
      </c>
      <c r="K52" s="61">
        <f>K49+K50-K51</f>
        <v>2571880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5" sqref="A15:H15"/>
    </sheetView>
  </sheetViews>
  <sheetFormatPr defaultColWidth="9.140625" defaultRowHeight="12.75"/>
  <cols>
    <col min="1" max="7" width="9.140625" style="52" customWidth="1"/>
    <col min="8" max="8" width="6.28125" style="52" customWidth="1"/>
    <col min="9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318</v>
      </c>
      <c r="K4" s="67" t="s">
        <v>319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282</v>
      </c>
      <c r="K5" s="73" t="s">
        <v>283</v>
      </c>
    </row>
    <row r="6" spans="1:11" ht="12.75">
      <c r="A6" s="214" t="s">
        <v>156</v>
      </c>
      <c r="B6" s="230"/>
      <c r="C6" s="230"/>
      <c r="D6" s="230"/>
      <c r="E6" s="230"/>
      <c r="F6" s="230"/>
      <c r="G6" s="230"/>
      <c r="H6" s="230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5" t="s">
        <v>198</v>
      </c>
      <c r="B12" s="206"/>
      <c r="C12" s="206"/>
      <c r="D12" s="206"/>
      <c r="E12" s="206"/>
      <c r="F12" s="206"/>
      <c r="G12" s="206"/>
      <c r="H12" s="206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205" t="s">
        <v>47</v>
      </c>
      <c r="B19" s="206"/>
      <c r="C19" s="206"/>
      <c r="D19" s="206"/>
      <c r="E19" s="206"/>
      <c r="F19" s="206"/>
      <c r="G19" s="206"/>
      <c r="H19" s="206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5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30"/>
      <c r="C22" s="230"/>
      <c r="D22" s="230"/>
      <c r="E22" s="230"/>
      <c r="F22" s="230"/>
      <c r="G22" s="230"/>
      <c r="H22" s="230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320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321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205" t="s">
        <v>114</v>
      </c>
      <c r="B28" s="206"/>
      <c r="C28" s="206"/>
      <c r="D28" s="206"/>
      <c r="E28" s="206"/>
      <c r="F28" s="206"/>
      <c r="G28" s="206"/>
      <c r="H28" s="206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205" t="s">
        <v>48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5" t="s">
        <v>110</v>
      </c>
      <c r="B33" s="206"/>
      <c r="C33" s="206"/>
      <c r="D33" s="206"/>
      <c r="E33" s="206"/>
      <c r="F33" s="206"/>
      <c r="G33" s="206"/>
      <c r="H33" s="206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5" t="s">
        <v>111</v>
      </c>
      <c r="B34" s="206"/>
      <c r="C34" s="206"/>
      <c r="D34" s="206"/>
      <c r="E34" s="206"/>
      <c r="F34" s="206"/>
      <c r="G34" s="206"/>
      <c r="H34" s="206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30"/>
      <c r="C35" s="230"/>
      <c r="D35" s="230"/>
      <c r="E35" s="230"/>
      <c r="F35" s="230"/>
      <c r="G35" s="230"/>
      <c r="H35" s="230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205" t="s">
        <v>49</v>
      </c>
      <c r="B39" s="206"/>
      <c r="C39" s="206"/>
      <c r="D39" s="206"/>
      <c r="E39" s="206"/>
      <c r="F39" s="206"/>
      <c r="G39" s="206"/>
      <c r="H39" s="206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205" t="s">
        <v>148</v>
      </c>
      <c r="B45" s="206"/>
      <c r="C45" s="206"/>
      <c r="D45" s="206"/>
      <c r="E45" s="206"/>
      <c r="F45" s="206"/>
      <c r="G45" s="206"/>
      <c r="H45" s="206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5" t="s">
        <v>162</v>
      </c>
      <c r="B46" s="206"/>
      <c r="C46" s="206"/>
      <c r="D46" s="206"/>
      <c r="E46" s="206"/>
      <c r="F46" s="206"/>
      <c r="G46" s="206"/>
      <c r="H46" s="206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5" t="s">
        <v>163</v>
      </c>
      <c r="B47" s="206"/>
      <c r="C47" s="206"/>
      <c r="D47" s="206"/>
      <c r="E47" s="206"/>
      <c r="F47" s="206"/>
      <c r="G47" s="206"/>
      <c r="H47" s="206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5" t="s">
        <v>149</v>
      </c>
      <c r="B48" s="206"/>
      <c r="C48" s="206"/>
      <c r="D48" s="206"/>
      <c r="E48" s="206"/>
      <c r="F48" s="206"/>
      <c r="G48" s="206"/>
      <c r="H48" s="206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5" t="s">
        <v>15</v>
      </c>
      <c r="B49" s="206"/>
      <c r="C49" s="206"/>
      <c r="D49" s="206"/>
      <c r="E49" s="206"/>
      <c r="F49" s="206"/>
      <c r="G49" s="206"/>
      <c r="H49" s="206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5" t="s">
        <v>161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/>
      <c r="K50" s="7"/>
    </row>
    <row r="51" spans="1:11" ht="12.75">
      <c r="A51" s="205" t="s">
        <v>175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/>
      <c r="K51" s="7"/>
    </row>
    <row r="52" spans="1:11" ht="12.75">
      <c r="A52" s="205" t="s">
        <v>176</v>
      </c>
      <c r="B52" s="206"/>
      <c r="C52" s="206"/>
      <c r="D52" s="206"/>
      <c r="E52" s="206"/>
      <c r="F52" s="206"/>
      <c r="G52" s="206"/>
      <c r="H52" s="206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3" width="9.140625" style="76" customWidth="1"/>
    <col min="4" max="4" width="9.8515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342</v>
      </c>
      <c r="D2" s="284"/>
      <c r="E2" s="77" t="s">
        <v>343</v>
      </c>
      <c r="F2" s="43" t="s">
        <v>250</v>
      </c>
      <c r="G2" s="285" t="s">
        <v>341</v>
      </c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304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282</v>
      </c>
      <c r="K4" s="83" t="s">
        <v>283</v>
      </c>
    </row>
    <row r="5" spans="1:11" ht="12.75">
      <c r="A5" s="276" t="s">
        <v>284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32736800</v>
      </c>
      <c r="K5" s="45">
        <v>32736800</v>
      </c>
    </row>
    <row r="6" spans="1:11" ht="12.75">
      <c r="A6" s="276" t="s">
        <v>285</v>
      </c>
      <c r="B6" s="277"/>
      <c r="C6" s="277"/>
      <c r="D6" s="277"/>
      <c r="E6" s="277"/>
      <c r="F6" s="277"/>
      <c r="G6" s="277"/>
      <c r="H6" s="277"/>
      <c r="I6" s="44">
        <v>2</v>
      </c>
      <c r="J6" s="46">
        <v>33668</v>
      </c>
      <c r="K6" s="46">
        <v>33668</v>
      </c>
    </row>
    <row r="7" spans="1:11" ht="12.75">
      <c r="A7" s="276" t="s">
        <v>286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9024236</v>
      </c>
      <c r="K7" s="46">
        <v>9024236</v>
      </c>
    </row>
    <row r="8" spans="1:11" ht="12.75">
      <c r="A8" s="276" t="s">
        <v>287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190686155</v>
      </c>
      <c r="K8" s="46">
        <v>189330586</v>
      </c>
    </row>
    <row r="9" spans="1:11" ht="12.75">
      <c r="A9" s="276" t="s">
        <v>288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3398983</v>
      </c>
      <c r="K9" s="46">
        <v>2254137</v>
      </c>
    </row>
    <row r="10" spans="1:11" ht="12.75">
      <c r="A10" s="276" t="s">
        <v>289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>
        <v>29767006</v>
      </c>
      <c r="K10" s="46">
        <v>25499763</v>
      </c>
    </row>
    <row r="11" spans="1:11" ht="12.75">
      <c r="A11" s="276" t="s">
        <v>290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291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292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>
        <v>51464518</v>
      </c>
      <c r="K13" s="46">
        <v>51464518</v>
      </c>
    </row>
    <row r="14" spans="1:11" ht="12.75">
      <c r="A14" s="278" t="s">
        <v>293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317111366</v>
      </c>
      <c r="K14" s="79">
        <f>SUM(K5:K13)</f>
        <v>310343708</v>
      </c>
    </row>
    <row r="15" spans="1:11" ht="12.75">
      <c r="A15" s="276" t="s">
        <v>294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295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296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297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298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299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300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301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302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303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315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DUBRAVKA</cp:lastModifiedBy>
  <cp:lastPrinted>2012-02-10T11:19:55Z</cp:lastPrinted>
  <dcterms:created xsi:type="dcterms:W3CDTF">2008-10-17T11:51:54Z</dcterms:created>
  <dcterms:modified xsi:type="dcterms:W3CDTF">2012-02-14T13:51:12Z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