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<sst xmlns="http://schemas.openxmlformats.org/spreadsheetml/2006/main" count="395" uniqueCount="342">
  <si>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</si>
  <si>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</si>
  <si>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</si>
  <si>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</si>
  <si>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</si>
  <si>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</si>
  <si>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</si>
  <si>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</si>
  <si>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</si>
  <si>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</si>
  <si>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</si>
  <si>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</si>
  <si>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</si>
  <si>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</si>
  <si>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</si>
  <si>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</si>
  <si>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</si>
  <si>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</si>
  <si>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</si>
  <si>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</si>
  <si>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</si>
  <si>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</si>
  <si>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</si>
  <si>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</si>
  <si>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</si>
  <si>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</si>
  <si>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</si>
  <si>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</si>
  <si>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</si>
  <si>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</si>
  <si>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</si>
  <si>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</si>
  <si>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</si>
  <si>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</si>
  <si>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</si>
  <si>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</si>
  <si>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</si>
  <si>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</si>
  <si>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</si>
  <si>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</si>
  <si>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</si>
  <si>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</si>
  <si>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</si>
  <si>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</si>
  <si>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</si>
  <si>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</si>
  <si>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</si>
  <si>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</si>
  <si>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</si>
  <si>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</si>
  <si>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</si>
  <si>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</si>
  <si>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</si>
  <si>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</si>
  <si>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</si>
  <si>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</si>
  <si>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</si>
  <si>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</si>
  <si>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</si>
  <si>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</si>
  <si>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</si>
  <si>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</si>
  <si>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</si>
  <si>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</si>
  <si>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</si>
  <si>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</si>
  <si>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</si>
  <si>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</si>
  <si>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</si>
  <si>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</si>
  <si>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</si>
  <si>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</si>
  <si>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</si>
  <si>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</si>
  <si>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</si>
  <si>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</si>
  <si>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</si>
  <si>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</si>
  <si>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</si>
  <si>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</si>
  <si>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</si>
  <si>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</si>
  <si>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</si>
  <si>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</si>
  <si>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</si>
  <si>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</si>
  <si>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</si>
  <si>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</si>
  <si>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</si>
  <si>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</si>
  <si>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</si>
  <si>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</si>
  <si>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</si>
  <si>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</si>
  <si>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</si>
  <si>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</si>
  <si>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</si>
  <si>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</si>
  <si>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</si>
  <si>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</si>
  <si>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</si>
  <si>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</si>
  <si>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</si>
  <si>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</si>
  <si>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</si>
  <si>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</si>
  <si>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</si>
  <si>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</si>
  <si>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</si>
  <si>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</si>
  <si>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</si>
  <si>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</si>
  <si>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</si>
  <si>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</si>
  <si>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</si>
  <si>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</si>
  <si>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</si>
  <si>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</si>
  <si>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</si>
  <si>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</si>
  <si>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</si>
  <si>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</si>
  <si>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</si>
  <si>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</si>
  <si>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</si>
  <si>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</si>
  <si>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</si>
  <si>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</si>
  <si>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</si>
  <si>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</si>
  <si>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</si>
  <si>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</si>
  <si>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</si>
  <si>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</si>
  <si>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</si>
  <si>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</si>
  <si>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</si>
  <si>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</si>
  <si>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</si>
  <si>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</si>
  <si>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</si>
  <si>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</si>
  <si>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</si>
  <si>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</si>
  <si>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</si>
  <si>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</si>
  <si>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</si>
  <si>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</si>
  <si>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</si>
  <si>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</si>
  <si>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</si>
  <si>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</si>
  <si>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</si>
  <si>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</si>
  <si>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</si>
  <si>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</si>
  <si>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</si>
  <si>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</si>
  <si>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</si>
  <si>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</si>
  <si>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</si>
  <si>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</si>
  <si>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</si>
  <si>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</si>
  <si>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</si>
  <si>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</si>
  <si>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</si>
  <si>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</si>
  <si>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</si>
  <si>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</si>
  <si>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</si>
  <si>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</si>
  <si>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</si>
  <si>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</si>
  <si>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</si>
  <si>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</si>
  <si>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</si>
  <si>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</si>
  <si>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</si>
  <si>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</si>
  <si>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</si>
  <si>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</si>
  <si>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</si>
  <si>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</si>
  <si>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</si>
  <si>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</si>
  <si>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</si>
  <si>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</si>
  <si>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</si>
  <si>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</si>
  <si>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</si>
  <si>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</si>
  <si>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</si>
  <si>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</si>
  <si>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</si>
  <si>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</si>
  <si>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</si>
  <si>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</si>
  <si>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</si>
  <si>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</si>
  <si>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</si>
  <si>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</si>
  <si>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</si>
  <si>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</si>
  <si>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</si>
  <si>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</si>
  <si>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</si>
  <si>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</si>
  <si>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</si>
  <si>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</si>
  <si>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</si>
  <si>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</si>
  <si>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</si>
  <si>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</si>
  <si>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</si>
  <si>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</si>
  <si>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</si>
  <si>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</si>
  <si>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</si>
  <si>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</si>
  <si>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</si>
  <si>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</si>
  <si>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</si>
  <si>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</si>
  <si>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</si>
  <si>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</si>
  <si>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</si>
  <si>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</si>
  <si>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</si>
  <si>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</si>
  <si>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</si>
  <si>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</si>
  <si>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</si>
  <si>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</si>
  <si>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</si>
  <si>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</si>
  <si>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</si>
  <si>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</si>
  <si>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</si>
  <si>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</si>
  <si>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</si>
  <si>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</si>
  <si>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</si>
  <si>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</si>
  <si>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</si>
  <si>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</si>
  <si>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</si>
  <si>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</si>
  <si>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</si>
  <si>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</si>
  <si>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</si>
  <si>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</si>
  <si>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</si>
  <si>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</si>
  <si>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</si>
  <si>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</si>
  <si>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</si>
  <si>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</si>
  <si>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</si>
  <si>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</si>
  <si>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</si>
  <si>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</si>
  <si>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</si>
  <si>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</si>
  <si>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</si>
  <si>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</si>
  <si>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</si>
  <si>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</si>
  <si>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</si>
  <si>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</si>
  <si>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</si>
  <si>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</si>
  <si>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</si>
  <si>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</si>
  <si>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</si>
  <si>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</si>
  <si>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</si>
  <si>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</si>
  <si>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</si>
  <si>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</si>
  <si>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</si>
  <si>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</si>
  <si>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</si>
  <si>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</si>
  <si>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</si>
  <si>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</si>
  <si>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</si>
  <si>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</si>
  <si>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</si>
  <si>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</si>
  <si>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</si>
  <si>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</si>
  <si>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</si>
  <si>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</si>
  <si>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</si>
  <si>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</si>
  <si>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</si>
  <si>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</si>
  <si>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</si>
  <si>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</si>
  <si>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</si>
  <si>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</si>
  <si>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</si>
  <si>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</si>
  <si>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</si>
  <si>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</si>
  <si>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</si>
  <si>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</si>
  <si>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</si>
  <si>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</si>
  <si>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</si>
  <si>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</si>
  <si>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</si>
  <si>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</si>
  <si>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</si>
  <si>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</si>
  <si>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</si>
  <si>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</si>
  <si>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</si>
  <si>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</si>
  <si>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</si>
  <si>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_TEKSTILPROMET d.d.____________________________________________________________</t>
  </si>
  <si>
    <t>stanje na dan 31.03.2011.</t>
  </si>
  <si>
    <t>u razdoblju 01.01.2011. do 31.03.2011.</t>
  </si>
  <si>
    <t>Obveznik: ___TEKSTILPROMET d.d.__________________________________________________________</t>
  </si>
  <si>
    <t>Obveznik: __TEKSTILPROMET d.d.___________________________________________________________</t>
  </si>
  <si>
    <t>16529207670</t>
  </si>
  <si>
    <t>03269329</t>
  </si>
  <si>
    <t>080105589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</si>
  <si>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</si>
  <si>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</si>
  <si>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</si>
  <si>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</si>
  <si>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</si>
  <si>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</si>
  <si>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NE</t>
  </si>
  <si>
    <t>4641</t>
  </si>
  <si>
    <t>ŠTRK DUBRAVKA</t>
  </si>
  <si>
    <t>012700421</t>
  </si>
  <si>
    <t>012700416</t>
  </si>
  <si>
    <t>dubravka.strk@tekstilpromet.hr</t>
  </si>
  <si>
    <t>ŠIMIĆ MIJO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</si>
</sst>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246</v>
      </c>
      <c r="B1" s="138"/>
      <c r="C1" s="13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247</v>
      </c>
      <c r="B2" s="160"/>
      <c r="C2" s="160"/>
      <c r="D2" s="161"/>
      <c r="E2" s="123">
        <v>40544</v>
      </c>
      <c r="F2" s="12"/>
      <c r="G2" s="13" t="s">
        <v>248</v>
      </c>
      <c r="H2" s="123">
        <v>40633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315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249</v>
      </c>
      <c r="B6" s="166"/>
      <c r="C6" s="157" t="s">
        <v>327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250</v>
      </c>
      <c r="B8" s="168"/>
      <c r="C8" s="157" t="s">
        <v>328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251</v>
      </c>
      <c r="B10" s="155"/>
      <c r="C10" s="157" t="s">
        <v>326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252</v>
      </c>
      <c r="B12" s="166"/>
      <c r="C12" s="169" t="s">
        <v>329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253</v>
      </c>
      <c r="B14" s="166"/>
      <c r="C14" s="172">
        <v>10000</v>
      </c>
      <c r="D14" s="173"/>
      <c r="E14" s="16"/>
      <c r="F14" s="169" t="s">
        <v>330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254</v>
      </c>
      <c r="B16" s="166"/>
      <c r="C16" s="169" t="s">
        <v>331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255</v>
      </c>
      <c r="B18" s="166"/>
      <c r="C18" s="174" t="s">
        <v>332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256</v>
      </c>
      <c r="B20" s="166"/>
      <c r="C20" s="174" t="s">
        <v>333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257</v>
      </c>
      <c r="B22" s="166"/>
      <c r="C22" s="124">
        <v>133</v>
      </c>
      <c r="D22" s="169" t="s">
        <v>330</v>
      </c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258</v>
      </c>
      <c r="B24" s="166"/>
      <c r="C24" s="124">
        <v>21</v>
      </c>
      <c r="D24" s="169" t="s">
        <v>334</v>
      </c>
      <c r="E24" s="177"/>
      <c r="F24" s="177"/>
      <c r="G24" s="178"/>
      <c r="H24" s="52" t="s">
        <v>259</v>
      </c>
      <c r="I24" s="125">
        <v>257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316</v>
      </c>
      <c r="I25" s="99"/>
      <c r="J25" s="10"/>
      <c r="K25" s="10"/>
      <c r="L25" s="10"/>
    </row>
    <row r="26" spans="1:12" ht="12.75">
      <c r="A26" s="165" t="s">
        <v>260</v>
      </c>
      <c r="B26" s="166"/>
      <c r="C26" s="126" t="s">
        <v>335</v>
      </c>
      <c r="D26" s="26"/>
      <c r="E26" s="100"/>
      <c r="F26" s="101"/>
      <c r="G26" s="180" t="s">
        <v>261</v>
      </c>
      <c r="H26" s="166"/>
      <c r="I26" s="127" t="s">
        <v>336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262</v>
      </c>
      <c r="B28" s="148"/>
      <c r="C28" s="149"/>
      <c r="D28" s="149"/>
      <c r="E28" s="150" t="s">
        <v>263</v>
      </c>
      <c r="F28" s="151"/>
      <c r="G28" s="151"/>
      <c r="H28" s="152" t="s">
        <v>264</v>
      </c>
      <c r="I28" s="15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3"/>
      <c r="B30" s="144"/>
      <c r="C30" s="144"/>
      <c r="D30" s="145"/>
      <c r="E30" s="143"/>
      <c r="F30" s="144"/>
      <c r="G30" s="144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6"/>
      <c r="E31" s="146"/>
      <c r="F31" s="146"/>
      <c r="G31" s="147"/>
      <c r="H31" s="16"/>
      <c r="I31" s="104"/>
      <c r="J31" s="10"/>
      <c r="K31" s="10"/>
      <c r="L31" s="10"/>
    </row>
    <row r="32" spans="1:12" ht="12.75">
      <c r="A32" s="143"/>
      <c r="B32" s="144"/>
      <c r="C32" s="144"/>
      <c r="D32" s="145"/>
      <c r="E32" s="143"/>
      <c r="F32" s="144"/>
      <c r="G32" s="144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3"/>
      <c r="B34" s="144"/>
      <c r="C34" s="144"/>
      <c r="D34" s="145"/>
      <c r="E34" s="143"/>
      <c r="F34" s="144"/>
      <c r="G34" s="144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3"/>
      <c r="B36" s="144"/>
      <c r="C36" s="144"/>
      <c r="D36" s="145"/>
      <c r="E36" s="143"/>
      <c r="F36" s="144"/>
      <c r="G36" s="144"/>
      <c r="H36" s="157"/>
      <c r="I36" s="158"/>
      <c r="J36" s="10"/>
      <c r="K36" s="10"/>
      <c r="L36" s="10"/>
    </row>
    <row r="37" spans="1:12" ht="12.75">
      <c r="A37" s="106"/>
      <c r="B37" s="31"/>
      <c r="C37" s="142"/>
      <c r="D37" s="140"/>
      <c r="E37" s="16"/>
      <c r="F37" s="142"/>
      <c r="G37" s="140"/>
      <c r="H37" s="16"/>
      <c r="I37" s="96"/>
      <c r="J37" s="10"/>
      <c r="K37" s="10"/>
      <c r="L37" s="10"/>
    </row>
    <row r="38" spans="1:12" ht="12.75">
      <c r="A38" s="143"/>
      <c r="B38" s="144"/>
      <c r="C38" s="144"/>
      <c r="D38" s="145"/>
      <c r="E38" s="143"/>
      <c r="F38" s="144"/>
      <c r="G38" s="144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3"/>
      <c r="B40" s="144"/>
      <c r="C40" s="144"/>
      <c r="D40" s="145"/>
      <c r="E40" s="143"/>
      <c r="F40" s="144"/>
      <c r="G40" s="144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265</v>
      </c>
      <c r="B44" s="141"/>
      <c r="C44" s="157"/>
      <c r="D44" s="158"/>
      <c r="E44" s="27"/>
      <c r="F44" s="169"/>
      <c r="G44" s="144"/>
      <c r="H44" s="144"/>
      <c r="I44" s="145"/>
      <c r="J44" s="10"/>
      <c r="K44" s="10"/>
      <c r="L44" s="10"/>
    </row>
    <row r="45" spans="1:12" ht="12.75">
      <c r="A45" s="106"/>
      <c r="B45" s="31"/>
      <c r="C45" s="142"/>
      <c r="D45" s="140"/>
      <c r="E45" s="16"/>
      <c r="F45" s="142"/>
      <c r="G45" s="131"/>
      <c r="H45" s="36"/>
      <c r="I45" s="110"/>
      <c r="J45" s="10"/>
      <c r="K45" s="10"/>
      <c r="L45" s="10"/>
    </row>
    <row r="46" spans="1:12" ht="12.75">
      <c r="A46" s="154" t="s">
        <v>266</v>
      </c>
      <c r="B46" s="141"/>
      <c r="C46" s="169" t="s">
        <v>337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95"/>
      <c r="B47" s="23"/>
      <c r="C47" s="22" t="s">
        <v>267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268</v>
      </c>
      <c r="B48" s="141"/>
      <c r="C48" s="134" t="s">
        <v>338</v>
      </c>
      <c r="D48" s="135"/>
      <c r="E48" s="136"/>
      <c r="F48" s="16"/>
      <c r="G48" s="52" t="s">
        <v>269</v>
      </c>
      <c r="H48" s="134" t="s">
        <v>339</v>
      </c>
      <c r="I48" s="136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255</v>
      </c>
      <c r="B50" s="141"/>
      <c r="C50" s="187" t="s">
        <v>340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270</v>
      </c>
      <c r="B52" s="166"/>
      <c r="C52" s="134" t="s">
        <v>341</v>
      </c>
      <c r="D52" s="135"/>
      <c r="E52" s="135"/>
      <c r="F52" s="135"/>
      <c r="G52" s="135"/>
      <c r="H52" s="135"/>
      <c r="I52" s="171"/>
      <c r="J52" s="10"/>
      <c r="K52" s="10"/>
      <c r="L52" s="10"/>
    </row>
    <row r="53" spans="1:12" ht="12.75">
      <c r="A53" s="111"/>
      <c r="B53" s="21"/>
      <c r="C53" s="139" t="s">
        <v>271</v>
      </c>
      <c r="D53" s="139"/>
      <c r="E53" s="139"/>
      <c r="F53" s="139"/>
      <c r="G53" s="139"/>
      <c r="H53" s="13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272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304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305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306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307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273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274</v>
      </c>
      <c r="F62" s="100"/>
      <c r="G62" s="182" t="s">
        <v>275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5">
      <selection activeCell="K102" sqref="K102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230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321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57</v>
      </c>
      <c r="B4" s="236"/>
      <c r="C4" s="236"/>
      <c r="D4" s="236"/>
      <c r="E4" s="236"/>
      <c r="F4" s="236"/>
      <c r="G4" s="236"/>
      <c r="H4" s="237"/>
      <c r="I4" s="59" t="s">
        <v>276</v>
      </c>
      <c r="J4" s="60" t="s">
        <v>317</v>
      </c>
      <c r="K4" s="61" t="s">
        <v>318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58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11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313533149</v>
      </c>
      <c r="K8" s="54">
        <f>K9+K16+K26+K35+K39</f>
        <v>310645640</v>
      </c>
    </row>
    <row r="9" spans="1:11" ht="12.75">
      <c r="A9" s="206" t="s">
        <v>203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208779</v>
      </c>
      <c r="K9" s="54">
        <f>SUM(K10:K15)</f>
        <v>216396</v>
      </c>
    </row>
    <row r="10" spans="1:11" ht="12.75">
      <c r="A10" s="206" t="s">
        <v>110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12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208779</v>
      </c>
      <c r="K11" s="7">
        <v>216396</v>
      </c>
    </row>
    <row r="12" spans="1:11" ht="12.75">
      <c r="A12" s="206" t="s">
        <v>111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206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207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208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204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165922319</v>
      </c>
      <c r="K16" s="54">
        <f>SUM(K17:K25)</f>
        <v>162966423</v>
      </c>
    </row>
    <row r="17" spans="1:11" ht="12.75">
      <c r="A17" s="206" t="s">
        <v>209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44712467</v>
      </c>
      <c r="K17" s="7">
        <v>44712467</v>
      </c>
    </row>
    <row r="18" spans="1:11" ht="12.75">
      <c r="A18" s="206" t="s">
        <v>245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116301302</v>
      </c>
      <c r="K18" s="7">
        <v>113299267</v>
      </c>
    </row>
    <row r="19" spans="1:11" ht="12.75">
      <c r="A19" s="206" t="s">
        <v>210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508387</v>
      </c>
      <c r="K19" s="7">
        <v>173117</v>
      </c>
    </row>
    <row r="20" spans="1:11" ht="12.75">
      <c r="A20" s="206" t="s">
        <v>25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/>
      <c r="K20" s="7">
        <v>348504</v>
      </c>
    </row>
    <row r="21" spans="1:11" ht="12.75">
      <c r="A21" s="206" t="s">
        <v>26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70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186931</v>
      </c>
      <c r="K22" s="7">
        <v>186931</v>
      </c>
    </row>
    <row r="23" spans="1:11" ht="12.75">
      <c r="A23" s="206" t="s">
        <v>71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4153132</v>
      </c>
      <c r="K23" s="7">
        <v>4186037</v>
      </c>
    </row>
    <row r="24" spans="1:11" ht="12.75">
      <c r="A24" s="206" t="s">
        <v>72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60100</v>
      </c>
      <c r="K24" s="7">
        <v>60100</v>
      </c>
    </row>
    <row r="25" spans="1:11" ht="12.75">
      <c r="A25" s="206" t="s">
        <v>73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188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144397955</v>
      </c>
      <c r="K26" s="54">
        <f>SUM(K27:K34)</f>
        <v>144464462</v>
      </c>
    </row>
    <row r="27" spans="1:11" ht="12.75">
      <c r="A27" s="206" t="s">
        <v>74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110451735</v>
      </c>
      <c r="K27" s="7">
        <v>110451735</v>
      </c>
    </row>
    <row r="28" spans="1:11" ht="12.75">
      <c r="A28" s="206" t="s">
        <v>75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32000000</v>
      </c>
      <c r="K28" s="7">
        <v>32000000</v>
      </c>
    </row>
    <row r="29" spans="1:11" ht="12.75">
      <c r="A29" s="206" t="s">
        <v>76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81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82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603720</v>
      </c>
      <c r="K31" s="7">
        <v>603720</v>
      </c>
    </row>
    <row r="32" spans="1:11" ht="12.75">
      <c r="A32" s="206" t="s">
        <v>83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1342500</v>
      </c>
      <c r="K32" s="7">
        <v>1409007</v>
      </c>
    </row>
    <row r="33" spans="1:11" ht="12.75">
      <c r="A33" s="206" t="s">
        <v>77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181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182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11637</v>
      </c>
      <c r="K35" s="54">
        <f>SUM(K36:K38)</f>
        <v>5900</v>
      </c>
    </row>
    <row r="36" spans="1:11" ht="12.75">
      <c r="A36" s="206" t="s">
        <v>78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79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11637</v>
      </c>
      <c r="K37" s="7">
        <v>5900</v>
      </c>
    </row>
    <row r="38" spans="1:11" ht="12.75">
      <c r="A38" s="206" t="s">
        <v>80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183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2992459</v>
      </c>
      <c r="K39" s="7">
        <v>2992459</v>
      </c>
    </row>
    <row r="40" spans="1:11" ht="12.75">
      <c r="A40" s="209" t="s">
        <v>238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245824258</v>
      </c>
      <c r="K40" s="54">
        <f>K41+K49+K56+K64</f>
        <v>270985889</v>
      </c>
    </row>
    <row r="41" spans="1:11" ht="12.75">
      <c r="A41" s="206" t="s">
        <v>98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43753317</v>
      </c>
      <c r="K41" s="54">
        <f>SUM(K42:K48)</f>
        <v>55452670</v>
      </c>
    </row>
    <row r="42" spans="1:11" ht="12.75">
      <c r="A42" s="206" t="s">
        <v>115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318940</v>
      </c>
      <c r="K42" s="7">
        <v>278712</v>
      </c>
    </row>
    <row r="43" spans="1:11" ht="12.75">
      <c r="A43" s="206" t="s">
        <v>116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84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85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42959069</v>
      </c>
      <c r="K45" s="7">
        <v>55173958</v>
      </c>
    </row>
    <row r="46" spans="1:11" ht="12.75">
      <c r="A46" s="206" t="s">
        <v>86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475308</v>
      </c>
      <c r="K46" s="7"/>
    </row>
    <row r="47" spans="1:11" ht="12.75">
      <c r="A47" s="206" t="s">
        <v>87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88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99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171031195</v>
      </c>
      <c r="K49" s="54">
        <f>SUM(K50:K55)</f>
        <v>188643279</v>
      </c>
    </row>
    <row r="50" spans="1:11" ht="12.75">
      <c r="A50" s="206" t="s">
        <v>198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112063261</v>
      </c>
      <c r="K50" s="7">
        <v>128906005</v>
      </c>
    </row>
    <row r="51" spans="1:11" ht="12.75">
      <c r="A51" s="206" t="s">
        <v>199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57859067</v>
      </c>
      <c r="K51" s="7">
        <v>58624207</v>
      </c>
    </row>
    <row r="52" spans="1:11" ht="12.75">
      <c r="A52" s="206" t="s">
        <v>200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201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13426</v>
      </c>
      <c r="K53" s="7">
        <v>30655</v>
      </c>
    </row>
    <row r="54" spans="1:11" ht="12.75">
      <c r="A54" s="206" t="s">
        <v>8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363923</v>
      </c>
      <c r="K54" s="7">
        <v>302974</v>
      </c>
    </row>
    <row r="55" spans="1:11" ht="12.75">
      <c r="A55" s="206" t="s">
        <v>9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731518</v>
      </c>
      <c r="K55" s="7">
        <v>779438</v>
      </c>
    </row>
    <row r="56" spans="1:11" ht="12.75">
      <c r="A56" s="206" t="s">
        <v>100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19950563</v>
      </c>
      <c r="K56" s="54">
        <f>SUM(K57:K63)</f>
        <v>24188891</v>
      </c>
    </row>
    <row r="57" spans="1:11" ht="12.75">
      <c r="A57" s="206" t="s">
        <v>74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75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12881845</v>
      </c>
      <c r="K58" s="7">
        <v>17238496</v>
      </c>
    </row>
    <row r="59" spans="1:11" ht="12.75">
      <c r="A59" s="206" t="s">
        <v>240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81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82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5121685</v>
      </c>
      <c r="K61" s="7">
        <v>5245438</v>
      </c>
    </row>
    <row r="62" spans="1:11" ht="12.75">
      <c r="A62" s="206" t="s">
        <v>83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1852930</v>
      </c>
      <c r="K62" s="7">
        <v>1610854</v>
      </c>
    </row>
    <row r="63" spans="1:11" ht="12.75">
      <c r="A63" s="206" t="s">
        <v>44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94103</v>
      </c>
      <c r="K63" s="7">
        <v>94103</v>
      </c>
    </row>
    <row r="64" spans="1:11" ht="12.75">
      <c r="A64" s="206" t="s">
        <v>205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11089183</v>
      </c>
      <c r="K64" s="7">
        <v>2701049</v>
      </c>
    </row>
    <row r="65" spans="1:11" ht="12.75">
      <c r="A65" s="209" t="s">
        <v>54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102774</v>
      </c>
      <c r="K65" s="7">
        <v>100862</v>
      </c>
    </row>
    <row r="66" spans="1:11" ht="12.75">
      <c r="A66" s="209" t="s">
        <v>239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559460181</v>
      </c>
      <c r="K66" s="54">
        <f>K7+K8+K40+K65</f>
        <v>581732391</v>
      </c>
    </row>
    <row r="67" spans="1:11" ht="12.75">
      <c r="A67" s="221" t="s">
        <v>89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5689085</v>
      </c>
      <c r="K67" s="8"/>
    </row>
    <row r="68" spans="1:11" ht="12.75">
      <c r="A68" s="198" t="s">
        <v>56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189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317111366</v>
      </c>
      <c r="K69" s="55">
        <f>K70+K71+K72+K78+K79+K82+K85</f>
        <v>320286977</v>
      </c>
    </row>
    <row r="70" spans="1:11" ht="12.75">
      <c r="A70" s="206" t="s">
        <v>139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32736800</v>
      </c>
      <c r="K70" s="7">
        <v>32736800</v>
      </c>
    </row>
    <row r="71" spans="1:11" ht="12.75">
      <c r="A71" s="206" t="s">
        <v>140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33668</v>
      </c>
      <c r="K71" s="7">
        <v>33668</v>
      </c>
    </row>
    <row r="72" spans="1:11" ht="12.75">
      <c r="A72" s="206" t="s">
        <v>141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9024236</v>
      </c>
      <c r="K72" s="54">
        <v>9024236</v>
      </c>
    </row>
    <row r="73" spans="1:11" ht="12.75">
      <c r="A73" s="206" t="s">
        <v>142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1877460</v>
      </c>
      <c r="K73" s="7">
        <v>1877460</v>
      </c>
    </row>
    <row r="74" spans="1:11" ht="12.75">
      <c r="A74" s="206" t="s">
        <v>143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21699</v>
      </c>
      <c r="K74" s="7">
        <v>21699</v>
      </c>
    </row>
    <row r="75" spans="1:11" ht="12.75">
      <c r="A75" s="206" t="s">
        <v>131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132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133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7125077</v>
      </c>
      <c r="K77" s="7">
        <v>7125077</v>
      </c>
    </row>
    <row r="78" spans="1:11" ht="12.75">
      <c r="A78" s="206" t="s">
        <v>134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81231524</v>
      </c>
      <c r="K78" s="7">
        <v>80164483</v>
      </c>
    </row>
    <row r="79" spans="1:11" ht="12.75">
      <c r="A79" s="206" t="s">
        <v>236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190686155</v>
      </c>
      <c r="K79" s="54">
        <f>K80-K81</f>
        <v>194085138</v>
      </c>
    </row>
    <row r="80" spans="1:11" ht="12.7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190686155</v>
      </c>
      <c r="K80" s="7">
        <v>194085138</v>
      </c>
    </row>
    <row r="81" spans="1:11" ht="12.7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6" t="s">
        <v>237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3398983</v>
      </c>
      <c r="K82" s="54">
        <f>K83-K84</f>
        <v>4242652</v>
      </c>
    </row>
    <row r="83" spans="1:11" ht="12.7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3398983</v>
      </c>
      <c r="K83" s="7">
        <v>4242652</v>
      </c>
    </row>
    <row r="84" spans="1:11" ht="12.7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6" t="s">
        <v>171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17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17565124</v>
      </c>
      <c r="K86" s="54">
        <f>SUM(K87:K89)</f>
        <v>16654538</v>
      </c>
    </row>
    <row r="87" spans="1:11" ht="12.75">
      <c r="A87" s="206" t="s">
        <v>127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128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129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17565124</v>
      </c>
      <c r="K89" s="7">
        <v>16654538</v>
      </c>
    </row>
    <row r="90" spans="1:11" ht="12.75">
      <c r="A90" s="209" t="s">
        <v>18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32788130</v>
      </c>
      <c r="K90" s="54">
        <f>SUM(K91:K99)</f>
        <v>32788130</v>
      </c>
    </row>
    <row r="91" spans="1:11" ht="12.75">
      <c r="A91" s="206" t="s">
        <v>130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241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32788130</v>
      </c>
      <c r="K93" s="7">
        <v>32788130</v>
      </c>
    </row>
    <row r="94" spans="1:11" ht="12.75">
      <c r="A94" s="206" t="s">
        <v>242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243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244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92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90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91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19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191393114</v>
      </c>
      <c r="K100" s="54">
        <f>SUM(K101:K112)</f>
        <v>209221632</v>
      </c>
    </row>
    <row r="101" spans="1:11" ht="12.75">
      <c r="A101" s="206" t="s">
        <v>130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3302029</v>
      </c>
      <c r="K101" s="7">
        <v>2767201</v>
      </c>
    </row>
    <row r="102" spans="1:11" ht="12.75">
      <c r="A102" s="206" t="s">
        <v>241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1295000</v>
      </c>
      <c r="K102" s="7">
        <v>1295000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121040897</v>
      </c>
      <c r="K103" s="7">
        <v>116531141</v>
      </c>
    </row>
    <row r="104" spans="1:11" ht="12.75">
      <c r="A104" s="206" t="s">
        <v>242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6564146</v>
      </c>
      <c r="K104" s="7">
        <v>5191887</v>
      </c>
    </row>
    <row r="105" spans="1:11" ht="12.75">
      <c r="A105" s="206" t="s">
        <v>243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50791518</v>
      </c>
      <c r="K105" s="7">
        <v>75454096</v>
      </c>
    </row>
    <row r="106" spans="1:11" ht="12.75">
      <c r="A106" s="206" t="s">
        <v>244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>
        <v>300000</v>
      </c>
    </row>
    <row r="107" spans="1:11" ht="12.75">
      <c r="A107" s="206" t="s">
        <v>92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93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1247815</v>
      </c>
      <c r="K108" s="7">
        <v>1221527</v>
      </c>
    </row>
    <row r="109" spans="1:11" ht="12.75">
      <c r="A109" s="206" t="s">
        <v>94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2558577</v>
      </c>
      <c r="K109" s="7">
        <v>2030418</v>
      </c>
    </row>
    <row r="110" spans="1:11" ht="12.75">
      <c r="A110" s="206" t="s">
        <v>97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75487</v>
      </c>
      <c r="K110" s="7">
        <v>21176</v>
      </c>
    </row>
    <row r="111" spans="1:11" ht="12.75">
      <c r="A111" s="206" t="s">
        <v>95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96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4517645</v>
      </c>
      <c r="K112" s="7">
        <v>4409186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602447</v>
      </c>
      <c r="K113" s="7">
        <v>2781114</v>
      </c>
    </row>
    <row r="114" spans="1:11" ht="12.75">
      <c r="A114" s="209" t="s">
        <v>23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559460181</v>
      </c>
      <c r="K114" s="54">
        <f>K69+K86+K90+K100+K113</f>
        <v>581732391</v>
      </c>
    </row>
    <row r="115" spans="1:11" ht="12.75">
      <c r="A115" s="195" t="s">
        <v>55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5689085</v>
      </c>
      <c r="K115" s="8"/>
    </row>
    <row r="116" spans="1:11" ht="12.75">
      <c r="A116" s="198" t="s">
        <v>308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184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6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7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309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B1">
      <selection activeCell="M59" sqref="M59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323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324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57</v>
      </c>
      <c r="B4" s="253"/>
      <c r="C4" s="253"/>
      <c r="D4" s="253"/>
      <c r="E4" s="253"/>
      <c r="F4" s="253"/>
      <c r="G4" s="253"/>
      <c r="H4" s="253"/>
      <c r="I4" s="59" t="s">
        <v>277</v>
      </c>
      <c r="J4" s="252" t="s">
        <v>317</v>
      </c>
      <c r="K4" s="252"/>
      <c r="L4" s="252" t="s">
        <v>318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312</v>
      </c>
      <c r="K5" s="61" t="s">
        <v>313</v>
      </c>
      <c r="L5" s="61" t="s">
        <v>312</v>
      </c>
      <c r="M5" s="61" t="s">
        <v>313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24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92806787</v>
      </c>
      <c r="K7" s="55">
        <f>SUM(K8:K9)</f>
        <v>92806787</v>
      </c>
      <c r="L7" s="55">
        <f>SUM(L8:L9)</f>
        <v>92959688</v>
      </c>
      <c r="M7" s="55">
        <f>SUM(M8:M9)</f>
        <v>92959688</v>
      </c>
    </row>
    <row r="8" spans="1:13" ht="12.75">
      <c r="A8" s="209" t="s">
        <v>150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84211670</v>
      </c>
      <c r="K8" s="7">
        <v>84211670</v>
      </c>
      <c r="L8" s="7">
        <v>84672200</v>
      </c>
      <c r="M8" s="7">
        <v>84672200</v>
      </c>
    </row>
    <row r="9" spans="1:13" ht="12.75">
      <c r="A9" s="209" t="s">
        <v>101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8595117</v>
      </c>
      <c r="K9" s="7">
        <v>8595117</v>
      </c>
      <c r="L9" s="7">
        <v>8287488</v>
      </c>
      <c r="M9" s="7">
        <v>8287488</v>
      </c>
    </row>
    <row r="10" spans="1:13" ht="12.75">
      <c r="A10" s="209" t="s">
        <v>10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85728334</v>
      </c>
      <c r="K10" s="54">
        <f>K11+K12+K16+K20+K21+K22+K25+K26</f>
        <v>85728334</v>
      </c>
      <c r="L10" s="54">
        <f>L11+L12+L16+L20+L21+L22+L25+L26</f>
        <v>86221577</v>
      </c>
      <c r="M10" s="54">
        <f>M11+M12+M16+M20+M21+M22+M25+M26</f>
        <v>86221577</v>
      </c>
    </row>
    <row r="11" spans="1:13" ht="12.75">
      <c r="A11" s="209" t="s">
        <v>102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20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71310267</v>
      </c>
      <c r="K12" s="54">
        <f>SUM(K13:K15)</f>
        <v>71310267</v>
      </c>
      <c r="L12" s="54">
        <f>SUM(L13:L15)</f>
        <v>72982916</v>
      </c>
      <c r="M12" s="54">
        <f>SUM(M13:M15)</f>
        <v>72982916</v>
      </c>
    </row>
    <row r="13" spans="1:13" ht="12.75">
      <c r="A13" s="206" t="s">
        <v>144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1372270</v>
      </c>
      <c r="K13" s="7">
        <v>1372270</v>
      </c>
      <c r="L13" s="7">
        <v>1474869</v>
      </c>
      <c r="M13" s="7">
        <v>1474869</v>
      </c>
    </row>
    <row r="14" spans="1:13" ht="12.75">
      <c r="A14" s="206" t="s">
        <v>145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67695547</v>
      </c>
      <c r="K14" s="7">
        <v>67695547</v>
      </c>
      <c r="L14" s="7">
        <v>69045723</v>
      </c>
      <c r="M14" s="7">
        <v>69045723</v>
      </c>
    </row>
    <row r="15" spans="1:13" ht="12.75">
      <c r="A15" s="206" t="s">
        <v>59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2242450</v>
      </c>
      <c r="K15" s="7">
        <v>2242450</v>
      </c>
      <c r="L15" s="7">
        <v>2462324</v>
      </c>
      <c r="M15" s="7">
        <v>2462324</v>
      </c>
    </row>
    <row r="16" spans="1:13" ht="12.75">
      <c r="A16" s="209" t="s">
        <v>21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6003022</v>
      </c>
      <c r="K16" s="54">
        <f>SUM(K17:K19)</f>
        <v>6003022</v>
      </c>
      <c r="L16" s="54">
        <f>SUM(L17:L19)</f>
        <v>5616049</v>
      </c>
      <c r="M16" s="54">
        <f>SUM(M17:M19)</f>
        <v>5616049</v>
      </c>
    </row>
    <row r="17" spans="1:13" ht="12.75">
      <c r="A17" s="206" t="s">
        <v>60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3458069</v>
      </c>
      <c r="K17" s="7">
        <v>3458069</v>
      </c>
      <c r="L17" s="7">
        <v>3331008</v>
      </c>
      <c r="M17" s="7">
        <v>3331008</v>
      </c>
    </row>
    <row r="18" spans="1:13" ht="12.75">
      <c r="A18" s="206" t="s">
        <v>61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1667116</v>
      </c>
      <c r="K18" s="7">
        <v>1667116</v>
      </c>
      <c r="L18" s="7">
        <v>1457971</v>
      </c>
      <c r="M18" s="7">
        <v>1457971</v>
      </c>
    </row>
    <row r="19" spans="1:13" ht="12.75">
      <c r="A19" s="206" t="s">
        <v>62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877837</v>
      </c>
      <c r="K19" s="7">
        <v>877837</v>
      </c>
      <c r="L19" s="7">
        <v>827070</v>
      </c>
      <c r="M19" s="7">
        <v>827070</v>
      </c>
    </row>
    <row r="20" spans="1:13" ht="12.75">
      <c r="A20" s="209" t="s">
        <v>103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3204865</v>
      </c>
      <c r="K20" s="7">
        <v>3204865</v>
      </c>
      <c r="L20" s="7">
        <v>3118433</v>
      </c>
      <c r="M20" s="7">
        <v>3118433</v>
      </c>
    </row>
    <row r="21" spans="1:13" ht="12.75">
      <c r="A21" s="209" t="s">
        <v>104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2265191</v>
      </c>
      <c r="K21" s="7">
        <v>2265191</v>
      </c>
      <c r="L21" s="7">
        <v>2063698</v>
      </c>
      <c r="M21" s="7">
        <v>2063698</v>
      </c>
    </row>
    <row r="22" spans="1:13" ht="12.75">
      <c r="A22" s="209" t="s">
        <v>22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1210447</v>
      </c>
      <c r="K22" s="54">
        <f>SUM(K23:K24)</f>
        <v>1210447</v>
      </c>
      <c r="L22" s="54">
        <f>SUM(L23:L24)</f>
        <v>910845</v>
      </c>
      <c r="M22" s="54">
        <f>SUM(M23:M24)</f>
        <v>910845</v>
      </c>
    </row>
    <row r="23" spans="1:13" ht="12.75">
      <c r="A23" s="206" t="s">
        <v>135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136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1210447</v>
      </c>
      <c r="K24" s="7">
        <v>1210447</v>
      </c>
      <c r="L24" s="7">
        <v>910845</v>
      </c>
      <c r="M24" s="7">
        <v>910845</v>
      </c>
    </row>
    <row r="25" spans="1:13" ht="12.75">
      <c r="A25" s="209" t="s">
        <v>105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48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1734542</v>
      </c>
      <c r="K26" s="7">
        <v>1734542</v>
      </c>
      <c r="L26" s="7">
        <v>1529636</v>
      </c>
      <c r="M26" s="7">
        <v>1529636</v>
      </c>
    </row>
    <row r="27" spans="1:13" ht="12.75">
      <c r="A27" s="209" t="s">
        <v>211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3505430</v>
      </c>
      <c r="K27" s="54">
        <f>SUM(K28:K32)</f>
        <v>3505430</v>
      </c>
      <c r="L27" s="54">
        <f>SUM(L28:L32)</f>
        <v>1472503</v>
      </c>
      <c r="M27" s="54">
        <f>SUM(M28:M32)</f>
        <v>1472503</v>
      </c>
    </row>
    <row r="28" spans="1:13" ht="12.75">
      <c r="A28" s="209" t="s">
        <v>225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2723348</v>
      </c>
      <c r="K28" s="7">
        <v>2723348</v>
      </c>
      <c r="L28" s="7">
        <v>602161</v>
      </c>
      <c r="M28" s="7">
        <v>602161</v>
      </c>
    </row>
    <row r="29" spans="1:13" ht="12.75">
      <c r="A29" s="209" t="s">
        <v>153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782082</v>
      </c>
      <c r="K29" s="7">
        <v>782082</v>
      </c>
      <c r="L29" s="7">
        <v>870342</v>
      </c>
      <c r="M29" s="7">
        <v>870342</v>
      </c>
    </row>
    <row r="30" spans="1:13" ht="12.75">
      <c r="A30" s="209" t="s">
        <v>137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221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138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212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3503924</v>
      </c>
      <c r="K33" s="54">
        <f>SUM(K34:K37)</f>
        <v>3503924</v>
      </c>
      <c r="L33" s="54">
        <f>SUM(L34:L37)</f>
        <v>3849921</v>
      </c>
      <c r="M33" s="54">
        <f>SUM(M34:M37)</f>
        <v>3849921</v>
      </c>
    </row>
    <row r="34" spans="1:13" ht="12.75">
      <c r="A34" s="209" t="s">
        <v>64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159421</v>
      </c>
      <c r="K34" s="7">
        <v>159421</v>
      </c>
      <c r="L34" s="7">
        <v>475559</v>
      </c>
      <c r="M34" s="7">
        <v>475559</v>
      </c>
    </row>
    <row r="35" spans="1:13" ht="12.75">
      <c r="A35" s="209" t="s">
        <v>63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3344503</v>
      </c>
      <c r="K35" s="7">
        <v>3344503</v>
      </c>
      <c r="L35" s="7">
        <v>3374362</v>
      </c>
      <c r="M35" s="7">
        <v>3374362</v>
      </c>
    </row>
    <row r="36" spans="1:13" ht="12.75">
      <c r="A36" s="209" t="s">
        <v>222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65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193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194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223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224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213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96312217</v>
      </c>
      <c r="K42" s="54">
        <f>K7+K27+K38+K40</f>
        <v>96312217</v>
      </c>
      <c r="L42" s="54">
        <f>L7+L27+L38+L40</f>
        <v>94432191</v>
      </c>
      <c r="M42" s="54">
        <f>M7+M27+M38+M40</f>
        <v>94432191</v>
      </c>
    </row>
    <row r="43" spans="1:13" ht="12.75">
      <c r="A43" s="209" t="s">
        <v>214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89232258</v>
      </c>
      <c r="K43" s="54">
        <f>K10+K33+K39+K41</f>
        <v>89232258</v>
      </c>
      <c r="L43" s="54">
        <f>L10+L33+L39+L41</f>
        <v>90071498</v>
      </c>
      <c r="M43" s="54">
        <f>M10+M33+M39+M41</f>
        <v>90071498</v>
      </c>
    </row>
    <row r="44" spans="1:13" ht="12.75">
      <c r="A44" s="209" t="s">
        <v>234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7079959</v>
      </c>
      <c r="K44" s="54">
        <f>K42-K43</f>
        <v>7079959</v>
      </c>
      <c r="L44" s="54">
        <f>L42-L43</f>
        <v>4360693</v>
      </c>
      <c r="M44" s="54">
        <f>M42-M43</f>
        <v>4360693</v>
      </c>
    </row>
    <row r="45" spans="1:13" ht="12.75">
      <c r="A45" s="217" t="s">
        <v>216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7079959</v>
      </c>
      <c r="K45" s="54">
        <f>IF(K42&gt;K43,K42-K43,0)</f>
        <v>7079959</v>
      </c>
      <c r="L45" s="54">
        <f>IF(L42&gt;L43,L42-L43,0)</f>
        <v>4360693</v>
      </c>
      <c r="M45" s="54">
        <f>IF(M42&gt;M43,M42-M43,0)</f>
        <v>4360693</v>
      </c>
    </row>
    <row r="46" spans="1:13" ht="12.75">
      <c r="A46" s="217" t="s">
        <v>217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215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366426</v>
      </c>
      <c r="K47" s="7">
        <v>366426</v>
      </c>
      <c r="L47" s="7">
        <v>118041</v>
      </c>
      <c r="M47" s="7">
        <v>118041</v>
      </c>
    </row>
    <row r="48" spans="1:13" ht="12.75">
      <c r="A48" s="209" t="s">
        <v>235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6713533</v>
      </c>
      <c r="K48" s="54">
        <f>K44-K47</f>
        <v>6713533</v>
      </c>
      <c r="L48" s="54">
        <f>L44-L47</f>
        <v>4242652</v>
      </c>
      <c r="M48" s="54">
        <f>M44-M47</f>
        <v>4242652</v>
      </c>
    </row>
    <row r="49" spans="1:13" ht="12.75">
      <c r="A49" s="217" t="s">
        <v>190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6713533</v>
      </c>
      <c r="K49" s="54">
        <f>IF(K48&gt;0,K48,0)</f>
        <v>6713533</v>
      </c>
      <c r="L49" s="54">
        <f>IF(L48&gt;0,L48,0)</f>
        <v>4242652</v>
      </c>
      <c r="M49" s="54">
        <f>IF(M48&gt;0,M48,0)</f>
        <v>4242652</v>
      </c>
    </row>
    <row r="50" spans="1:13" ht="12.75">
      <c r="A50" s="249" t="s">
        <v>218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8" t="s">
        <v>310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185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232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233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202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6713533</v>
      </c>
      <c r="K56" s="6">
        <v>6713533</v>
      </c>
      <c r="L56" s="6">
        <v>4242652</v>
      </c>
      <c r="M56" s="6">
        <v>4242652</v>
      </c>
    </row>
    <row r="57" spans="1:13" ht="12.75">
      <c r="A57" s="209" t="s">
        <v>219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226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227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43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228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229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230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231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220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191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192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6713533</v>
      </c>
      <c r="K67" s="62">
        <f>K56+K66</f>
        <v>6713533</v>
      </c>
      <c r="L67" s="62">
        <f>L56+L66</f>
        <v>4242652</v>
      </c>
      <c r="M67" s="62">
        <f>M56+M66</f>
        <v>4242652</v>
      </c>
    </row>
    <row r="68" spans="1:13" ht="12.75" customHeight="1">
      <c r="A68" s="242" t="s">
        <v>311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186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232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233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52" sqref="K52"/>
    </sheetView>
  </sheetViews>
  <sheetFormatPr defaultColWidth="9.140625" defaultRowHeight="12.75"/>
  <cols>
    <col min="1" max="7" width="9.140625" style="53" customWidth="1"/>
    <col min="8" max="8" width="5.00390625" style="53" customWidth="1"/>
    <col min="9" max="9" width="9.140625" style="53" customWidth="1"/>
    <col min="10" max="10" width="9.8515625" style="53" bestFit="1" customWidth="1"/>
    <col min="11" max="16384" width="9.140625" style="53" customWidth="1"/>
  </cols>
  <sheetData>
    <row r="1" spans="1:11" ht="12.75" customHeight="1">
      <c r="A1" s="261" t="s">
        <v>162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323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325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57</v>
      </c>
      <c r="B4" s="263"/>
      <c r="C4" s="263"/>
      <c r="D4" s="263"/>
      <c r="E4" s="263"/>
      <c r="F4" s="263"/>
      <c r="G4" s="263"/>
      <c r="H4" s="263"/>
      <c r="I4" s="67" t="s">
        <v>277</v>
      </c>
      <c r="J4" s="68" t="s">
        <v>317</v>
      </c>
      <c r="K4" s="68" t="s">
        <v>318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281</v>
      </c>
      <c r="K5" s="70" t="s">
        <v>282</v>
      </c>
    </row>
    <row r="6" spans="1:11" ht="12.75">
      <c r="A6" s="198" t="s">
        <v>154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38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6713532</v>
      </c>
      <c r="K7" s="7">
        <v>4242652</v>
      </c>
    </row>
    <row r="8" spans="1:11" ht="12.75">
      <c r="A8" s="206" t="s">
        <v>39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3204865</v>
      </c>
      <c r="K8" s="7">
        <v>3118433</v>
      </c>
    </row>
    <row r="9" spans="1:11" ht="12.75">
      <c r="A9" s="206" t="s">
        <v>40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7796688</v>
      </c>
      <c r="K9" s="7">
        <v>23633274</v>
      </c>
    </row>
    <row r="10" spans="1:11" ht="12.75">
      <c r="A10" s="206" t="s">
        <v>41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42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49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594143</v>
      </c>
      <c r="K12" s="7">
        <v>1269993</v>
      </c>
    </row>
    <row r="13" spans="1:11" ht="12.75">
      <c r="A13" s="209" t="s">
        <v>155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18309228</v>
      </c>
      <c r="K13" s="54">
        <f>SUM(K7:K12)</f>
        <v>32264352</v>
      </c>
    </row>
    <row r="14" spans="1:11" ht="12.75">
      <c r="A14" s="206" t="s">
        <v>50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51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17772543</v>
      </c>
      <c r="K15" s="7">
        <v>17612084</v>
      </c>
    </row>
    <row r="16" spans="1:11" ht="12.75">
      <c r="A16" s="206" t="s">
        <v>52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9419576</v>
      </c>
      <c r="K16" s="7">
        <v>11699354</v>
      </c>
    </row>
    <row r="17" spans="1:11" ht="12.75">
      <c r="A17" s="206" t="s">
        <v>53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9" t="s">
        <v>156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27192119</v>
      </c>
      <c r="K18" s="54">
        <f>SUM(K14:K17)</f>
        <v>29311438</v>
      </c>
    </row>
    <row r="19" spans="1:11" ht="12.75">
      <c r="A19" s="209" t="s">
        <v>34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2952914</v>
      </c>
    </row>
    <row r="20" spans="1:11" ht="12.75">
      <c r="A20" s="209" t="s">
        <v>35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8882891</v>
      </c>
      <c r="K20" s="54">
        <f>IF(K18&gt;K13,K18-K13,0)</f>
        <v>0</v>
      </c>
    </row>
    <row r="21" spans="1:11" ht="12.75">
      <c r="A21" s="198" t="s">
        <v>157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176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177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178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179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180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5584</v>
      </c>
      <c r="K26" s="7">
        <v>5737</v>
      </c>
    </row>
    <row r="27" spans="1:11" ht="12.75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5584</v>
      </c>
      <c r="K27" s="54">
        <f>SUM(K22:K26)</f>
        <v>5737</v>
      </c>
    </row>
    <row r="28" spans="1:11" ht="12.75">
      <c r="A28" s="206" t="s">
        <v>113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869554</v>
      </c>
      <c r="K28" s="7">
        <v>1237194</v>
      </c>
    </row>
    <row r="29" spans="1:11" ht="12.75">
      <c r="A29" s="206" t="s">
        <v>114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14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2635307</v>
      </c>
      <c r="K30" s="7">
        <v>4304835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3504861</v>
      </c>
      <c r="K31" s="54">
        <f>SUM(K28:K30)</f>
        <v>5542029</v>
      </c>
    </row>
    <row r="32" spans="1:11" ht="12.75">
      <c r="A32" s="209" t="s">
        <v>36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37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3499277</v>
      </c>
      <c r="K33" s="54">
        <f>IF(K31&gt;K27,K31-K27,0)</f>
        <v>5536292</v>
      </c>
    </row>
    <row r="34" spans="1:11" ht="12.75">
      <c r="A34" s="198" t="s">
        <v>158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172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27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9856137</v>
      </c>
      <c r="K36" s="7"/>
    </row>
    <row r="37" spans="1:11" ht="12.75">
      <c r="A37" s="206" t="s">
        <v>28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66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9856137</v>
      </c>
      <c r="K38" s="54">
        <f>SUM(K35:K37)</f>
        <v>0</v>
      </c>
    </row>
    <row r="39" spans="1:11" ht="12.75">
      <c r="A39" s="206" t="s">
        <v>29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>
        <v>5804756</v>
      </c>
    </row>
    <row r="40" spans="1:11" ht="12.75">
      <c r="A40" s="206" t="s">
        <v>30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31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32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33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9" t="s">
        <v>67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0</v>
      </c>
      <c r="K44" s="54">
        <f>SUM(K39:K43)</f>
        <v>5804756</v>
      </c>
    </row>
    <row r="45" spans="1:11" ht="12.75">
      <c r="A45" s="209" t="s">
        <v>15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9856137</v>
      </c>
      <c r="K45" s="54">
        <f>IF(K38&gt;K44,K38-K44,0)</f>
        <v>0</v>
      </c>
    </row>
    <row r="46" spans="1:11" ht="12.75">
      <c r="A46" s="209" t="s">
        <v>16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5804756</v>
      </c>
    </row>
    <row r="47" spans="1:11" ht="12.75">
      <c r="A47" s="206" t="s">
        <v>68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6" t="s">
        <v>69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2526031</v>
      </c>
      <c r="K48" s="54">
        <f>IF(K20-K19+K33-K32+K46-K45&gt;0,K20-K19+K33-K32+K46-K45,0)</f>
        <v>8388134</v>
      </c>
    </row>
    <row r="49" spans="1:11" ht="12.75">
      <c r="A49" s="206" t="s">
        <v>159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7339265</v>
      </c>
      <c r="K49" s="7">
        <v>11089183</v>
      </c>
    </row>
    <row r="50" spans="1:11" ht="12.75">
      <c r="A50" s="206" t="s">
        <v>173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28165365</v>
      </c>
      <c r="K50" s="7">
        <v>32270089</v>
      </c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30691396</v>
      </c>
      <c r="K51" s="7">
        <v>40658223</v>
      </c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4813234</v>
      </c>
      <c r="K52" s="62">
        <f>K49+K50-K51</f>
        <v>2701049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tabSelected="1" view="pageBreakPreview" zoomScale="110" zoomScaleSheetLayoutView="110" workbookViewId="0" topLeftCell="A1">
      <selection activeCell="A6" sqref="A6:K6"/>
    </sheetView>
  </sheetViews>
  <sheetFormatPr defaultColWidth="9.140625" defaultRowHeight="12.75"/>
  <cols>
    <col min="1" max="7" width="9.140625" style="53" customWidth="1"/>
    <col min="8" max="8" width="4.8515625" style="53" customWidth="1"/>
    <col min="9" max="16384" width="9.140625" style="53" customWidth="1"/>
  </cols>
  <sheetData>
    <row r="1" spans="1:11" ht="12.75" customHeight="1">
      <c r="A1" s="261" t="s">
        <v>195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324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57</v>
      </c>
      <c r="B4" s="263"/>
      <c r="C4" s="263"/>
      <c r="D4" s="263"/>
      <c r="E4" s="263"/>
      <c r="F4" s="263"/>
      <c r="G4" s="263"/>
      <c r="H4" s="263"/>
      <c r="I4" s="67" t="s">
        <v>277</v>
      </c>
      <c r="J4" s="68" t="s">
        <v>317</v>
      </c>
      <c r="K4" s="68" t="s">
        <v>318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281</v>
      </c>
      <c r="K5" s="74" t="s">
        <v>282</v>
      </c>
    </row>
    <row r="6" spans="1:11" ht="12.75">
      <c r="A6" s="198" t="s">
        <v>154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197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117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118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119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120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196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121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126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45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106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107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157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163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164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319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320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165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112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46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108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109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158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172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27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28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47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29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30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31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32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33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146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160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147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13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159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173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174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175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5" sqref="A15:H15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6" t="s">
        <v>279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.75">
      <c r="A2" s="43"/>
      <c r="B2" s="75"/>
      <c r="C2" s="271" t="s">
        <v>280</v>
      </c>
      <c r="D2" s="271"/>
      <c r="E2" s="78">
        <v>40544</v>
      </c>
      <c r="F2" s="44" t="s">
        <v>248</v>
      </c>
      <c r="G2" s="272">
        <v>40633</v>
      </c>
      <c r="H2" s="273"/>
      <c r="I2" s="75"/>
      <c r="J2" s="75"/>
      <c r="K2" s="75"/>
      <c r="L2" s="79"/>
    </row>
    <row r="3" spans="1:11" ht="23.25">
      <c r="A3" s="274" t="s">
        <v>57</v>
      </c>
      <c r="B3" s="274"/>
      <c r="C3" s="274"/>
      <c r="D3" s="274"/>
      <c r="E3" s="274"/>
      <c r="F3" s="274"/>
      <c r="G3" s="274"/>
      <c r="H3" s="274"/>
      <c r="I3" s="82" t="s">
        <v>303</v>
      </c>
      <c r="J3" s="83" t="s">
        <v>148</v>
      </c>
      <c r="K3" s="83" t="s">
        <v>149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281</v>
      </c>
      <c r="K4" s="84" t="s">
        <v>282</v>
      </c>
    </row>
    <row r="5" spans="1:11" ht="12.75">
      <c r="A5" s="276" t="s">
        <v>283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32736800</v>
      </c>
      <c r="K5" s="46">
        <v>32736800</v>
      </c>
    </row>
    <row r="6" spans="1:11" ht="12.75">
      <c r="A6" s="276" t="s">
        <v>284</v>
      </c>
      <c r="B6" s="277"/>
      <c r="C6" s="277"/>
      <c r="D6" s="277"/>
      <c r="E6" s="277"/>
      <c r="F6" s="277"/>
      <c r="G6" s="277"/>
      <c r="H6" s="277"/>
      <c r="I6" s="45">
        <v>2</v>
      </c>
      <c r="J6" s="47">
        <v>33668</v>
      </c>
      <c r="K6" s="47">
        <v>33668</v>
      </c>
    </row>
    <row r="7" spans="1:11" ht="12.75">
      <c r="A7" s="276" t="s">
        <v>285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9024236</v>
      </c>
      <c r="K7" s="47">
        <v>9024236</v>
      </c>
    </row>
    <row r="8" spans="1:11" ht="12.75">
      <c r="A8" s="276" t="s">
        <v>286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190686155</v>
      </c>
      <c r="K8" s="47">
        <v>194085138</v>
      </c>
    </row>
    <row r="9" spans="1:11" ht="12.75">
      <c r="A9" s="276" t="s">
        <v>287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3398983</v>
      </c>
      <c r="K9" s="47">
        <v>4242652</v>
      </c>
    </row>
    <row r="10" spans="1:11" ht="12.75">
      <c r="A10" s="276" t="s">
        <v>288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>
        <v>29767006</v>
      </c>
      <c r="K10" s="47">
        <v>28699964</v>
      </c>
    </row>
    <row r="11" spans="1:11" ht="12.75">
      <c r="A11" s="276" t="s">
        <v>289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2.75">
      <c r="A12" s="276" t="s">
        <v>290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/>
      <c r="K12" s="47"/>
    </row>
    <row r="13" spans="1:11" ht="12.75">
      <c r="A13" s="276" t="s">
        <v>291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>
        <v>51464518</v>
      </c>
      <c r="K13" s="47">
        <v>51464518</v>
      </c>
    </row>
    <row r="14" spans="1:11" ht="12.75">
      <c r="A14" s="278" t="s">
        <v>292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f>SUM(J5:J13)</f>
        <v>317111366</v>
      </c>
      <c r="K14" s="80">
        <f>SUM(K5:K13)</f>
        <v>320286976</v>
      </c>
    </row>
    <row r="15" spans="1:11" ht="12.75">
      <c r="A15" s="276" t="s">
        <v>293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2.75">
      <c r="A16" s="276" t="s">
        <v>294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2.75">
      <c r="A17" s="276" t="s">
        <v>295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2.75">
      <c r="A18" s="276" t="s">
        <v>296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2.75">
      <c r="A19" s="276" t="s">
        <v>297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2.75">
      <c r="A20" s="276" t="s">
        <v>298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/>
      <c r="K20" s="47"/>
    </row>
    <row r="21" spans="1:11" ht="12.75">
      <c r="A21" s="278" t="s">
        <v>299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300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/>
      <c r="K23" s="46"/>
    </row>
    <row r="24" spans="1:11" ht="17.25" customHeight="1">
      <c r="A24" s="282" t="s">
        <v>301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/>
      <c r="K24" s="81"/>
    </row>
    <row r="25" spans="1:11" ht="30" customHeight="1">
      <c r="A25" s="284" t="s">
        <v>302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278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314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DUBRAVKA</cp:lastModifiedBy>
  <cp:lastPrinted>2011-03-28T11:17:39Z</cp:lastPrinted>
  <dcterms:created xsi:type="dcterms:W3CDTF">2008-10-17T11:51:54Z</dcterms:created>
  <dcterms:modified xsi:type="dcterms:W3CDTF">2011-04-28T08:53:10Z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