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<sst xmlns="http://schemas.openxmlformats.org/spreadsheetml/2006/main" count="394" uniqueCount="343">
  <si>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</si>
  <si>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</si>
  <si>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</si>
  <si>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</si>
  <si>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</si>
  <si>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</si>
  <si>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</si>
  <si>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</si>
  <si>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</si>
  <si>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</si>
  <si>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</si>
  <si>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</si>
  <si>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</si>
  <si>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</si>
  <si>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</si>
  <si>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</si>
  <si>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</si>
  <si>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</si>
  <si>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</si>
  <si>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</si>
  <si>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</si>
  <si>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</si>
  <si>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</si>
  <si>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</si>
  <si>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</si>
  <si>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</si>
  <si>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</si>
  <si>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</si>
  <si>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</si>
  <si>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</si>
  <si>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</si>
  <si>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</si>
  <si>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</si>
  <si>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</si>
  <si>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</si>
  <si>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</si>
  <si>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</si>
  <si>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</si>
  <si>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</si>
  <si>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</si>
  <si>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</si>
  <si>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</si>
  <si>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</si>
  <si>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</si>
  <si>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</si>
  <si>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</si>
  <si>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</si>
  <si>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</si>
  <si>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</si>
  <si>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</si>
  <si>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</si>
  <si>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</si>
  <si>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</si>
  <si>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</si>
  <si>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</si>
  <si>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</si>
  <si>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</si>
  <si>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</si>
  <si>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</si>
  <si>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</si>
  <si>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</si>
  <si>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</si>
  <si>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</si>
  <si>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</si>
  <si>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</si>
  <si>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</si>
  <si>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</si>
  <si>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</si>
  <si>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</si>
  <si>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</si>
  <si>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</si>
  <si>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</si>
  <si>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</si>
  <si>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</si>
  <si>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</si>
  <si>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</si>
  <si>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</si>
  <si>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</si>
  <si>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</si>
  <si>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</si>
  <si>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</si>
  <si>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</si>
  <si>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</si>
  <si>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</si>
  <si>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</si>
  <si>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</si>
  <si>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</si>
  <si>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</si>
  <si>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</si>
  <si>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</si>
  <si>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</si>
  <si>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</si>
  <si>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</si>
  <si>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</si>
  <si>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</si>
  <si>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</si>
  <si>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</si>
  <si>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</si>
  <si>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</si>
  <si>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</si>
  <si>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</si>
  <si>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</si>
  <si>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</si>
  <si>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</si>
  <si>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</si>
  <si>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</si>
  <si>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</si>
  <si>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</si>
  <si>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</si>
  <si>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</si>
  <si>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</si>
  <si>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</si>
  <si>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</si>
  <si>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</si>
  <si>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</si>
  <si>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</si>
  <si>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</si>
  <si>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</si>
  <si>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</si>
  <si>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</si>
  <si>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</si>
  <si>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</si>
  <si>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</si>
  <si>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</si>
  <si>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</si>
  <si>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</si>
  <si>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</si>
  <si>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</si>
  <si>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</si>
  <si>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</si>
  <si>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</si>
  <si>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</si>
  <si>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</si>
  <si>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</si>
  <si>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</si>
  <si>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</si>
  <si>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</si>
  <si>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</si>
  <si>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</si>
  <si>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</si>
  <si>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</si>
  <si>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</si>
  <si>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</si>
  <si>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</si>
  <si>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</si>
  <si>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</si>
  <si>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</si>
  <si>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</si>
  <si>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</si>
  <si>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</si>
  <si>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</si>
  <si>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</si>
  <si>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</si>
  <si>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</si>
  <si>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</si>
  <si>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</si>
  <si>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</si>
  <si>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</si>
  <si>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</si>
  <si>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</si>
  <si>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</si>
  <si>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</si>
  <si>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</si>
  <si>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</si>
  <si>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</si>
  <si>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</si>
  <si>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</si>
  <si>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</si>
  <si>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</si>
  <si>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</si>
  <si>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</si>
  <si>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</si>
  <si>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</si>
  <si>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</si>
  <si>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</si>
  <si>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</si>
  <si>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</si>
  <si>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</si>
  <si>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</si>
  <si>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</si>
  <si>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</si>
  <si>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</si>
  <si>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</si>
  <si>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</si>
  <si>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</si>
  <si>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</si>
  <si>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</si>
  <si>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</si>
  <si>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</si>
  <si>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</si>
  <si>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</si>
  <si>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</si>
  <si>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</si>
  <si>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</si>
  <si>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</si>
  <si>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</si>
  <si>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</si>
  <si>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</si>
  <si>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</si>
  <si>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</si>
  <si>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</si>
  <si>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</si>
  <si>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</si>
  <si>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</si>
  <si>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</si>
  <si>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</si>
  <si>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</si>
  <si>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</si>
  <si>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</si>
  <si>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</si>
  <si>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</si>
  <si>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</si>
  <si>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</si>
  <si>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</si>
  <si>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</si>
  <si>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</si>
  <si>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</si>
  <si>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</si>
  <si>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</si>
  <si>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</si>
  <si>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</si>
  <si>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</si>
  <si>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</si>
  <si>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</si>
  <si>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</si>
  <si>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</si>
  <si>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</si>
  <si>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</si>
  <si>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</si>
  <si>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</si>
  <si>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</si>
  <si>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</si>
  <si>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</si>
  <si>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</si>
  <si>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</si>
  <si>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</si>
  <si>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</si>
  <si>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</si>
  <si>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</si>
  <si>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</si>
  <si>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</si>
  <si>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</si>
  <si>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</si>
  <si>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</si>
  <si>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</si>
  <si>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</si>
  <si>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</si>
  <si>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</si>
  <si>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</si>
  <si>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</si>
  <si>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</si>
  <si>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</si>
  <si>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</si>
  <si>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</si>
  <si>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</si>
  <si>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</si>
  <si>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</si>
  <si>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</si>
  <si>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</si>
  <si>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</si>
  <si>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</si>
  <si>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</si>
  <si>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</si>
  <si>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</si>
  <si>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</si>
  <si>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</si>
  <si>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</si>
  <si>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</si>
  <si>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</si>
  <si>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</si>
  <si>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</si>
  <si>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</si>
  <si>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</si>
  <si>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</si>
  <si>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</si>
  <si>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</si>
  <si>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</si>
  <si>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</si>
  <si>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</si>
  <si>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</si>
  <si>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</si>
  <si>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</si>
  <si>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</si>
  <si>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</si>
  <si>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</si>
  <si>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</si>
  <si>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</si>
  <si>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</si>
  <si>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</si>
  <si>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</si>
  <si>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</si>
  <si>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</si>
  <si>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</si>
  <si>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</si>
  <si>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</si>
  <si>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</si>
  <si>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</si>
  <si>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</si>
  <si>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</si>
  <si>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</si>
  <si>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</si>
  <si>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</si>
  <si>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</si>
  <si>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</si>
  <si>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</si>
  <si>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</si>
  <si>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</si>
  <si>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</si>
  <si>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</si>
  <si>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</si>
  <si>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</si>
  <si>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</si>
  <si>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</si>
  <si>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</si>
  <si>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</si>
  <si>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</si>
  <si>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</si>
  <si>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</si>
  <si>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</si>
  <si>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</si>
  <si>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</si>
  <si>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</si>
  <si>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4120</t>
  </si>
  <si>
    <t>01 6187 697</t>
  </si>
  <si>
    <t>NE</t>
  </si>
  <si>
    <t>Obveznik: TEHNIKA d.d. matica</t>
  </si>
  <si>
    <t>IV.POTRAŽIVANJA (030 do 032)</t>
  </si>
  <si>
    <t xml:space="preserve">   10. Obveze s osnove udjela u rezultatu</t>
  </si>
  <si>
    <t xml:space="preserve">    7. Materijalna imovina u pripremi</t>
  </si>
  <si>
    <t>Zlatko Sirovec, struč.spec.ing.građ.</t>
  </si>
  <si>
    <t>stanje na dan 31.12.2017.</t>
  </si>
  <si>
    <t>u razdoblju 01.01.2017. do  31.12.2017.</t>
  </si>
  <si>
    <t>u razdoblju  01.01.2017. do  31.12.2017.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</si>
  <si>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</si>
  <si>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</si>
  <si>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</si>
  <si>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</si>
  <si>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</si>
  <si>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</si>
  <si>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</si>
  <si>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</si>
  <si>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Franjo Katić</t>
  </si>
  <si>
    <t>01 6301 153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</si>
</sst>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Alignment="1">
      <alignment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7" t="s">
        <v>245</v>
      </c>
      <c r="B1" s="147"/>
      <c r="C1" s="14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7" t="s">
        <v>246</v>
      </c>
      <c r="B2" s="177"/>
      <c r="C2" s="177"/>
      <c r="D2" s="178"/>
      <c r="E2" s="24">
        <v>42736</v>
      </c>
      <c r="F2" s="25"/>
      <c r="G2" s="26" t="s">
        <v>247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9" t="s">
        <v>248</v>
      </c>
      <c r="B4" s="179"/>
      <c r="C4" s="179"/>
      <c r="D4" s="179"/>
      <c r="E4" s="179"/>
      <c r="F4" s="179"/>
      <c r="G4" s="179"/>
      <c r="H4" s="179"/>
      <c r="I4" s="17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6" t="s">
        <v>249</v>
      </c>
      <c r="B6" s="137"/>
      <c r="C6" s="148" t="s">
        <v>313</v>
      </c>
      <c r="D6" s="149"/>
      <c r="E6" s="180"/>
      <c r="F6" s="180"/>
      <c r="G6" s="180"/>
      <c r="H6" s="180"/>
      <c r="I6" s="39"/>
      <c r="J6" s="22"/>
      <c r="K6" s="22"/>
      <c r="L6" s="22"/>
    </row>
    <row r="7" spans="1:12" ht="12.75">
      <c r="A7" s="40"/>
      <c r="B7" s="40"/>
      <c r="C7" s="31"/>
      <c r="D7" s="31"/>
      <c r="E7" s="180"/>
      <c r="F7" s="180"/>
      <c r="G7" s="180"/>
      <c r="H7" s="180"/>
      <c r="I7" s="39"/>
      <c r="J7" s="22"/>
      <c r="K7" s="22"/>
      <c r="L7" s="22"/>
    </row>
    <row r="8" spans="1:12" ht="12.75">
      <c r="A8" s="181" t="s">
        <v>250</v>
      </c>
      <c r="B8" s="182"/>
      <c r="C8" s="148" t="s">
        <v>314</v>
      </c>
      <c r="D8" s="149"/>
      <c r="E8" s="180"/>
      <c r="F8" s="180"/>
      <c r="G8" s="180"/>
      <c r="H8" s="18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4" t="s">
        <v>251</v>
      </c>
      <c r="B10" s="175"/>
      <c r="C10" s="148" t="s">
        <v>315</v>
      </c>
      <c r="D10" s="14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6"/>
      <c r="B11" s="17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6" t="s">
        <v>252</v>
      </c>
      <c r="B12" s="137"/>
      <c r="C12" s="150" t="s">
        <v>316</v>
      </c>
      <c r="D12" s="171"/>
      <c r="E12" s="171"/>
      <c r="F12" s="171"/>
      <c r="G12" s="171"/>
      <c r="H12" s="171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6" t="s">
        <v>253</v>
      </c>
      <c r="B14" s="137"/>
      <c r="C14" s="172">
        <v>10000</v>
      </c>
      <c r="D14" s="173"/>
      <c r="E14" s="31"/>
      <c r="F14" s="150" t="s">
        <v>317</v>
      </c>
      <c r="G14" s="171"/>
      <c r="H14" s="171"/>
      <c r="I14" s="13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6" t="s">
        <v>254</v>
      </c>
      <c r="B16" s="137"/>
      <c r="C16" s="150" t="s">
        <v>318</v>
      </c>
      <c r="D16" s="171"/>
      <c r="E16" s="171"/>
      <c r="F16" s="171"/>
      <c r="G16" s="171"/>
      <c r="H16" s="171"/>
      <c r="I16" s="13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6" t="s">
        <v>255</v>
      </c>
      <c r="B18" s="137"/>
      <c r="C18" s="163" t="s">
        <v>319</v>
      </c>
      <c r="D18" s="164"/>
      <c r="E18" s="164"/>
      <c r="F18" s="164"/>
      <c r="G18" s="164"/>
      <c r="H18" s="164"/>
      <c r="I18" s="16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6" t="s">
        <v>256</v>
      </c>
      <c r="B20" s="137"/>
      <c r="C20" s="166" t="s">
        <v>320</v>
      </c>
      <c r="D20" s="164"/>
      <c r="E20" s="164"/>
      <c r="F20" s="164"/>
      <c r="G20" s="164"/>
      <c r="H20" s="164"/>
      <c r="I20" s="16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6" t="s">
        <v>257</v>
      </c>
      <c r="B22" s="137"/>
      <c r="C22" s="44">
        <v>133</v>
      </c>
      <c r="D22" s="150" t="s">
        <v>317</v>
      </c>
      <c r="E22" s="167"/>
      <c r="F22" s="168"/>
      <c r="G22" s="169"/>
      <c r="H22" s="170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6" t="s">
        <v>258</v>
      </c>
      <c r="B24" s="137"/>
      <c r="C24" s="44">
        <v>21</v>
      </c>
      <c r="D24" s="150" t="s">
        <v>321</v>
      </c>
      <c r="E24" s="167"/>
      <c r="F24" s="167"/>
      <c r="G24" s="168"/>
      <c r="H24" s="38" t="s">
        <v>259</v>
      </c>
      <c r="I24" s="47">
        <v>673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260</v>
      </c>
      <c r="I25" s="43"/>
      <c r="J25" s="22"/>
      <c r="K25" s="22"/>
      <c r="L25" s="22"/>
    </row>
    <row r="26" spans="1:12" ht="12.75">
      <c r="A26" s="136" t="s">
        <v>261</v>
      </c>
      <c r="B26" s="137"/>
      <c r="C26" s="48" t="s">
        <v>324</v>
      </c>
      <c r="D26" s="49"/>
      <c r="E26" s="22"/>
      <c r="F26" s="50"/>
      <c r="G26" s="136" t="s">
        <v>262</v>
      </c>
      <c r="H26" s="137"/>
      <c r="I26" s="51" t="s">
        <v>322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7" t="s">
        <v>263</v>
      </c>
      <c r="B28" s="158"/>
      <c r="C28" s="159"/>
      <c r="D28" s="159"/>
      <c r="E28" s="160" t="s">
        <v>264</v>
      </c>
      <c r="F28" s="161"/>
      <c r="G28" s="161"/>
      <c r="H28" s="162" t="s">
        <v>265</v>
      </c>
      <c r="I28" s="16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21"/>
      <c r="B30" s="122"/>
      <c r="C30" s="122"/>
      <c r="D30" s="123"/>
      <c r="E30" s="121"/>
      <c r="F30" s="122"/>
      <c r="G30" s="123"/>
      <c r="H30" s="124"/>
      <c r="I30" s="125"/>
      <c r="J30" s="22"/>
      <c r="K30" s="22"/>
      <c r="L30" s="22"/>
    </row>
    <row r="31" spans="1:12" s="107" customFormat="1" ht="12.75">
      <c r="A31" s="108"/>
      <c r="B31" s="108"/>
      <c r="C31" s="109"/>
      <c r="D31" s="119"/>
      <c r="E31" s="119"/>
      <c r="F31" s="119"/>
      <c r="G31" s="119"/>
      <c r="H31" s="108"/>
      <c r="I31" s="110"/>
      <c r="J31" s="22"/>
      <c r="K31" s="22"/>
      <c r="L31" s="22"/>
    </row>
    <row r="32" spans="1:12" s="107" customFormat="1" ht="12.75">
      <c r="A32" s="121"/>
      <c r="B32" s="126"/>
      <c r="C32" s="126"/>
      <c r="D32" s="127"/>
      <c r="E32" s="121"/>
      <c r="F32" s="126"/>
      <c r="G32" s="127"/>
      <c r="H32" s="124"/>
      <c r="I32" s="128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21"/>
      <c r="B34" s="126"/>
      <c r="C34" s="126"/>
      <c r="D34" s="127"/>
      <c r="E34" s="121"/>
      <c r="F34" s="126"/>
      <c r="G34" s="127"/>
      <c r="H34" s="124"/>
      <c r="I34" s="128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21"/>
      <c r="B36" s="126"/>
      <c r="C36" s="126"/>
      <c r="D36" s="127"/>
      <c r="E36" s="121"/>
      <c r="F36" s="126"/>
      <c r="G36" s="127"/>
      <c r="H36" s="124"/>
      <c r="I36" s="128"/>
      <c r="J36" s="22"/>
      <c r="K36" s="22"/>
      <c r="L36" s="22"/>
    </row>
    <row r="37" spans="1:12" s="107" customFormat="1" ht="12.75">
      <c r="A37" s="109"/>
      <c r="B37" s="109"/>
      <c r="C37" s="120"/>
      <c r="D37" s="120"/>
      <c r="E37" s="108"/>
      <c r="F37" s="120"/>
      <c r="G37" s="120"/>
      <c r="H37" s="108"/>
      <c r="I37" s="108"/>
      <c r="J37" s="22"/>
      <c r="K37" s="22"/>
      <c r="L37" s="22"/>
    </row>
    <row r="38" spans="1:12" s="107" customFormat="1" ht="12.75">
      <c r="A38" s="121"/>
      <c r="B38" s="126"/>
      <c r="C38" s="126"/>
      <c r="D38" s="127"/>
      <c r="E38" s="121"/>
      <c r="F38" s="126"/>
      <c r="G38" s="127"/>
      <c r="H38" s="124"/>
      <c r="I38" s="128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21"/>
      <c r="B40" s="126"/>
      <c r="C40" s="126"/>
      <c r="D40" s="127"/>
      <c r="E40" s="121"/>
      <c r="F40" s="126"/>
      <c r="G40" s="127"/>
      <c r="H40" s="124"/>
      <c r="I40" s="128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21"/>
      <c r="B42" s="122"/>
      <c r="C42" s="122"/>
      <c r="D42" s="123"/>
      <c r="E42" s="121"/>
      <c r="F42" s="122"/>
      <c r="G42" s="123"/>
      <c r="H42" s="124"/>
      <c r="I42" s="125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21"/>
      <c r="B44" s="122"/>
      <c r="C44" s="122"/>
      <c r="D44" s="123"/>
      <c r="E44" s="121"/>
      <c r="F44" s="122"/>
      <c r="G44" s="123"/>
      <c r="H44" s="124"/>
      <c r="I44" s="125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21"/>
      <c r="B46" s="122"/>
      <c r="C46" s="122"/>
      <c r="D46" s="123"/>
      <c r="E46" s="121"/>
      <c r="F46" s="122"/>
      <c r="G46" s="123"/>
      <c r="H46" s="124"/>
      <c r="I46" s="125"/>
      <c r="J46" s="22"/>
      <c r="K46" s="22"/>
      <c r="L46" s="22"/>
    </row>
    <row r="47" spans="1:12" ht="12.75">
      <c r="A47" s="55"/>
      <c r="B47" s="55"/>
      <c r="C47" s="55"/>
      <c r="D47" s="42"/>
      <c r="E47" s="42"/>
      <c r="F47" s="55"/>
      <c r="G47" s="42"/>
      <c r="H47" s="42"/>
      <c r="I47" s="42"/>
      <c r="J47" s="22"/>
      <c r="K47" s="22"/>
      <c r="L47" s="22"/>
    </row>
    <row r="48" spans="1:12" ht="12.75">
      <c r="A48" s="131" t="s">
        <v>266</v>
      </c>
      <c r="B48" s="132"/>
      <c r="C48" s="148"/>
      <c r="D48" s="149"/>
      <c r="E48" s="32"/>
      <c r="F48" s="150"/>
      <c r="G48" s="151"/>
      <c r="H48" s="151"/>
      <c r="I48" s="152"/>
      <c r="J48" s="22"/>
      <c r="K48" s="22"/>
      <c r="L48" s="22"/>
    </row>
    <row r="49" spans="1:12" ht="12.75">
      <c r="A49" s="54"/>
      <c r="B49" s="54"/>
      <c r="C49" s="153"/>
      <c r="D49" s="154"/>
      <c r="E49" s="31"/>
      <c r="F49" s="153"/>
      <c r="G49" s="155"/>
      <c r="H49" s="56"/>
      <c r="I49" s="56"/>
      <c r="J49" s="22"/>
      <c r="K49" s="22"/>
      <c r="L49" s="22"/>
    </row>
    <row r="50" spans="1:12" ht="12.75">
      <c r="A50" s="131" t="s">
        <v>267</v>
      </c>
      <c r="B50" s="132"/>
      <c r="C50" s="150" t="s">
        <v>341</v>
      </c>
      <c r="D50" s="156"/>
      <c r="E50" s="156"/>
      <c r="F50" s="156"/>
      <c r="G50" s="156"/>
      <c r="H50" s="156"/>
      <c r="I50" s="156"/>
      <c r="J50" s="22"/>
      <c r="K50" s="22"/>
      <c r="L50" s="22"/>
    </row>
    <row r="51" spans="1:12" ht="12.75">
      <c r="A51" s="40"/>
      <c r="B51" s="40"/>
      <c r="C51" s="57" t="s">
        <v>268</v>
      </c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1" t="s">
        <v>269</v>
      </c>
      <c r="B52" s="132"/>
      <c r="C52" s="138" t="s">
        <v>342</v>
      </c>
      <c r="D52" s="134"/>
      <c r="E52" s="135"/>
      <c r="F52" s="32"/>
      <c r="G52" s="38" t="s">
        <v>270</v>
      </c>
      <c r="H52" s="138" t="s">
        <v>323</v>
      </c>
      <c r="I52" s="135"/>
      <c r="J52" s="22"/>
      <c r="K52" s="22"/>
      <c r="L52" s="22"/>
    </row>
    <row r="53" spans="1:12" ht="12.75">
      <c r="A53" s="40"/>
      <c r="B53" s="40"/>
      <c r="C53" s="57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31" t="s">
        <v>255</v>
      </c>
      <c r="B54" s="132"/>
      <c r="C54" s="133" t="s">
        <v>319</v>
      </c>
      <c r="D54" s="134"/>
      <c r="E54" s="134"/>
      <c r="F54" s="134"/>
      <c r="G54" s="134"/>
      <c r="H54" s="134"/>
      <c r="I54" s="135"/>
      <c r="J54" s="22"/>
      <c r="K54" s="22"/>
      <c r="L54" s="22"/>
    </row>
    <row r="55" spans="1:12" ht="12.75">
      <c r="A55" s="40"/>
      <c r="B55" s="40"/>
      <c r="C55" s="32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36" t="s">
        <v>271</v>
      </c>
      <c r="B56" s="137"/>
      <c r="C56" s="138" t="s">
        <v>329</v>
      </c>
      <c r="D56" s="134"/>
      <c r="E56" s="134"/>
      <c r="F56" s="134"/>
      <c r="G56" s="134"/>
      <c r="H56" s="134"/>
      <c r="I56" s="139"/>
      <c r="J56" s="22"/>
      <c r="K56" s="22"/>
      <c r="L56" s="22"/>
    </row>
    <row r="57" spans="1:12" ht="12.75">
      <c r="A57" s="58"/>
      <c r="B57" s="58"/>
      <c r="C57" s="142" t="s">
        <v>272</v>
      </c>
      <c r="D57" s="142"/>
      <c r="E57" s="142"/>
      <c r="F57" s="142"/>
      <c r="G57" s="142"/>
      <c r="H57" s="142"/>
      <c r="I57" s="60"/>
      <c r="J57" s="22"/>
      <c r="K57" s="22"/>
      <c r="L57" s="22"/>
    </row>
    <row r="58" spans="1:12" ht="12.75">
      <c r="A58" s="58"/>
      <c r="B58" s="58"/>
      <c r="C58" s="59"/>
      <c r="D58" s="59"/>
      <c r="E58" s="59"/>
      <c r="F58" s="59"/>
      <c r="G58" s="59"/>
      <c r="H58" s="59"/>
      <c r="I58" s="60"/>
      <c r="J58" s="22"/>
      <c r="K58" s="22"/>
      <c r="L58" s="22"/>
    </row>
    <row r="59" spans="1:12" ht="12.75">
      <c r="A59" s="58"/>
      <c r="B59" s="140" t="s">
        <v>273</v>
      </c>
      <c r="C59" s="141"/>
      <c r="D59" s="141"/>
      <c r="E59" s="141"/>
      <c r="F59" s="102"/>
      <c r="G59" s="102"/>
      <c r="H59" s="103"/>
      <c r="I59" s="103"/>
      <c r="J59" s="22"/>
      <c r="K59" s="22"/>
      <c r="L59" s="22"/>
    </row>
    <row r="60" spans="1:12" ht="12.75">
      <c r="A60" s="58"/>
      <c r="B60" s="104" t="s">
        <v>312</v>
      </c>
      <c r="C60" s="105"/>
      <c r="D60" s="105"/>
      <c r="E60" s="105"/>
      <c r="F60" s="105"/>
      <c r="G60" s="105"/>
      <c r="H60" s="146" t="s">
        <v>306</v>
      </c>
      <c r="I60" s="146"/>
      <c r="J60" s="22"/>
      <c r="K60" s="22"/>
      <c r="L60" s="22"/>
    </row>
    <row r="61" spans="1:12" ht="12.75">
      <c r="A61" s="58"/>
      <c r="B61" s="104" t="s">
        <v>307</v>
      </c>
      <c r="C61" s="105"/>
      <c r="D61" s="105"/>
      <c r="E61" s="105"/>
      <c r="F61" s="105"/>
      <c r="G61" s="105"/>
      <c r="H61" s="146"/>
      <c r="I61" s="146"/>
      <c r="J61" s="22"/>
      <c r="K61" s="22"/>
      <c r="L61" s="22"/>
    </row>
    <row r="62" spans="1:12" ht="12.75">
      <c r="A62" s="58"/>
      <c r="B62" s="104" t="s">
        <v>308</v>
      </c>
      <c r="C62" s="105"/>
      <c r="D62" s="105"/>
      <c r="E62" s="105"/>
      <c r="F62" s="105"/>
      <c r="G62" s="105"/>
      <c r="H62" s="146"/>
      <c r="I62" s="146"/>
      <c r="J62" s="22"/>
      <c r="K62" s="22"/>
      <c r="L62" s="22"/>
    </row>
    <row r="63" spans="1:12" ht="12.75">
      <c r="A63" s="58"/>
      <c r="B63" s="104" t="s">
        <v>309</v>
      </c>
      <c r="C63" s="106"/>
      <c r="D63" s="106"/>
      <c r="E63" s="106"/>
      <c r="F63" s="106"/>
      <c r="G63" s="106"/>
      <c r="H63" s="146"/>
      <c r="I63" s="146"/>
      <c r="J63" s="22"/>
      <c r="K63" s="22"/>
      <c r="L63" s="22"/>
    </row>
    <row r="64" spans="1:12" ht="12.75">
      <c r="A64" s="58"/>
      <c r="B64" s="104" t="s">
        <v>310</v>
      </c>
      <c r="C64" s="106"/>
      <c r="D64" s="106"/>
      <c r="E64" s="106"/>
      <c r="F64" s="106"/>
      <c r="G64" s="106"/>
      <c r="H64" s="146"/>
      <c r="I64" s="146"/>
      <c r="J64" s="22"/>
      <c r="K64" s="22"/>
      <c r="L64" s="22"/>
    </row>
    <row r="65" spans="1:12" ht="12.75">
      <c r="A65" s="58"/>
      <c r="B65" s="58"/>
      <c r="C65" s="59"/>
      <c r="D65" s="59"/>
      <c r="E65" s="59"/>
      <c r="F65" s="59"/>
      <c r="G65" s="59"/>
      <c r="H65" s="59"/>
      <c r="I65" s="60"/>
      <c r="J65" s="22"/>
      <c r="K65" s="22"/>
      <c r="L65" s="22"/>
    </row>
    <row r="66" spans="1:12" ht="13.5" thickBot="1">
      <c r="A66" s="61" t="s">
        <v>274</v>
      </c>
      <c r="B66" s="32"/>
      <c r="C66" s="32"/>
      <c r="D66" s="32"/>
      <c r="E66" s="32"/>
      <c r="F66" s="32"/>
      <c r="G66" s="62"/>
      <c r="H66" s="63"/>
      <c r="I66" s="62"/>
      <c r="J66" s="22"/>
      <c r="K66" s="22"/>
      <c r="L66" s="22"/>
    </row>
    <row r="67" spans="1:12" ht="12.75">
      <c r="A67" s="32"/>
      <c r="B67" s="32"/>
      <c r="C67" s="32"/>
      <c r="D67" s="32"/>
      <c r="E67" s="58" t="s">
        <v>275</v>
      </c>
      <c r="F67" s="22"/>
      <c r="G67" s="143" t="s">
        <v>276</v>
      </c>
      <c r="H67" s="144"/>
      <c r="I67" s="145"/>
      <c r="J67" s="22"/>
      <c r="K67" s="22"/>
      <c r="L67" s="22"/>
    </row>
    <row r="68" spans="1:12" ht="12.75">
      <c r="A68" s="64"/>
      <c r="B68" s="64"/>
      <c r="C68" s="37"/>
      <c r="D68" s="37"/>
      <c r="E68" s="37"/>
      <c r="F68" s="37"/>
      <c r="G68" s="129"/>
      <c r="H68" s="130"/>
      <c r="I68" s="37"/>
      <c r="J68" s="22"/>
      <c r="K68" s="22"/>
      <c r="L68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I46" name="Range1_1_1"/>
  </protectedRanges>
  <mergeCells count="8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6:D36"/>
    <mergeCell ref="E36:G36"/>
    <mergeCell ref="H36:I36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A40:D40"/>
    <mergeCell ref="E40:G40"/>
    <mergeCell ref="H40:I40"/>
    <mergeCell ref="F49:G49"/>
    <mergeCell ref="C50:I50"/>
    <mergeCell ref="A42:D42"/>
    <mergeCell ref="E42:G42"/>
    <mergeCell ref="H42:I42"/>
    <mergeCell ref="A44:D44"/>
    <mergeCell ref="E44:G44"/>
    <mergeCell ref="H44:I44"/>
    <mergeCell ref="H60:I64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E34:G34"/>
    <mergeCell ref="H34:I34"/>
    <mergeCell ref="G68:H68"/>
    <mergeCell ref="A54:B54"/>
    <mergeCell ref="C54:I54"/>
    <mergeCell ref="A56:B56"/>
    <mergeCell ref="C56:I56"/>
    <mergeCell ref="B59:E59"/>
    <mergeCell ref="C57:H57"/>
    <mergeCell ref="G67:I67"/>
    <mergeCell ref="D31:G31"/>
    <mergeCell ref="C37:D37"/>
    <mergeCell ref="F37:G37"/>
    <mergeCell ref="A46:D46"/>
    <mergeCell ref="E46:G46"/>
    <mergeCell ref="H46:I46"/>
    <mergeCell ref="A32:D32"/>
    <mergeCell ref="E32:G32"/>
    <mergeCell ref="H32:I32"/>
    <mergeCell ref="A34:D3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4" r:id="rId2" display="franjo.katic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workbookViewId="0" topLeftCell="A68">
      <selection activeCell="M116" sqref="M116"/>
    </sheetView>
  </sheetViews>
  <sheetFormatPr defaultColWidth="9.140625" defaultRowHeight="12.75"/>
  <cols>
    <col min="10" max="10" width="11.00390625" style="0" customWidth="1"/>
    <col min="11" max="11" width="11.421875" style="0" customWidth="1"/>
    <col min="13" max="13" width="11.140625" style="0" bestFit="1" customWidth="1"/>
    <col min="14" max="14" width="12.00390625" style="0" bestFit="1" customWidth="1"/>
  </cols>
  <sheetData>
    <row r="1" spans="1:11" ht="12.75">
      <c r="A1" s="183" t="s">
        <v>152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2.75">
      <c r="A2" s="187" t="s">
        <v>330</v>
      </c>
      <c r="B2" s="188"/>
      <c r="C2" s="188"/>
      <c r="D2" s="188"/>
      <c r="E2" s="188"/>
      <c r="F2" s="188"/>
      <c r="G2" s="188"/>
      <c r="H2" s="188"/>
      <c r="I2" s="188"/>
      <c r="J2" s="188"/>
      <c r="K2" s="186"/>
    </row>
    <row r="3" spans="1:11" ht="12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.75">
      <c r="A4" s="193" t="s">
        <v>325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34.5" thickBot="1">
      <c r="A5" s="196" t="s">
        <v>56</v>
      </c>
      <c r="B5" s="197"/>
      <c r="C5" s="197"/>
      <c r="D5" s="197"/>
      <c r="E5" s="197"/>
      <c r="F5" s="197"/>
      <c r="G5" s="197"/>
      <c r="H5" s="198"/>
      <c r="I5" s="66" t="s">
        <v>277</v>
      </c>
      <c r="J5" s="67" t="s">
        <v>108</v>
      </c>
      <c r="K5" s="68" t="s">
        <v>109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70">
        <v>2</v>
      </c>
      <c r="J6" s="69">
        <v>3</v>
      </c>
      <c r="K6" s="69">
        <v>4</v>
      </c>
    </row>
    <row r="7" spans="1:11" ht="12.7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2.75">
      <c r="A8" s="203" t="s">
        <v>57</v>
      </c>
      <c r="B8" s="204"/>
      <c r="C8" s="204"/>
      <c r="D8" s="204"/>
      <c r="E8" s="204"/>
      <c r="F8" s="204"/>
      <c r="G8" s="204"/>
      <c r="H8" s="205"/>
      <c r="I8" s="6">
        <v>1</v>
      </c>
      <c r="J8" s="11"/>
      <c r="K8" s="11"/>
    </row>
    <row r="9" spans="1:11" s="116" customFormat="1" ht="12.75">
      <c r="A9" s="206" t="s">
        <v>333</v>
      </c>
      <c r="B9" s="207"/>
      <c r="C9" s="207"/>
      <c r="D9" s="207"/>
      <c r="E9" s="207"/>
      <c r="F9" s="207"/>
      <c r="G9" s="207"/>
      <c r="H9" s="208"/>
      <c r="I9" s="4">
        <v>2</v>
      </c>
      <c r="J9" s="115">
        <f>J10+J17+J27+J36+J40</f>
        <v>362585798</v>
      </c>
      <c r="K9" s="115">
        <f>K10+K17+K27+K36+K40</f>
        <v>511513023</v>
      </c>
    </row>
    <row r="10" spans="1:11" ht="12.75">
      <c r="A10" s="190" t="s">
        <v>204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24799</v>
      </c>
      <c r="K10" s="12">
        <f>SUM(K11:K16)</f>
        <v>13690</v>
      </c>
    </row>
    <row r="11" spans="1:11" ht="12.75">
      <c r="A11" s="190" t="s">
        <v>110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13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24799</v>
      </c>
      <c r="K12" s="13">
        <v>13690</v>
      </c>
    </row>
    <row r="13" spans="1:11" ht="12.75">
      <c r="A13" s="190" t="s">
        <v>111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207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208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209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s="116" customFormat="1" ht="12.75">
      <c r="A17" s="206" t="s">
        <v>205</v>
      </c>
      <c r="B17" s="207"/>
      <c r="C17" s="207"/>
      <c r="D17" s="207"/>
      <c r="E17" s="207"/>
      <c r="F17" s="207"/>
      <c r="G17" s="207"/>
      <c r="H17" s="208"/>
      <c r="I17" s="4">
        <v>10</v>
      </c>
      <c r="J17" s="115">
        <f>SUM(J18:J26)</f>
        <v>142972006</v>
      </c>
      <c r="K17" s="115">
        <f>SUM(K18:K26)</f>
        <v>276651577</v>
      </c>
    </row>
    <row r="18" spans="1:11" ht="12.75">
      <c r="A18" s="190" t="s">
        <v>210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29527832</v>
      </c>
      <c r="K18" s="13">
        <v>187963654</v>
      </c>
    </row>
    <row r="19" spans="1:11" ht="12.75">
      <c r="A19" s="190" t="s">
        <v>244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83694905</v>
      </c>
      <c r="K19" s="13">
        <v>65692971</v>
      </c>
    </row>
    <row r="20" spans="1:11" ht="12.75">
      <c r="A20" s="190" t="s">
        <v>211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21942673</v>
      </c>
      <c r="K20" s="13">
        <v>18832206</v>
      </c>
    </row>
    <row r="21" spans="1:11" ht="12.75">
      <c r="A21" s="190" t="s">
        <v>22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4254488</v>
      </c>
      <c r="K21" s="13">
        <v>3922087</v>
      </c>
    </row>
    <row r="22" spans="1:11" ht="12.75">
      <c r="A22" s="190" t="s">
        <v>23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69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328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3552108</v>
      </c>
      <c r="K24" s="13">
        <v>240659</v>
      </c>
    </row>
    <row r="25" spans="1:11" ht="12.75">
      <c r="A25" s="190" t="s">
        <v>70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71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s="116" customFormat="1" ht="12.75">
      <c r="A27" s="206" t="s">
        <v>190</v>
      </c>
      <c r="B27" s="207"/>
      <c r="C27" s="207"/>
      <c r="D27" s="207"/>
      <c r="E27" s="207"/>
      <c r="F27" s="207"/>
      <c r="G27" s="207"/>
      <c r="H27" s="208"/>
      <c r="I27" s="4">
        <v>20</v>
      </c>
      <c r="J27" s="115">
        <f>SUM(J28:J35)</f>
        <v>219588993</v>
      </c>
      <c r="K27" s="115">
        <f>SUM(K28:K35)</f>
        <v>234847756</v>
      </c>
    </row>
    <row r="28" spans="1:11" ht="12.75">
      <c r="A28" s="190" t="s">
        <v>72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170822404</v>
      </c>
      <c r="K28" s="13">
        <v>170571004</v>
      </c>
    </row>
    <row r="29" spans="1:11" ht="12.75">
      <c r="A29" s="190" t="s">
        <v>73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5800000</v>
      </c>
      <c r="K29" s="13">
        <v>6129405</v>
      </c>
    </row>
    <row r="30" spans="1:11" ht="12.75">
      <c r="A30" s="190" t="s">
        <v>74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5178438</v>
      </c>
      <c r="K30" s="13">
        <v>4341216</v>
      </c>
    </row>
    <row r="31" spans="1:11" ht="12.75">
      <c r="A31" s="190" t="s">
        <v>79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80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81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9287736</v>
      </c>
      <c r="K33" s="13">
        <v>53648344</v>
      </c>
    </row>
    <row r="34" spans="1:11" ht="12.75">
      <c r="A34" s="190" t="s">
        <v>75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28500415</v>
      </c>
      <c r="K34" s="13">
        <v>157787</v>
      </c>
    </row>
    <row r="35" spans="1:11" ht="12.75">
      <c r="A35" s="190" t="s">
        <v>183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5" customHeight="1">
      <c r="A36" s="190" t="s">
        <v>326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76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77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78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184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s="116" customFormat="1" ht="12.75">
      <c r="A41" s="206" t="s">
        <v>334</v>
      </c>
      <c r="B41" s="207"/>
      <c r="C41" s="207"/>
      <c r="D41" s="207"/>
      <c r="E41" s="207"/>
      <c r="F41" s="207"/>
      <c r="G41" s="207"/>
      <c r="H41" s="208"/>
      <c r="I41" s="4">
        <v>34</v>
      </c>
      <c r="J41" s="115">
        <f>J42+J50+J57+J65</f>
        <v>308528590</v>
      </c>
      <c r="K41" s="115">
        <f>K42+K50+K57+K65</f>
        <v>257831532</v>
      </c>
    </row>
    <row r="42" spans="1:11" s="116" customFormat="1" ht="12.75">
      <c r="A42" s="206" t="s">
        <v>96</v>
      </c>
      <c r="B42" s="207"/>
      <c r="C42" s="207"/>
      <c r="D42" s="207"/>
      <c r="E42" s="207"/>
      <c r="F42" s="207"/>
      <c r="G42" s="207"/>
      <c r="H42" s="208"/>
      <c r="I42" s="4">
        <v>35</v>
      </c>
      <c r="J42" s="115">
        <f>SUM(J43:J49)</f>
        <v>141381520</v>
      </c>
      <c r="K42" s="115">
        <f>SUM(K43:K49)</f>
        <v>124876500</v>
      </c>
    </row>
    <row r="43" spans="1:11" ht="12.75">
      <c r="A43" s="190" t="s">
        <v>116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17964111</v>
      </c>
      <c r="K43" s="13">
        <v>20940523</v>
      </c>
    </row>
    <row r="44" spans="1:11" ht="12.75">
      <c r="A44" s="190" t="s">
        <v>117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81531484</v>
      </c>
      <c r="K44" s="13">
        <v>61399046</v>
      </c>
    </row>
    <row r="45" spans="1:11" ht="12.75">
      <c r="A45" s="190" t="s">
        <v>82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25874097</v>
      </c>
      <c r="K45" s="13">
        <v>16737136</v>
      </c>
    </row>
    <row r="46" spans="1:11" ht="12.75">
      <c r="A46" s="190" t="s">
        <v>83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3211190</v>
      </c>
      <c r="K46" s="13">
        <v>2273345</v>
      </c>
    </row>
    <row r="47" spans="1:11" ht="12.75">
      <c r="A47" s="190" t="s">
        <v>84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10844071</v>
      </c>
      <c r="K47" s="13">
        <v>22337923</v>
      </c>
    </row>
    <row r="48" spans="1:11" ht="12.75">
      <c r="A48" s="190" t="s">
        <v>85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1956567</v>
      </c>
      <c r="K48" s="13">
        <v>1188527</v>
      </c>
    </row>
    <row r="49" spans="1:11" ht="12.75">
      <c r="A49" s="190" t="s">
        <v>86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s="116" customFormat="1" ht="12.75">
      <c r="A50" s="206" t="s">
        <v>97</v>
      </c>
      <c r="B50" s="207"/>
      <c r="C50" s="207"/>
      <c r="D50" s="207"/>
      <c r="E50" s="207"/>
      <c r="F50" s="207"/>
      <c r="G50" s="207"/>
      <c r="H50" s="208"/>
      <c r="I50" s="4">
        <v>43</v>
      </c>
      <c r="J50" s="115">
        <f>SUM(J51:J56)</f>
        <v>113903187</v>
      </c>
      <c r="K50" s="115">
        <f>SUM(K51:K56)</f>
        <v>90260639</v>
      </c>
    </row>
    <row r="51" spans="1:11" ht="12.75">
      <c r="A51" s="190" t="s">
        <v>199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1391943</v>
      </c>
      <c r="K51" s="13">
        <v>3185743</v>
      </c>
    </row>
    <row r="52" spans="1:11" ht="12.75">
      <c r="A52" s="190" t="s">
        <v>200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99476097</v>
      </c>
      <c r="K52" s="13">
        <v>80170388</v>
      </c>
    </row>
    <row r="53" spans="1:11" ht="12.75">
      <c r="A53" s="190" t="s">
        <v>201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202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182113</v>
      </c>
      <c r="K54" s="13">
        <v>148679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8895004</v>
      </c>
      <c r="K55" s="13">
        <v>3067957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3958030</v>
      </c>
      <c r="K56" s="13">
        <v>3687872</v>
      </c>
    </row>
    <row r="57" spans="1:11" s="116" customFormat="1" ht="12.75">
      <c r="A57" s="206" t="s">
        <v>98</v>
      </c>
      <c r="B57" s="207"/>
      <c r="C57" s="207"/>
      <c r="D57" s="207"/>
      <c r="E57" s="207"/>
      <c r="F57" s="207"/>
      <c r="G57" s="207"/>
      <c r="H57" s="208"/>
      <c r="I57" s="4">
        <v>50</v>
      </c>
      <c r="J57" s="115">
        <f>SUM(J58:J64)</f>
        <v>47702905</v>
      </c>
      <c r="K57" s="115">
        <f>SUM(K58:K64)</f>
        <v>37641238</v>
      </c>
    </row>
    <row r="58" spans="1:11" ht="12.75">
      <c r="A58" s="190" t="s">
        <v>72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73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16928136</v>
      </c>
      <c r="K59" s="13">
        <v>23004780</v>
      </c>
    </row>
    <row r="60" spans="1:13" ht="12.75">
      <c r="A60" s="190" t="s">
        <v>239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  <c r="M60" s="114"/>
    </row>
    <row r="61" spans="1:11" ht="12.75">
      <c r="A61" s="190" t="s">
        <v>79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80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81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15328848</v>
      </c>
      <c r="K63" s="13">
        <v>14636458</v>
      </c>
    </row>
    <row r="64" spans="1:11" ht="12.75">
      <c r="A64" s="190" t="s">
        <v>41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15445921</v>
      </c>
      <c r="K64" s="13">
        <v>0</v>
      </c>
    </row>
    <row r="65" spans="1:11" ht="12.75">
      <c r="A65" s="190" t="s">
        <v>206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5540978</v>
      </c>
      <c r="K65" s="13">
        <v>5053155</v>
      </c>
    </row>
    <row r="66" spans="1:11" ht="12.75">
      <c r="A66" s="206" t="s">
        <v>53</v>
      </c>
      <c r="B66" s="207"/>
      <c r="C66" s="207"/>
      <c r="D66" s="207"/>
      <c r="E66" s="207"/>
      <c r="F66" s="207"/>
      <c r="G66" s="207"/>
      <c r="H66" s="208"/>
      <c r="I66" s="4">
        <v>59</v>
      </c>
      <c r="J66" s="13">
        <v>170610256</v>
      </c>
      <c r="K66" s="13">
        <v>111881260</v>
      </c>
    </row>
    <row r="67" spans="1:11" s="116" customFormat="1" ht="12.75">
      <c r="A67" s="206" t="s">
        <v>335</v>
      </c>
      <c r="B67" s="207"/>
      <c r="C67" s="207"/>
      <c r="D67" s="207"/>
      <c r="E67" s="207"/>
      <c r="F67" s="207"/>
      <c r="G67" s="207"/>
      <c r="H67" s="208"/>
      <c r="I67" s="4">
        <v>60</v>
      </c>
      <c r="J67" s="115">
        <f>J8+J9+J41+J66</f>
        <v>841724644</v>
      </c>
      <c r="K67" s="115">
        <f>K8+K9+K41+K66</f>
        <v>881225815</v>
      </c>
    </row>
    <row r="68" spans="1:11" ht="12.75">
      <c r="A68" s="212" t="s">
        <v>87</v>
      </c>
      <c r="B68" s="213"/>
      <c r="C68" s="213"/>
      <c r="D68" s="213"/>
      <c r="E68" s="213"/>
      <c r="F68" s="213"/>
      <c r="G68" s="213"/>
      <c r="H68" s="214"/>
      <c r="I68" s="7">
        <v>61</v>
      </c>
      <c r="J68" s="14">
        <v>0</v>
      </c>
      <c r="K68" s="14">
        <v>0</v>
      </c>
    </row>
    <row r="69" spans="1:11" ht="12.75">
      <c r="A69" s="215" t="s">
        <v>55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s="116" customFormat="1" ht="12.75">
      <c r="A70" s="203" t="s">
        <v>336</v>
      </c>
      <c r="B70" s="204"/>
      <c r="C70" s="204"/>
      <c r="D70" s="204"/>
      <c r="E70" s="204"/>
      <c r="F70" s="204"/>
      <c r="G70" s="204"/>
      <c r="H70" s="205"/>
      <c r="I70" s="6">
        <v>62</v>
      </c>
      <c r="J70" s="117">
        <f>J71+J72+J73+J79+J80+J83+J86</f>
        <v>339561783</v>
      </c>
      <c r="K70" s="117">
        <f>K71+K72+K73+K79+K80+K83+K86</f>
        <v>368993689</v>
      </c>
    </row>
    <row r="71" spans="1:11" ht="12.75">
      <c r="A71" s="190" t="s">
        <v>140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170514000</v>
      </c>
      <c r="K71" s="13">
        <v>170514000</v>
      </c>
    </row>
    <row r="72" spans="1:11" ht="12.75">
      <c r="A72" s="190" t="s">
        <v>141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>
        <v>0</v>
      </c>
      <c r="K72" s="13">
        <v>0</v>
      </c>
    </row>
    <row r="73" spans="1:11" s="116" customFormat="1" ht="12.75">
      <c r="A73" s="206" t="s">
        <v>142</v>
      </c>
      <c r="B73" s="207"/>
      <c r="C73" s="207"/>
      <c r="D73" s="207"/>
      <c r="E73" s="207"/>
      <c r="F73" s="207"/>
      <c r="G73" s="207"/>
      <c r="H73" s="208"/>
      <c r="I73" s="4">
        <v>65</v>
      </c>
      <c r="J73" s="115">
        <f>J74+J75-J76+J77+J78</f>
        <v>69439939</v>
      </c>
      <c r="K73" s="115">
        <f>K74+K75-K76+K77+K78</f>
        <v>69439939</v>
      </c>
    </row>
    <row r="74" spans="1:11" ht="12.75">
      <c r="A74" s="190" t="s">
        <v>143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8525700</v>
      </c>
      <c r="K74" s="13">
        <v>8525700</v>
      </c>
    </row>
    <row r="75" spans="1:11" ht="12.75">
      <c r="A75" s="190" t="s">
        <v>144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17665347</v>
      </c>
      <c r="K75" s="13">
        <v>17665347</v>
      </c>
    </row>
    <row r="76" spans="1:11" ht="12.75">
      <c r="A76" s="190" t="s">
        <v>132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17665347</v>
      </c>
      <c r="K76" s="13">
        <v>17665347</v>
      </c>
    </row>
    <row r="77" spans="1:11" ht="12.75">
      <c r="A77" s="190" t="s">
        <v>133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134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60914239</v>
      </c>
      <c r="K78" s="13">
        <v>60914239</v>
      </c>
    </row>
    <row r="79" spans="1:11" ht="12.75">
      <c r="A79" s="190" t="s">
        <v>135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154467</v>
      </c>
      <c r="K79" s="13">
        <v>159040495</v>
      </c>
    </row>
    <row r="80" spans="1:11" s="116" customFormat="1" ht="12.75">
      <c r="A80" s="206" t="s">
        <v>237</v>
      </c>
      <c r="B80" s="207"/>
      <c r="C80" s="207"/>
      <c r="D80" s="207"/>
      <c r="E80" s="207"/>
      <c r="F80" s="207"/>
      <c r="G80" s="207"/>
      <c r="H80" s="208"/>
      <c r="I80" s="4">
        <v>72</v>
      </c>
      <c r="J80" s="115">
        <f>J81-J82</f>
        <v>97437599</v>
      </c>
      <c r="K80" s="115">
        <f>K81-K82</f>
        <v>100469690</v>
      </c>
    </row>
    <row r="81" spans="1:11" ht="12.75">
      <c r="A81" s="209" t="s">
        <v>168</v>
      </c>
      <c r="B81" s="210"/>
      <c r="C81" s="210"/>
      <c r="D81" s="210"/>
      <c r="E81" s="210"/>
      <c r="F81" s="210"/>
      <c r="G81" s="210"/>
      <c r="H81" s="211"/>
      <c r="I81" s="4">
        <v>73</v>
      </c>
      <c r="J81" s="13">
        <v>97437599</v>
      </c>
      <c r="K81" s="13">
        <v>100469690</v>
      </c>
    </row>
    <row r="82" spans="1:11" ht="12.75">
      <c r="A82" s="209" t="s">
        <v>169</v>
      </c>
      <c r="B82" s="210"/>
      <c r="C82" s="210"/>
      <c r="D82" s="210"/>
      <c r="E82" s="210"/>
      <c r="F82" s="210"/>
      <c r="G82" s="210"/>
      <c r="H82" s="211"/>
      <c r="I82" s="4">
        <v>74</v>
      </c>
      <c r="J82" s="13"/>
      <c r="K82" s="13"/>
    </row>
    <row r="83" spans="1:11" s="116" customFormat="1" ht="12.75">
      <c r="A83" s="206" t="s">
        <v>238</v>
      </c>
      <c r="B83" s="207"/>
      <c r="C83" s="207"/>
      <c r="D83" s="207"/>
      <c r="E83" s="207"/>
      <c r="F83" s="207"/>
      <c r="G83" s="207"/>
      <c r="H83" s="208"/>
      <c r="I83" s="4">
        <v>75</v>
      </c>
      <c r="J83" s="115">
        <f>J84-J85</f>
        <v>2015778</v>
      </c>
      <c r="K83" s="115">
        <f>K84-K85</f>
        <v>-130470435</v>
      </c>
    </row>
    <row r="84" spans="1:11" ht="12.75">
      <c r="A84" s="209" t="s">
        <v>170</v>
      </c>
      <c r="B84" s="210"/>
      <c r="C84" s="210"/>
      <c r="D84" s="210"/>
      <c r="E84" s="210"/>
      <c r="F84" s="210"/>
      <c r="G84" s="210"/>
      <c r="H84" s="211"/>
      <c r="I84" s="4">
        <v>76</v>
      </c>
      <c r="J84" s="13">
        <v>2015778</v>
      </c>
      <c r="K84" s="13">
        <v>0</v>
      </c>
    </row>
    <row r="85" spans="1:11" ht="12.75">
      <c r="A85" s="209" t="s">
        <v>171</v>
      </c>
      <c r="B85" s="210"/>
      <c r="C85" s="210"/>
      <c r="D85" s="210"/>
      <c r="E85" s="210"/>
      <c r="F85" s="210"/>
      <c r="G85" s="210"/>
      <c r="H85" s="211"/>
      <c r="I85" s="4">
        <v>77</v>
      </c>
      <c r="J85" s="13">
        <v>0</v>
      </c>
      <c r="K85" s="13">
        <v>130470435</v>
      </c>
    </row>
    <row r="86" spans="1:11" ht="12.75">
      <c r="A86" s="190" t="s">
        <v>172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s="116" customFormat="1" ht="12.75">
      <c r="A87" s="206" t="s">
        <v>337</v>
      </c>
      <c r="B87" s="207"/>
      <c r="C87" s="207"/>
      <c r="D87" s="207"/>
      <c r="E87" s="207"/>
      <c r="F87" s="207"/>
      <c r="G87" s="207"/>
      <c r="H87" s="208"/>
      <c r="I87" s="4">
        <v>79</v>
      </c>
      <c r="J87" s="115">
        <f>SUM(J88:J90)</f>
        <v>48796981</v>
      </c>
      <c r="K87" s="115">
        <f>SUM(K88:K90)</f>
        <v>39371621</v>
      </c>
    </row>
    <row r="88" spans="1:11" ht="12.75">
      <c r="A88" s="190" t="s">
        <v>128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4616000</v>
      </c>
      <c r="K88" s="13">
        <v>4471000</v>
      </c>
    </row>
    <row r="89" spans="1:11" ht="12.75">
      <c r="A89" s="190" t="s">
        <v>129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130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44180981</v>
      </c>
      <c r="K90" s="13">
        <v>34900621</v>
      </c>
    </row>
    <row r="91" spans="1:11" s="116" customFormat="1" ht="12.75">
      <c r="A91" s="206" t="s">
        <v>338</v>
      </c>
      <c r="B91" s="207"/>
      <c r="C91" s="207"/>
      <c r="D91" s="207"/>
      <c r="E91" s="207"/>
      <c r="F91" s="207"/>
      <c r="G91" s="207"/>
      <c r="H91" s="208"/>
      <c r="I91" s="4">
        <v>83</v>
      </c>
      <c r="J91" s="115">
        <f>SUM(J92:J100)</f>
        <v>89284043</v>
      </c>
      <c r="K91" s="115">
        <f>SUM(K92:K100)</f>
        <v>102848258</v>
      </c>
    </row>
    <row r="92" spans="1:11" ht="12.75">
      <c r="A92" s="190" t="s">
        <v>131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240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28341701</v>
      </c>
      <c r="K93" s="13">
        <v>28176180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60903725</v>
      </c>
      <c r="K94" s="13">
        <v>74669052</v>
      </c>
    </row>
    <row r="95" spans="1:11" ht="12.75">
      <c r="A95" s="190" t="s">
        <v>241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242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243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90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88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89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38617</v>
      </c>
      <c r="K100" s="13">
        <v>3026</v>
      </c>
    </row>
    <row r="101" spans="1:11" s="116" customFormat="1" ht="12.75">
      <c r="A101" s="206" t="s">
        <v>339</v>
      </c>
      <c r="B101" s="207"/>
      <c r="C101" s="207"/>
      <c r="D101" s="207"/>
      <c r="E101" s="207"/>
      <c r="F101" s="207"/>
      <c r="G101" s="207"/>
      <c r="H101" s="208"/>
      <c r="I101" s="4">
        <v>93</v>
      </c>
      <c r="J101" s="115">
        <f>SUM(J102:J113)</f>
        <v>358154484</v>
      </c>
      <c r="K101" s="115">
        <f>SUM(K102:K113)</f>
        <v>363638219</v>
      </c>
    </row>
    <row r="102" spans="1:11" ht="12.75">
      <c r="A102" s="190" t="s">
        <v>131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26312164</v>
      </c>
      <c r="K102" s="13">
        <v>31576494</v>
      </c>
    </row>
    <row r="103" spans="1:11" ht="12.75">
      <c r="A103" s="190" t="s">
        <v>240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53332064</v>
      </c>
      <c r="K103" s="13">
        <v>43947926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40091853</v>
      </c>
      <c r="K104" s="13">
        <v>37637276</v>
      </c>
    </row>
    <row r="105" spans="1:11" ht="12.75">
      <c r="A105" s="190" t="s">
        <v>241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94143567</v>
      </c>
      <c r="K105" s="13">
        <v>105180650</v>
      </c>
    </row>
    <row r="106" spans="1:11" ht="12.75">
      <c r="A106" s="190" t="s">
        <v>242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118936936</v>
      </c>
      <c r="K106" s="13">
        <v>131460009</v>
      </c>
    </row>
    <row r="107" spans="1:11" ht="12.75">
      <c r="A107" s="190" t="s">
        <v>243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13842800</v>
      </c>
      <c r="K107" s="13">
        <v>1875830</v>
      </c>
    </row>
    <row r="108" spans="1:11" ht="12.75">
      <c r="A108" s="190" t="s">
        <v>90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91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4764222</v>
      </c>
      <c r="K109" s="13">
        <v>4714237</v>
      </c>
    </row>
    <row r="110" spans="1:11" ht="12.75">
      <c r="A110" s="190" t="s">
        <v>92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4374571</v>
      </c>
      <c r="K110" s="13">
        <v>4996432</v>
      </c>
    </row>
    <row r="111" spans="1:11" ht="15.75" customHeight="1">
      <c r="A111" s="190" t="s">
        <v>327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368976</v>
      </c>
      <c r="K111" s="13">
        <v>368976</v>
      </c>
    </row>
    <row r="112" spans="1:11" ht="12.75">
      <c r="A112" s="190" t="s">
        <v>93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94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1987331</v>
      </c>
      <c r="K113" s="13">
        <v>1880389</v>
      </c>
    </row>
    <row r="114" spans="1:11" ht="12.75">
      <c r="A114" s="206" t="s">
        <v>1</v>
      </c>
      <c r="B114" s="207"/>
      <c r="C114" s="207"/>
      <c r="D114" s="207"/>
      <c r="E114" s="207"/>
      <c r="F114" s="207"/>
      <c r="G114" s="207"/>
      <c r="H114" s="208"/>
      <c r="I114" s="4">
        <v>106</v>
      </c>
      <c r="J114" s="13">
        <v>5927353</v>
      </c>
      <c r="K114" s="13">
        <v>6374028</v>
      </c>
    </row>
    <row r="115" spans="1:13" s="116" customFormat="1" ht="12.75">
      <c r="A115" s="206" t="s">
        <v>340</v>
      </c>
      <c r="B115" s="207"/>
      <c r="C115" s="207"/>
      <c r="D115" s="207"/>
      <c r="E115" s="207"/>
      <c r="F115" s="207"/>
      <c r="G115" s="207"/>
      <c r="H115" s="208"/>
      <c r="I115" s="4">
        <v>107</v>
      </c>
      <c r="J115" s="115">
        <f>J70+J87+J91+J101+J114</f>
        <v>841724644</v>
      </c>
      <c r="K115" s="115">
        <f>K70+K87+K91+K101+K114</f>
        <v>881225815</v>
      </c>
      <c r="M115" s="118"/>
    </row>
    <row r="116" spans="1:13" ht="12.75">
      <c r="A116" s="220" t="s">
        <v>54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4">
        <v>0</v>
      </c>
      <c r="K116" s="14">
        <v>0</v>
      </c>
      <c r="M116" s="114"/>
    </row>
    <row r="117" spans="1:11" ht="12.75">
      <c r="A117" s="215" t="s">
        <v>278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03" t="s">
        <v>185</v>
      </c>
      <c r="B118" s="204"/>
      <c r="C118" s="204"/>
      <c r="D118" s="204"/>
      <c r="E118" s="204"/>
      <c r="F118" s="204"/>
      <c r="G118" s="204"/>
      <c r="H118" s="204"/>
      <c r="I118" s="226"/>
      <c r="J118" s="226"/>
      <c r="K118" s="227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228" t="s">
        <v>9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8" t="s">
        <v>95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workbookViewId="0" topLeftCell="A37">
      <selection activeCell="K66" sqref="K6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83" t="s">
        <v>153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2.75">
      <c r="A2" s="187" t="s">
        <v>331</v>
      </c>
      <c r="B2" s="188"/>
      <c r="C2" s="188"/>
      <c r="D2" s="188"/>
      <c r="E2" s="188"/>
      <c r="F2" s="188"/>
      <c r="G2" s="188"/>
      <c r="H2" s="188"/>
      <c r="I2" s="188"/>
      <c r="J2" s="188"/>
      <c r="K2" s="186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193" t="s">
        <v>325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24" thickBot="1">
      <c r="A5" s="231" t="s">
        <v>56</v>
      </c>
      <c r="B5" s="231"/>
      <c r="C5" s="231"/>
      <c r="D5" s="231"/>
      <c r="E5" s="231"/>
      <c r="F5" s="231"/>
      <c r="G5" s="231"/>
      <c r="H5" s="231"/>
      <c r="I5" s="66" t="s">
        <v>279</v>
      </c>
      <c r="J5" s="68" t="s">
        <v>149</v>
      </c>
      <c r="K5" s="68" t="s">
        <v>150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70">
        <v>2</v>
      </c>
      <c r="J6" s="69">
        <v>3</v>
      </c>
      <c r="K6" s="69">
        <v>4</v>
      </c>
    </row>
    <row r="7" spans="1:11" ht="12.75">
      <c r="A7" s="203" t="s">
        <v>21</v>
      </c>
      <c r="B7" s="204"/>
      <c r="C7" s="204"/>
      <c r="D7" s="204"/>
      <c r="E7" s="204"/>
      <c r="F7" s="204"/>
      <c r="G7" s="204"/>
      <c r="H7" s="205"/>
      <c r="I7" s="6">
        <v>111</v>
      </c>
      <c r="J7" s="20">
        <f>SUM(J8:J9)</f>
        <v>570976197</v>
      </c>
      <c r="K7" s="20">
        <f>SUM(K8:K9)</f>
        <v>575601701</v>
      </c>
    </row>
    <row r="8" spans="1:11" ht="12.75">
      <c r="A8" s="206" t="s">
        <v>151</v>
      </c>
      <c r="B8" s="207"/>
      <c r="C8" s="207"/>
      <c r="D8" s="207"/>
      <c r="E8" s="207"/>
      <c r="F8" s="207"/>
      <c r="G8" s="207"/>
      <c r="H8" s="208"/>
      <c r="I8" s="4">
        <v>112</v>
      </c>
      <c r="J8" s="13">
        <v>502887834</v>
      </c>
      <c r="K8" s="13">
        <v>520756920</v>
      </c>
    </row>
    <row r="9" spans="1:11" ht="12.75">
      <c r="A9" s="206" t="s">
        <v>99</v>
      </c>
      <c r="B9" s="207"/>
      <c r="C9" s="207"/>
      <c r="D9" s="207"/>
      <c r="E9" s="207"/>
      <c r="F9" s="207"/>
      <c r="G9" s="207"/>
      <c r="H9" s="208"/>
      <c r="I9" s="4">
        <v>113</v>
      </c>
      <c r="J9" s="13">
        <v>68088363</v>
      </c>
      <c r="K9" s="13">
        <v>54844781</v>
      </c>
    </row>
    <row r="10" spans="1:11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4">
        <v>114</v>
      </c>
      <c r="J10" s="12">
        <f>J11+J12+J16+J20+J21+J22+J25+J26</f>
        <v>571838762</v>
      </c>
      <c r="K10" s="12">
        <f>K11+K12+K16+K20+K21+K22+K25+K26</f>
        <v>704638802</v>
      </c>
    </row>
    <row r="11" spans="1:11" ht="12.75">
      <c r="A11" s="206" t="s">
        <v>100</v>
      </c>
      <c r="B11" s="207"/>
      <c r="C11" s="207"/>
      <c r="D11" s="207"/>
      <c r="E11" s="207"/>
      <c r="F11" s="207"/>
      <c r="G11" s="207"/>
      <c r="H11" s="208"/>
      <c r="I11" s="4">
        <v>115</v>
      </c>
      <c r="J11" s="13">
        <v>9820480</v>
      </c>
      <c r="K11" s="13">
        <v>29605287</v>
      </c>
    </row>
    <row r="12" spans="1:11" ht="12.75">
      <c r="A12" s="206" t="s">
        <v>18</v>
      </c>
      <c r="B12" s="207"/>
      <c r="C12" s="207"/>
      <c r="D12" s="207"/>
      <c r="E12" s="207"/>
      <c r="F12" s="207"/>
      <c r="G12" s="207"/>
      <c r="H12" s="208"/>
      <c r="I12" s="4">
        <v>116</v>
      </c>
      <c r="J12" s="12">
        <f>SUM(J13:J15)</f>
        <v>431718529</v>
      </c>
      <c r="K12" s="12">
        <f>SUM(K13:K15)</f>
        <v>435405182</v>
      </c>
    </row>
    <row r="13" spans="1:11" ht="12.75">
      <c r="A13" s="190" t="s">
        <v>145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86536703</v>
      </c>
      <c r="K13" s="13">
        <v>93019806</v>
      </c>
    </row>
    <row r="14" spans="1:11" ht="12.75">
      <c r="A14" s="190" t="s">
        <v>146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24540191</v>
      </c>
      <c r="K14" s="13">
        <v>25773503</v>
      </c>
    </row>
    <row r="15" spans="1:11" ht="12.75">
      <c r="A15" s="190" t="s">
        <v>58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320641635</v>
      </c>
      <c r="K15" s="13">
        <v>316611873</v>
      </c>
    </row>
    <row r="16" spans="1:11" ht="12.75">
      <c r="A16" s="206" t="s">
        <v>19</v>
      </c>
      <c r="B16" s="207"/>
      <c r="C16" s="207"/>
      <c r="D16" s="207"/>
      <c r="E16" s="207"/>
      <c r="F16" s="207"/>
      <c r="G16" s="207"/>
      <c r="H16" s="208"/>
      <c r="I16" s="4">
        <v>120</v>
      </c>
      <c r="J16" s="12">
        <f>SUM(J17:J19)</f>
        <v>77424680</v>
      </c>
      <c r="K16" s="12">
        <f>SUM(K17:K19)</f>
        <v>81912231</v>
      </c>
    </row>
    <row r="17" spans="1:11" ht="12.75">
      <c r="A17" s="190" t="s">
        <v>59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47300498</v>
      </c>
      <c r="K17" s="13">
        <v>50721687</v>
      </c>
    </row>
    <row r="18" spans="1:11" ht="12.75">
      <c r="A18" s="190" t="s">
        <v>60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18390975</v>
      </c>
      <c r="K18" s="13">
        <v>19761932</v>
      </c>
    </row>
    <row r="19" spans="1:11" ht="12.75">
      <c r="A19" s="190" t="s">
        <v>61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11733207</v>
      </c>
      <c r="K19" s="13">
        <v>11428612</v>
      </c>
    </row>
    <row r="20" spans="1:11" ht="12.75">
      <c r="A20" s="206" t="s">
        <v>101</v>
      </c>
      <c r="B20" s="207"/>
      <c r="C20" s="207"/>
      <c r="D20" s="207"/>
      <c r="E20" s="207"/>
      <c r="F20" s="207"/>
      <c r="G20" s="207"/>
      <c r="H20" s="208"/>
      <c r="I20" s="4">
        <v>124</v>
      </c>
      <c r="J20" s="13">
        <v>9690343</v>
      </c>
      <c r="K20" s="13">
        <v>8853276</v>
      </c>
    </row>
    <row r="21" spans="1:11" ht="12.75">
      <c r="A21" s="206" t="s">
        <v>102</v>
      </c>
      <c r="B21" s="207"/>
      <c r="C21" s="207"/>
      <c r="D21" s="207"/>
      <c r="E21" s="207"/>
      <c r="F21" s="207"/>
      <c r="G21" s="207"/>
      <c r="H21" s="208"/>
      <c r="I21" s="4">
        <v>125</v>
      </c>
      <c r="J21" s="13">
        <v>34910487</v>
      </c>
      <c r="K21" s="13">
        <v>32081754</v>
      </c>
    </row>
    <row r="22" spans="1:11" ht="12.75">
      <c r="A22" s="206" t="s">
        <v>20</v>
      </c>
      <c r="B22" s="207"/>
      <c r="C22" s="207"/>
      <c r="D22" s="207"/>
      <c r="E22" s="207"/>
      <c r="F22" s="207"/>
      <c r="G22" s="207"/>
      <c r="H22" s="208"/>
      <c r="I22" s="4">
        <v>126</v>
      </c>
      <c r="J22" s="12">
        <f>SUM(J23:J24)</f>
        <v>2540229</v>
      </c>
      <c r="K22" s="12">
        <f>SUM(K23:K24)</f>
        <v>3587365</v>
      </c>
    </row>
    <row r="23" spans="1:11" ht="12.75">
      <c r="A23" s="190" t="s">
        <v>136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0</v>
      </c>
      <c r="K23" s="13">
        <v>0</v>
      </c>
    </row>
    <row r="24" spans="1:11" ht="12.75">
      <c r="A24" s="190" t="s">
        <v>137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2540229</v>
      </c>
      <c r="K24" s="13">
        <v>3587365</v>
      </c>
    </row>
    <row r="25" spans="1:11" ht="12.75">
      <c r="A25" s="206" t="s">
        <v>103</v>
      </c>
      <c r="B25" s="207"/>
      <c r="C25" s="207"/>
      <c r="D25" s="207"/>
      <c r="E25" s="207"/>
      <c r="F25" s="207"/>
      <c r="G25" s="207"/>
      <c r="H25" s="208"/>
      <c r="I25" s="4">
        <v>129</v>
      </c>
      <c r="J25" s="13">
        <v>3069929</v>
      </c>
      <c r="K25" s="13">
        <v>107431188</v>
      </c>
    </row>
    <row r="26" spans="1:11" ht="12.75">
      <c r="A26" s="206" t="s">
        <v>47</v>
      </c>
      <c r="B26" s="207"/>
      <c r="C26" s="207"/>
      <c r="D26" s="207"/>
      <c r="E26" s="207"/>
      <c r="F26" s="207"/>
      <c r="G26" s="207"/>
      <c r="H26" s="208"/>
      <c r="I26" s="4">
        <v>130</v>
      </c>
      <c r="J26" s="13">
        <v>2664085</v>
      </c>
      <c r="K26" s="13">
        <v>5762519</v>
      </c>
    </row>
    <row r="27" spans="1:11" ht="12.75">
      <c r="A27" s="206" t="s">
        <v>212</v>
      </c>
      <c r="B27" s="207"/>
      <c r="C27" s="207"/>
      <c r="D27" s="207"/>
      <c r="E27" s="207"/>
      <c r="F27" s="207"/>
      <c r="G27" s="207"/>
      <c r="H27" s="208"/>
      <c r="I27" s="4">
        <v>131</v>
      </c>
      <c r="J27" s="12">
        <f>SUM(J28:J32)</f>
        <v>12372300</v>
      </c>
      <c r="K27" s="12">
        <f>SUM(K28:K32)</f>
        <v>13386886</v>
      </c>
    </row>
    <row r="28" spans="1:11" ht="24" customHeight="1">
      <c r="A28" s="206" t="s">
        <v>226</v>
      </c>
      <c r="B28" s="207"/>
      <c r="C28" s="207"/>
      <c r="D28" s="207"/>
      <c r="E28" s="207"/>
      <c r="F28" s="207"/>
      <c r="G28" s="207"/>
      <c r="H28" s="208"/>
      <c r="I28" s="4">
        <v>132</v>
      </c>
      <c r="J28" s="13">
        <v>2424056</v>
      </c>
      <c r="K28" s="13">
        <v>4985444</v>
      </c>
    </row>
    <row r="29" spans="1:11" ht="23.25" customHeight="1">
      <c r="A29" s="206" t="s">
        <v>154</v>
      </c>
      <c r="B29" s="207"/>
      <c r="C29" s="207"/>
      <c r="D29" s="207"/>
      <c r="E29" s="207"/>
      <c r="F29" s="207"/>
      <c r="G29" s="207"/>
      <c r="H29" s="208"/>
      <c r="I29" s="4">
        <v>133</v>
      </c>
      <c r="J29" s="13">
        <v>9787570</v>
      </c>
      <c r="K29" s="13">
        <v>6645730</v>
      </c>
    </row>
    <row r="30" spans="1:11" ht="12.75">
      <c r="A30" s="206" t="s">
        <v>138</v>
      </c>
      <c r="B30" s="207"/>
      <c r="C30" s="207"/>
      <c r="D30" s="207"/>
      <c r="E30" s="207"/>
      <c r="F30" s="207"/>
      <c r="G30" s="207"/>
      <c r="H30" s="208"/>
      <c r="I30" s="4">
        <v>134</v>
      </c>
      <c r="J30" s="13"/>
      <c r="K30" s="13"/>
    </row>
    <row r="31" spans="1:11" ht="12.75">
      <c r="A31" s="206" t="s">
        <v>222</v>
      </c>
      <c r="B31" s="207"/>
      <c r="C31" s="207"/>
      <c r="D31" s="207"/>
      <c r="E31" s="207"/>
      <c r="F31" s="207"/>
      <c r="G31" s="207"/>
      <c r="H31" s="208"/>
      <c r="I31" s="4">
        <v>135</v>
      </c>
      <c r="J31" s="13">
        <v>157971</v>
      </c>
      <c r="K31" s="13">
        <v>760641</v>
      </c>
    </row>
    <row r="32" spans="1:11" ht="12.75">
      <c r="A32" s="206" t="s">
        <v>139</v>
      </c>
      <c r="B32" s="207"/>
      <c r="C32" s="207"/>
      <c r="D32" s="207"/>
      <c r="E32" s="207"/>
      <c r="F32" s="207"/>
      <c r="G32" s="207"/>
      <c r="H32" s="208"/>
      <c r="I32" s="4">
        <v>136</v>
      </c>
      <c r="J32" s="13">
        <v>2703</v>
      </c>
      <c r="K32" s="13">
        <v>995071</v>
      </c>
    </row>
    <row r="33" spans="1:11" ht="12.75">
      <c r="A33" s="206" t="s">
        <v>213</v>
      </c>
      <c r="B33" s="207"/>
      <c r="C33" s="207"/>
      <c r="D33" s="207"/>
      <c r="E33" s="207"/>
      <c r="F33" s="207"/>
      <c r="G33" s="207"/>
      <c r="H33" s="208"/>
      <c r="I33" s="4">
        <v>137</v>
      </c>
      <c r="J33" s="12">
        <f>SUM(J34:J37)</f>
        <v>8993620</v>
      </c>
      <c r="K33" s="12">
        <f>SUM(K34:K37)</f>
        <v>14820220</v>
      </c>
    </row>
    <row r="34" spans="1:11" ht="15" customHeight="1">
      <c r="A34" s="206" t="s">
        <v>63</v>
      </c>
      <c r="B34" s="207"/>
      <c r="C34" s="207"/>
      <c r="D34" s="207"/>
      <c r="E34" s="207"/>
      <c r="F34" s="207"/>
      <c r="G34" s="207"/>
      <c r="H34" s="208"/>
      <c r="I34" s="4">
        <v>138</v>
      </c>
      <c r="J34" s="13">
        <v>1423912</v>
      </c>
      <c r="K34" s="13">
        <v>4512286</v>
      </c>
    </row>
    <row r="35" spans="1:11" ht="22.5" customHeight="1">
      <c r="A35" s="206" t="s">
        <v>62</v>
      </c>
      <c r="B35" s="207"/>
      <c r="C35" s="207"/>
      <c r="D35" s="207"/>
      <c r="E35" s="207"/>
      <c r="F35" s="207"/>
      <c r="G35" s="207"/>
      <c r="H35" s="208"/>
      <c r="I35" s="4">
        <v>139</v>
      </c>
      <c r="J35" s="13">
        <v>7567608</v>
      </c>
      <c r="K35" s="13">
        <v>8789398</v>
      </c>
    </row>
    <row r="36" spans="1:11" ht="12.75">
      <c r="A36" s="206" t="s">
        <v>223</v>
      </c>
      <c r="B36" s="207"/>
      <c r="C36" s="207"/>
      <c r="D36" s="207"/>
      <c r="E36" s="207"/>
      <c r="F36" s="207"/>
      <c r="G36" s="207"/>
      <c r="H36" s="208"/>
      <c r="I36" s="4">
        <v>140</v>
      </c>
      <c r="J36" s="13">
        <v>0</v>
      </c>
      <c r="K36" s="13">
        <v>1391229</v>
      </c>
    </row>
    <row r="37" spans="1:11" ht="12.75">
      <c r="A37" s="206" t="s">
        <v>64</v>
      </c>
      <c r="B37" s="207"/>
      <c r="C37" s="207"/>
      <c r="D37" s="207"/>
      <c r="E37" s="207"/>
      <c r="F37" s="207"/>
      <c r="G37" s="207"/>
      <c r="H37" s="208"/>
      <c r="I37" s="4">
        <v>141</v>
      </c>
      <c r="J37" s="13">
        <v>2100</v>
      </c>
      <c r="K37" s="13">
        <v>127307</v>
      </c>
    </row>
    <row r="38" spans="1:11" ht="12.75">
      <c r="A38" s="206" t="s">
        <v>194</v>
      </c>
      <c r="B38" s="207"/>
      <c r="C38" s="207"/>
      <c r="D38" s="207"/>
      <c r="E38" s="207"/>
      <c r="F38" s="207"/>
      <c r="G38" s="207"/>
      <c r="H38" s="208"/>
      <c r="I38" s="4">
        <v>142</v>
      </c>
      <c r="J38" s="13"/>
      <c r="K38" s="13"/>
    </row>
    <row r="39" spans="1:11" ht="12.75">
      <c r="A39" s="206" t="s">
        <v>195</v>
      </c>
      <c r="B39" s="207"/>
      <c r="C39" s="207"/>
      <c r="D39" s="207"/>
      <c r="E39" s="207"/>
      <c r="F39" s="207"/>
      <c r="G39" s="207"/>
      <c r="H39" s="208"/>
      <c r="I39" s="4">
        <v>143</v>
      </c>
      <c r="J39" s="13"/>
      <c r="K39" s="13"/>
    </row>
    <row r="40" spans="1:11" ht="12.75">
      <c r="A40" s="206" t="s">
        <v>224</v>
      </c>
      <c r="B40" s="207"/>
      <c r="C40" s="207"/>
      <c r="D40" s="207"/>
      <c r="E40" s="207"/>
      <c r="F40" s="207"/>
      <c r="G40" s="207"/>
      <c r="H40" s="208"/>
      <c r="I40" s="4">
        <v>144</v>
      </c>
      <c r="J40" s="13"/>
      <c r="K40" s="13"/>
    </row>
    <row r="41" spans="1:11" ht="12.75">
      <c r="A41" s="206" t="s">
        <v>225</v>
      </c>
      <c r="B41" s="207"/>
      <c r="C41" s="207"/>
      <c r="D41" s="207"/>
      <c r="E41" s="207"/>
      <c r="F41" s="207"/>
      <c r="G41" s="207"/>
      <c r="H41" s="208"/>
      <c r="I41" s="4">
        <v>145</v>
      </c>
      <c r="J41" s="13"/>
      <c r="K41" s="13"/>
    </row>
    <row r="42" spans="1:11" ht="12.75">
      <c r="A42" s="206" t="s">
        <v>214</v>
      </c>
      <c r="B42" s="207"/>
      <c r="C42" s="207"/>
      <c r="D42" s="207"/>
      <c r="E42" s="207"/>
      <c r="F42" s="207"/>
      <c r="G42" s="207"/>
      <c r="H42" s="208"/>
      <c r="I42" s="4">
        <v>146</v>
      </c>
      <c r="J42" s="12">
        <f>J7+J27+J38+J40</f>
        <v>583348497</v>
      </c>
      <c r="K42" s="12">
        <f>K7+K27+K38+K40</f>
        <v>588988587</v>
      </c>
    </row>
    <row r="43" spans="1:11" ht="12.75">
      <c r="A43" s="206" t="s">
        <v>215</v>
      </c>
      <c r="B43" s="207"/>
      <c r="C43" s="207"/>
      <c r="D43" s="207"/>
      <c r="E43" s="207"/>
      <c r="F43" s="207"/>
      <c r="G43" s="207"/>
      <c r="H43" s="208"/>
      <c r="I43" s="4">
        <v>147</v>
      </c>
      <c r="J43" s="12">
        <f>J10+J33+J39+J41</f>
        <v>580832382</v>
      </c>
      <c r="K43" s="12">
        <f>K10+K33+K39+K41</f>
        <v>719459022</v>
      </c>
    </row>
    <row r="44" spans="1:11" ht="12.75">
      <c r="A44" s="206" t="s">
        <v>235</v>
      </c>
      <c r="B44" s="207"/>
      <c r="C44" s="207"/>
      <c r="D44" s="207"/>
      <c r="E44" s="207"/>
      <c r="F44" s="207"/>
      <c r="G44" s="207"/>
      <c r="H44" s="208"/>
      <c r="I44" s="4">
        <v>148</v>
      </c>
      <c r="J44" s="12">
        <f>J42-J43</f>
        <v>2516115</v>
      </c>
      <c r="K44" s="12">
        <f>K42-K43</f>
        <v>-130470435</v>
      </c>
    </row>
    <row r="45" spans="1:11" ht="12.75">
      <c r="A45" s="209" t="s">
        <v>217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f>IF(J42&gt;J43,J42-J43,0)</f>
        <v>2516115</v>
      </c>
      <c r="K45" s="12">
        <f>IF(K42&gt;K43,K42-K43,0)</f>
        <v>0</v>
      </c>
    </row>
    <row r="46" spans="1:11" ht="12.75">
      <c r="A46" s="209" t="s">
        <v>218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f>IF(J43&gt;J42,J43-J42,0)</f>
        <v>0</v>
      </c>
      <c r="K46" s="12">
        <f>IF(K43&gt;K42,K43-K42,0)</f>
        <v>130470435</v>
      </c>
    </row>
    <row r="47" spans="1:11" ht="12.75">
      <c r="A47" s="206" t="s">
        <v>216</v>
      </c>
      <c r="B47" s="207"/>
      <c r="C47" s="207"/>
      <c r="D47" s="207"/>
      <c r="E47" s="207"/>
      <c r="F47" s="207"/>
      <c r="G47" s="207"/>
      <c r="H47" s="208"/>
      <c r="I47" s="4">
        <v>151</v>
      </c>
      <c r="J47" s="13">
        <v>500337</v>
      </c>
      <c r="K47" s="13">
        <v>0</v>
      </c>
    </row>
    <row r="48" spans="1:11" ht="12.75">
      <c r="A48" s="206" t="s">
        <v>236</v>
      </c>
      <c r="B48" s="207"/>
      <c r="C48" s="207"/>
      <c r="D48" s="207"/>
      <c r="E48" s="207"/>
      <c r="F48" s="207"/>
      <c r="G48" s="207"/>
      <c r="H48" s="208"/>
      <c r="I48" s="4">
        <v>152</v>
      </c>
      <c r="J48" s="12">
        <f>J44-J47</f>
        <v>2015778</v>
      </c>
      <c r="K48" s="12">
        <f>K44-K47</f>
        <v>-130470435</v>
      </c>
    </row>
    <row r="49" spans="1:11" ht="12.75">
      <c r="A49" s="209" t="s">
        <v>191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f>IF(J48&gt;0,J48,0)</f>
        <v>2015778</v>
      </c>
      <c r="K49" s="12">
        <f>IF(K48&gt;0,K48,0)</f>
        <v>0</v>
      </c>
    </row>
    <row r="50" spans="1:11" ht="12.75">
      <c r="A50" s="232" t="s">
        <v>219</v>
      </c>
      <c r="B50" s="233"/>
      <c r="C50" s="233"/>
      <c r="D50" s="233"/>
      <c r="E50" s="233"/>
      <c r="F50" s="233"/>
      <c r="G50" s="233"/>
      <c r="H50" s="234"/>
      <c r="I50" s="7">
        <v>154</v>
      </c>
      <c r="J50" s="18">
        <f>IF(J48&lt;0,-J48,0)</f>
        <v>0</v>
      </c>
      <c r="K50" s="18">
        <f>IF(K48&lt;0,-K48,0)</f>
        <v>130470435</v>
      </c>
    </row>
    <row r="51" spans="1:11" ht="12.75">
      <c r="A51" s="215" t="s">
        <v>113</v>
      </c>
      <c r="B51" s="223"/>
      <c r="C51" s="223"/>
      <c r="D51" s="223"/>
      <c r="E51" s="223"/>
      <c r="F51" s="223"/>
      <c r="G51" s="223"/>
      <c r="H51" s="223"/>
      <c r="I51" s="235"/>
      <c r="J51" s="235"/>
      <c r="K51" s="236"/>
    </row>
    <row r="52" spans="1:11" ht="12.75">
      <c r="A52" s="203" t="s">
        <v>186</v>
      </c>
      <c r="B52" s="204"/>
      <c r="C52" s="204"/>
      <c r="D52" s="204"/>
      <c r="E52" s="204"/>
      <c r="F52" s="204"/>
      <c r="G52" s="204"/>
      <c r="H52" s="204"/>
      <c r="I52" s="226"/>
      <c r="J52" s="226"/>
      <c r="K52" s="227"/>
    </row>
    <row r="53" spans="1:11" ht="12.75">
      <c r="A53" s="237" t="s">
        <v>233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234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215" t="s">
        <v>189</v>
      </c>
      <c r="B55" s="223"/>
      <c r="C55" s="223"/>
      <c r="D55" s="223"/>
      <c r="E55" s="223"/>
      <c r="F55" s="223"/>
      <c r="G55" s="223"/>
      <c r="H55" s="223"/>
      <c r="I55" s="235"/>
      <c r="J55" s="235"/>
      <c r="K55" s="236"/>
    </row>
    <row r="56" spans="1:11" ht="12.75">
      <c r="A56" s="203" t="s">
        <v>203</v>
      </c>
      <c r="B56" s="204"/>
      <c r="C56" s="204"/>
      <c r="D56" s="204"/>
      <c r="E56" s="204"/>
      <c r="F56" s="204"/>
      <c r="G56" s="204"/>
      <c r="H56" s="205"/>
      <c r="I56" s="21">
        <v>157</v>
      </c>
      <c r="J56" s="11">
        <f>J48</f>
        <v>2015778</v>
      </c>
      <c r="K56" s="11">
        <f>K48</f>
        <v>-130470435</v>
      </c>
    </row>
    <row r="57" spans="1:11" ht="12.75">
      <c r="A57" s="206" t="s">
        <v>220</v>
      </c>
      <c r="B57" s="207"/>
      <c r="C57" s="207"/>
      <c r="D57" s="207"/>
      <c r="E57" s="207"/>
      <c r="F57" s="207"/>
      <c r="G57" s="207"/>
      <c r="H57" s="208"/>
      <c r="I57" s="4">
        <v>158</v>
      </c>
      <c r="J57" s="12">
        <f>SUM(J58:J64)</f>
        <v>45220</v>
      </c>
      <c r="K57" s="12">
        <f>SUM(K58:K64)</f>
        <v>-142363</v>
      </c>
    </row>
    <row r="58" spans="1:11" ht="12.75">
      <c r="A58" s="206" t="s">
        <v>227</v>
      </c>
      <c r="B58" s="207"/>
      <c r="C58" s="207"/>
      <c r="D58" s="207"/>
      <c r="E58" s="207"/>
      <c r="F58" s="207"/>
      <c r="G58" s="207"/>
      <c r="H58" s="208"/>
      <c r="I58" s="4">
        <v>159</v>
      </c>
      <c r="J58" s="13">
        <v>0</v>
      </c>
      <c r="K58" s="13">
        <v>0</v>
      </c>
    </row>
    <row r="59" spans="1:11" ht="26.25" customHeight="1">
      <c r="A59" s="206" t="s">
        <v>228</v>
      </c>
      <c r="B59" s="207"/>
      <c r="C59" s="207"/>
      <c r="D59" s="207"/>
      <c r="E59" s="207"/>
      <c r="F59" s="207"/>
      <c r="G59" s="207"/>
      <c r="H59" s="208"/>
      <c r="I59" s="4">
        <v>160</v>
      </c>
      <c r="J59" s="13">
        <v>0</v>
      </c>
      <c r="K59" s="13">
        <v>0</v>
      </c>
    </row>
    <row r="60" spans="1:11" ht="24" customHeight="1">
      <c r="A60" s="206" t="s">
        <v>40</v>
      </c>
      <c r="B60" s="207"/>
      <c r="C60" s="207"/>
      <c r="D60" s="207"/>
      <c r="E60" s="207"/>
      <c r="F60" s="207"/>
      <c r="G60" s="207"/>
      <c r="H60" s="208"/>
      <c r="I60" s="4">
        <v>161</v>
      </c>
      <c r="J60" s="13">
        <v>45220</v>
      </c>
      <c r="K60" s="13">
        <v>-142363</v>
      </c>
    </row>
    <row r="61" spans="1:11" ht="12.75">
      <c r="A61" s="206" t="s">
        <v>229</v>
      </c>
      <c r="B61" s="207"/>
      <c r="C61" s="207"/>
      <c r="D61" s="207"/>
      <c r="E61" s="207"/>
      <c r="F61" s="207"/>
      <c r="G61" s="207"/>
      <c r="H61" s="208"/>
      <c r="I61" s="4">
        <v>162</v>
      </c>
      <c r="J61" s="13">
        <v>0</v>
      </c>
      <c r="K61" s="13">
        <v>0</v>
      </c>
    </row>
    <row r="62" spans="1:11" ht="12.75">
      <c r="A62" s="206" t="s">
        <v>230</v>
      </c>
      <c r="B62" s="207"/>
      <c r="C62" s="207"/>
      <c r="D62" s="207"/>
      <c r="E62" s="207"/>
      <c r="F62" s="207"/>
      <c r="G62" s="207"/>
      <c r="H62" s="208"/>
      <c r="I62" s="4">
        <v>163</v>
      </c>
      <c r="J62" s="13">
        <v>0</v>
      </c>
      <c r="K62" s="13">
        <v>0</v>
      </c>
    </row>
    <row r="63" spans="1:11" ht="12.75">
      <c r="A63" s="206" t="s">
        <v>231</v>
      </c>
      <c r="B63" s="207"/>
      <c r="C63" s="207"/>
      <c r="D63" s="207"/>
      <c r="E63" s="207"/>
      <c r="F63" s="207"/>
      <c r="G63" s="207"/>
      <c r="H63" s="208"/>
      <c r="I63" s="4">
        <v>164</v>
      </c>
      <c r="J63" s="13">
        <v>0</v>
      </c>
      <c r="K63" s="13">
        <v>0</v>
      </c>
    </row>
    <row r="64" spans="1:11" ht="12.75">
      <c r="A64" s="206" t="s">
        <v>232</v>
      </c>
      <c r="B64" s="207"/>
      <c r="C64" s="207"/>
      <c r="D64" s="207"/>
      <c r="E64" s="207"/>
      <c r="F64" s="207"/>
      <c r="G64" s="207"/>
      <c r="H64" s="208"/>
      <c r="I64" s="4">
        <v>165</v>
      </c>
      <c r="J64" s="13">
        <v>0</v>
      </c>
      <c r="K64" s="13">
        <v>0</v>
      </c>
    </row>
    <row r="65" spans="1:11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4">
        <v>166</v>
      </c>
      <c r="J65" s="13">
        <v>9044</v>
      </c>
      <c r="K65" s="13">
        <v>-35591</v>
      </c>
    </row>
    <row r="66" spans="1:11" ht="12.75">
      <c r="A66" s="206" t="s">
        <v>192</v>
      </c>
      <c r="B66" s="207"/>
      <c r="C66" s="207"/>
      <c r="D66" s="207"/>
      <c r="E66" s="207"/>
      <c r="F66" s="207"/>
      <c r="G66" s="207"/>
      <c r="H66" s="208"/>
      <c r="I66" s="4">
        <v>167</v>
      </c>
      <c r="J66" s="12">
        <f>J57-J65</f>
        <v>36176</v>
      </c>
      <c r="K66" s="12">
        <f>K57-K65</f>
        <v>-106772</v>
      </c>
    </row>
    <row r="67" spans="1:11" ht="12.75">
      <c r="A67" s="206" t="s">
        <v>193</v>
      </c>
      <c r="B67" s="207"/>
      <c r="C67" s="207"/>
      <c r="D67" s="207"/>
      <c r="E67" s="207"/>
      <c r="F67" s="207"/>
      <c r="G67" s="207"/>
      <c r="H67" s="208"/>
      <c r="I67" s="4">
        <v>168</v>
      </c>
      <c r="J67" s="18">
        <f>J56+J66</f>
        <v>2051954</v>
      </c>
      <c r="K67" s="18">
        <f>K56+K66</f>
        <v>-130577207</v>
      </c>
    </row>
    <row r="68" spans="1:11" ht="12.75">
      <c r="A68" s="215" t="s">
        <v>188</v>
      </c>
      <c r="B68" s="223"/>
      <c r="C68" s="223"/>
      <c r="D68" s="223"/>
      <c r="E68" s="223"/>
      <c r="F68" s="223"/>
      <c r="G68" s="223"/>
      <c r="H68" s="223"/>
      <c r="I68" s="235"/>
      <c r="J68" s="235"/>
      <c r="K68" s="236"/>
    </row>
    <row r="69" spans="1:11" ht="12.75">
      <c r="A69" s="203" t="s">
        <v>187</v>
      </c>
      <c r="B69" s="204"/>
      <c r="C69" s="204"/>
      <c r="D69" s="204"/>
      <c r="E69" s="204"/>
      <c r="F69" s="204"/>
      <c r="G69" s="204"/>
      <c r="H69" s="204"/>
      <c r="I69" s="226"/>
      <c r="J69" s="226"/>
      <c r="K69" s="227"/>
    </row>
    <row r="70" spans="1:11" ht="12.75">
      <c r="A70" s="237" t="s">
        <v>233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/>
      <c r="K70" s="13"/>
    </row>
    <row r="71" spans="1:11" ht="12.75">
      <c r="A71" s="240" t="s">
        <v>234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9">
      <selection activeCell="L38" sqref="L38"/>
    </sheetView>
  </sheetViews>
  <sheetFormatPr defaultColWidth="9.140625" defaultRowHeight="12.75"/>
  <cols>
    <col min="10" max="10" width="12.140625" style="0" bestFit="1" customWidth="1"/>
    <col min="11" max="11" width="10.8515625" style="0" customWidth="1"/>
  </cols>
  <sheetData>
    <row r="1" spans="1:11" ht="12.75">
      <c r="A1" s="243" t="s">
        <v>163</v>
      </c>
      <c r="B1" s="244"/>
      <c r="C1" s="244"/>
      <c r="D1" s="244"/>
      <c r="E1" s="244"/>
      <c r="F1" s="244"/>
      <c r="G1" s="244"/>
      <c r="H1" s="244"/>
      <c r="I1" s="244"/>
      <c r="J1" s="245"/>
      <c r="K1" s="185"/>
    </row>
    <row r="2" spans="1:11" ht="12.75">
      <c r="A2" s="247" t="s">
        <v>332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193" t="s">
        <v>325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24" thickBot="1">
      <c r="A5" s="249" t="s">
        <v>56</v>
      </c>
      <c r="B5" s="249"/>
      <c r="C5" s="249"/>
      <c r="D5" s="249"/>
      <c r="E5" s="249"/>
      <c r="F5" s="249"/>
      <c r="G5" s="249"/>
      <c r="H5" s="249"/>
      <c r="I5" s="76" t="s">
        <v>279</v>
      </c>
      <c r="J5" s="77" t="s">
        <v>149</v>
      </c>
      <c r="K5" s="77" t="s">
        <v>150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78">
        <v>2</v>
      </c>
      <c r="J6" s="79" t="s">
        <v>283</v>
      </c>
      <c r="K6" s="79" t="s">
        <v>284</v>
      </c>
    </row>
    <row r="7" spans="1:11" ht="12.75">
      <c r="A7" s="251" t="s">
        <v>155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90" t="s">
        <v>35</v>
      </c>
      <c r="B8" s="191"/>
      <c r="C8" s="191"/>
      <c r="D8" s="191"/>
      <c r="E8" s="191"/>
      <c r="F8" s="191"/>
      <c r="G8" s="191"/>
      <c r="H8" s="191"/>
      <c r="I8" s="4">
        <v>1</v>
      </c>
      <c r="J8" s="13">
        <v>2516115</v>
      </c>
      <c r="K8" s="13">
        <v>-130470435</v>
      </c>
    </row>
    <row r="9" spans="1:11" ht="12.75">
      <c r="A9" s="190" t="s">
        <v>36</v>
      </c>
      <c r="B9" s="191"/>
      <c r="C9" s="191"/>
      <c r="D9" s="191"/>
      <c r="E9" s="191"/>
      <c r="F9" s="191"/>
      <c r="G9" s="191"/>
      <c r="H9" s="191"/>
      <c r="I9" s="4">
        <v>2</v>
      </c>
      <c r="J9" s="13">
        <v>9690343</v>
      </c>
      <c r="K9" s="13">
        <v>8853276</v>
      </c>
    </row>
    <row r="10" spans="1:11" ht="12.75">
      <c r="A10" s="190" t="s">
        <v>37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>
        <v>0</v>
      </c>
      <c r="K10" s="13">
        <v>13664234</v>
      </c>
    </row>
    <row r="11" spans="1:11" ht="12.75">
      <c r="A11" s="190" t="s">
        <v>38</v>
      </c>
      <c r="B11" s="191"/>
      <c r="C11" s="191"/>
      <c r="D11" s="191"/>
      <c r="E11" s="191"/>
      <c r="F11" s="191"/>
      <c r="G11" s="191"/>
      <c r="H11" s="191"/>
      <c r="I11" s="4">
        <v>4</v>
      </c>
      <c r="J11" s="13">
        <v>44392403</v>
      </c>
      <c r="K11" s="13">
        <v>20307680</v>
      </c>
    </row>
    <row r="12" spans="1:11" ht="12.75">
      <c r="A12" s="190" t="s">
        <v>39</v>
      </c>
      <c r="B12" s="191"/>
      <c r="C12" s="191"/>
      <c r="D12" s="191"/>
      <c r="E12" s="191"/>
      <c r="F12" s="191"/>
      <c r="G12" s="191"/>
      <c r="H12" s="191"/>
      <c r="I12" s="4">
        <v>5</v>
      </c>
      <c r="J12" s="13">
        <v>21720250</v>
      </c>
      <c r="K12" s="13">
        <v>16505019</v>
      </c>
    </row>
    <row r="13" spans="1:11" ht="12.75">
      <c r="A13" s="190" t="s">
        <v>48</v>
      </c>
      <c r="B13" s="191"/>
      <c r="C13" s="191"/>
      <c r="D13" s="191"/>
      <c r="E13" s="191"/>
      <c r="F13" s="191"/>
      <c r="G13" s="191"/>
      <c r="H13" s="191"/>
      <c r="I13" s="4">
        <v>6</v>
      </c>
      <c r="J13" s="13">
        <v>19749897</v>
      </c>
      <c r="K13" s="13">
        <v>66387082</v>
      </c>
    </row>
    <row r="14" spans="1:11" ht="12.75">
      <c r="A14" s="206" t="s">
        <v>156</v>
      </c>
      <c r="B14" s="207"/>
      <c r="C14" s="207"/>
      <c r="D14" s="207"/>
      <c r="E14" s="207"/>
      <c r="F14" s="207"/>
      <c r="G14" s="207"/>
      <c r="H14" s="207"/>
      <c r="I14" s="4">
        <v>7</v>
      </c>
      <c r="J14" s="12">
        <f>SUM(J8:J13)</f>
        <v>98069008</v>
      </c>
      <c r="K14" s="12">
        <f>SUM(K8:K13)</f>
        <v>-4753144</v>
      </c>
    </row>
    <row r="15" spans="1:11" ht="12.75">
      <c r="A15" s="190" t="s">
        <v>49</v>
      </c>
      <c r="B15" s="191"/>
      <c r="C15" s="191"/>
      <c r="D15" s="191"/>
      <c r="E15" s="191"/>
      <c r="F15" s="191"/>
      <c r="G15" s="191"/>
      <c r="H15" s="191"/>
      <c r="I15" s="4">
        <v>8</v>
      </c>
      <c r="J15" s="13">
        <v>67336990</v>
      </c>
      <c r="K15" s="13">
        <v>0</v>
      </c>
    </row>
    <row r="16" spans="1:11" ht="12.75">
      <c r="A16" s="190" t="s">
        <v>50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>
        <v>0</v>
      </c>
      <c r="K16" s="13"/>
    </row>
    <row r="17" spans="1:11" ht="12.75">
      <c r="A17" s="190" t="s">
        <v>51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>
        <v>0</v>
      </c>
      <c r="K17" s="13"/>
    </row>
    <row r="18" spans="1:11" ht="12.75">
      <c r="A18" s="190" t="s">
        <v>52</v>
      </c>
      <c r="B18" s="191"/>
      <c r="C18" s="191"/>
      <c r="D18" s="191"/>
      <c r="E18" s="191"/>
      <c r="F18" s="191"/>
      <c r="G18" s="191"/>
      <c r="H18" s="191"/>
      <c r="I18" s="4">
        <v>11</v>
      </c>
      <c r="J18" s="13">
        <v>49515437</v>
      </c>
      <c r="K18" s="13">
        <v>9425360</v>
      </c>
    </row>
    <row r="19" spans="1:11" ht="12.75">
      <c r="A19" s="206" t="s">
        <v>157</v>
      </c>
      <c r="B19" s="207"/>
      <c r="C19" s="207"/>
      <c r="D19" s="207"/>
      <c r="E19" s="207"/>
      <c r="F19" s="207"/>
      <c r="G19" s="207"/>
      <c r="H19" s="207"/>
      <c r="I19" s="4">
        <v>12</v>
      </c>
      <c r="J19" s="12">
        <f>SUM(J15:J18)</f>
        <v>116852427</v>
      </c>
      <c r="K19" s="12">
        <f>SUM(K15:K18)</f>
        <v>9425360</v>
      </c>
    </row>
    <row r="20" spans="1:11" ht="12.75">
      <c r="A20" s="206" t="s">
        <v>31</v>
      </c>
      <c r="B20" s="207"/>
      <c r="C20" s="207"/>
      <c r="D20" s="207"/>
      <c r="E20" s="207"/>
      <c r="F20" s="207"/>
      <c r="G20" s="207"/>
      <c r="H20" s="207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06" t="s">
        <v>32</v>
      </c>
      <c r="B21" s="207"/>
      <c r="C21" s="207"/>
      <c r="D21" s="207"/>
      <c r="E21" s="207"/>
      <c r="F21" s="207"/>
      <c r="G21" s="207"/>
      <c r="H21" s="207"/>
      <c r="I21" s="4">
        <v>14</v>
      </c>
      <c r="J21" s="12">
        <f>IF(J19&gt;J14,J19-J14,0)</f>
        <v>18783419</v>
      </c>
      <c r="K21" s="12">
        <f>IF(K19&gt;K14,K19-K14,0)</f>
        <v>14178504</v>
      </c>
    </row>
    <row r="22" spans="1:11" ht="12.75">
      <c r="A22" s="251" t="s">
        <v>158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90" t="s">
        <v>178</v>
      </c>
      <c r="B23" s="191"/>
      <c r="C23" s="191"/>
      <c r="D23" s="191"/>
      <c r="E23" s="191"/>
      <c r="F23" s="191"/>
      <c r="G23" s="191"/>
      <c r="H23" s="191"/>
      <c r="I23" s="4">
        <v>15</v>
      </c>
      <c r="J23" s="13"/>
      <c r="K23" s="13"/>
    </row>
    <row r="24" spans="1:11" ht="12.75">
      <c r="A24" s="190" t="s">
        <v>179</v>
      </c>
      <c r="B24" s="191"/>
      <c r="C24" s="191"/>
      <c r="D24" s="191"/>
      <c r="E24" s="191"/>
      <c r="F24" s="191"/>
      <c r="G24" s="191"/>
      <c r="H24" s="191"/>
      <c r="I24" s="4">
        <v>16</v>
      </c>
      <c r="J24" s="13">
        <v>0</v>
      </c>
      <c r="K24" s="13">
        <v>0</v>
      </c>
    </row>
    <row r="25" spans="1:11" ht="12.75">
      <c r="A25" s="190" t="s">
        <v>180</v>
      </c>
      <c r="B25" s="191"/>
      <c r="C25" s="191"/>
      <c r="D25" s="191"/>
      <c r="E25" s="191"/>
      <c r="F25" s="191"/>
      <c r="G25" s="191"/>
      <c r="H25" s="191"/>
      <c r="I25" s="4">
        <v>17</v>
      </c>
      <c r="J25" s="13">
        <v>11844168</v>
      </c>
      <c r="K25" s="13">
        <v>9267989</v>
      </c>
    </row>
    <row r="26" spans="1:11" ht="12.75">
      <c r="A26" s="190" t="s">
        <v>181</v>
      </c>
      <c r="B26" s="191"/>
      <c r="C26" s="191"/>
      <c r="D26" s="191"/>
      <c r="E26" s="191"/>
      <c r="F26" s="191"/>
      <c r="G26" s="191"/>
      <c r="H26" s="191"/>
      <c r="I26" s="4">
        <v>18</v>
      </c>
      <c r="J26" s="13">
        <v>2702</v>
      </c>
      <c r="K26" s="13">
        <v>6737</v>
      </c>
    </row>
    <row r="27" spans="1:11" ht="12.75">
      <c r="A27" s="190" t="s">
        <v>182</v>
      </c>
      <c r="B27" s="191"/>
      <c r="C27" s="191"/>
      <c r="D27" s="191"/>
      <c r="E27" s="191"/>
      <c r="F27" s="191"/>
      <c r="G27" s="191"/>
      <c r="H27" s="191"/>
      <c r="I27" s="4">
        <v>19</v>
      </c>
      <c r="J27" s="13">
        <v>20408002</v>
      </c>
      <c r="K27" s="13">
        <v>33182759</v>
      </c>
    </row>
    <row r="28" spans="1:11" ht="12.75">
      <c r="A28" s="206" t="s">
        <v>167</v>
      </c>
      <c r="B28" s="207"/>
      <c r="C28" s="207"/>
      <c r="D28" s="207"/>
      <c r="E28" s="207"/>
      <c r="F28" s="207"/>
      <c r="G28" s="207"/>
      <c r="H28" s="207"/>
      <c r="I28" s="4">
        <v>20</v>
      </c>
      <c r="J28" s="12">
        <f>SUM(J23:J27)</f>
        <v>32254872</v>
      </c>
      <c r="K28" s="12">
        <f>SUM(K23:K27)</f>
        <v>42457485</v>
      </c>
    </row>
    <row r="29" spans="1:11" ht="12.75">
      <c r="A29" s="190" t="s">
        <v>114</v>
      </c>
      <c r="B29" s="191"/>
      <c r="C29" s="191"/>
      <c r="D29" s="191"/>
      <c r="E29" s="191"/>
      <c r="F29" s="191"/>
      <c r="G29" s="191"/>
      <c r="H29" s="191"/>
      <c r="I29" s="4">
        <v>21</v>
      </c>
      <c r="J29" s="13">
        <v>0</v>
      </c>
      <c r="K29" s="13"/>
    </row>
    <row r="30" spans="1:11" ht="12.75">
      <c r="A30" s="190" t="s">
        <v>115</v>
      </c>
      <c r="B30" s="191"/>
      <c r="C30" s="191"/>
      <c r="D30" s="191"/>
      <c r="E30" s="191"/>
      <c r="F30" s="191"/>
      <c r="G30" s="191"/>
      <c r="H30" s="191"/>
      <c r="I30" s="4">
        <v>22</v>
      </c>
      <c r="J30" s="13">
        <v>0</v>
      </c>
      <c r="K30" s="13"/>
    </row>
    <row r="31" spans="1:11" ht="12.75">
      <c r="A31" s="190" t="s">
        <v>15</v>
      </c>
      <c r="B31" s="191"/>
      <c r="C31" s="191"/>
      <c r="D31" s="191"/>
      <c r="E31" s="191"/>
      <c r="F31" s="191"/>
      <c r="G31" s="191"/>
      <c r="H31" s="191"/>
      <c r="I31" s="4">
        <v>23</v>
      </c>
      <c r="J31" s="13">
        <v>19677687</v>
      </c>
      <c r="K31" s="13">
        <v>205840566</v>
      </c>
    </row>
    <row r="32" spans="1:11" ht="12.75">
      <c r="A32" s="206" t="s">
        <v>5</v>
      </c>
      <c r="B32" s="207"/>
      <c r="C32" s="207"/>
      <c r="D32" s="207"/>
      <c r="E32" s="207"/>
      <c r="F32" s="207"/>
      <c r="G32" s="207"/>
      <c r="H32" s="207"/>
      <c r="I32" s="4">
        <v>24</v>
      </c>
      <c r="J32" s="12">
        <f>SUM(J29:J31)</f>
        <v>19677687</v>
      </c>
      <c r="K32" s="12">
        <f>SUM(K29:K31)</f>
        <v>205840566</v>
      </c>
    </row>
    <row r="33" spans="1:11" ht="12.75">
      <c r="A33" s="206" t="s">
        <v>33</v>
      </c>
      <c r="B33" s="207"/>
      <c r="C33" s="207"/>
      <c r="D33" s="207"/>
      <c r="E33" s="207"/>
      <c r="F33" s="207"/>
      <c r="G33" s="207"/>
      <c r="H33" s="207"/>
      <c r="I33" s="4">
        <v>25</v>
      </c>
      <c r="J33" s="12">
        <f>IF(J28&gt;J32,J28-J32,0)</f>
        <v>12577185</v>
      </c>
      <c r="K33" s="12">
        <f>IF(K28&gt;K32,K28-K32,0)</f>
        <v>0</v>
      </c>
    </row>
    <row r="34" spans="1:11" ht="12.75">
      <c r="A34" s="206" t="s">
        <v>34</v>
      </c>
      <c r="B34" s="207"/>
      <c r="C34" s="207"/>
      <c r="D34" s="207"/>
      <c r="E34" s="207"/>
      <c r="F34" s="207"/>
      <c r="G34" s="207"/>
      <c r="H34" s="207"/>
      <c r="I34" s="4">
        <v>26</v>
      </c>
      <c r="J34" s="12">
        <f>IF(J32&gt;J28,J32-J28,0)</f>
        <v>0</v>
      </c>
      <c r="K34" s="12">
        <f>IF(K32&gt;K28,K32-K28,0)</f>
        <v>163383081</v>
      </c>
    </row>
    <row r="35" spans="1:11" ht="12.75">
      <c r="A35" s="251" t="s">
        <v>159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90" t="s">
        <v>173</v>
      </c>
      <c r="B36" s="191"/>
      <c r="C36" s="191"/>
      <c r="D36" s="191"/>
      <c r="E36" s="191"/>
      <c r="F36" s="191"/>
      <c r="G36" s="191"/>
      <c r="H36" s="191"/>
      <c r="I36" s="4">
        <v>27</v>
      </c>
      <c r="J36" s="13"/>
      <c r="K36" s="13"/>
    </row>
    <row r="37" spans="1:11" ht="12.75">
      <c r="A37" s="190" t="s">
        <v>24</v>
      </c>
      <c r="B37" s="191"/>
      <c r="C37" s="191"/>
      <c r="D37" s="191"/>
      <c r="E37" s="191"/>
      <c r="F37" s="191"/>
      <c r="G37" s="191"/>
      <c r="H37" s="191"/>
      <c r="I37" s="4">
        <v>28</v>
      </c>
      <c r="J37" s="13">
        <v>262742234</v>
      </c>
      <c r="K37" s="13">
        <v>227865276</v>
      </c>
    </row>
    <row r="38" spans="1:11" ht="12.75">
      <c r="A38" s="190" t="s">
        <v>25</v>
      </c>
      <c r="B38" s="191"/>
      <c r="C38" s="191"/>
      <c r="D38" s="191"/>
      <c r="E38" s="191"/>
      <c r="F38" s="191"/>
      <c r="G38" s="191"/>
      <c r="H38" s="191"/>
      <c r="I38" s="4">
        <v>29</v>
      </c>
      <c r="J38" s="13">
        <v>47400421</v>
      </c>
      <c r="K38" s="13">
        <v>188948067</v>
      </c>
    </row>
    <row r="39" spans="1:11" ht="12.75">
      <c r="A39" s="206" t="s">
        <v>65</v>
      </c>
      <c r="B39" s="207"/>
      <c r="C39" s="207"/>
      <c r="D39" s="207"/>
      <c r="E39" s="207"/>
      <c r="F39" s="207"/>
      <c r="G39" s="207"/>
      <c r="H39" s="207"/>
      <c r="I39" s="4">
        <v>30</v>
      </c>
      <c r="J39" s="12">
        <f>SUM(J36:J38)</f>
        <v>310142655</v>
      </c>
      <c r="K39" s="12">
        <f>SUM(K36:K38)</f>
        <v>416813343</v>
      </c>
    </row>
    <row r="40" spans="1:11" ht="12.75">
      <c r="A40" s="190" t="s">
        <v>26</v>
      </c>
      <c r="B40" s="191"/>
      <c r="C40" s="191"/>
      <c r="D40" s="191"/>
      <c r="E40" s="191"/>
      <c r="F40" s="191"/>
      <c r="G40" s="191"/>
      <c r="H40" s="191"/>
      <c r="I40" s="4">
        <v>31</v>
      </c>
      <c r="J40" s="13">
        <v>279059658</v>
      </c>
      <c r="K40" s="13">
        <v>188195707</v>
      </c>
    </row>
    <row r="41" spans="1:11" ht="12.75">
      <c r="A41" s="190" t="s">
        <v>27</v>
      </c>
      <c r="B41" s="191"/>
      <c r="C41" s="191"/>
      <c r="D41" s="191"/>
      <c r="E41" s="191"/>
      <c r="F41" s="191"/>
      <c r="G41" s="191"/>
      <c r="H41" s="191"/>
      <c r="I41" s="4">
        <v>32</v>
      </c>
      <c r="J41" s="13">
        <v>0</v>
      </c>
      <c r="K41" s="13"/>
    </row>
    <row r="42" spans="1:11" ht="12.75">
      <c r="A42" s="190" t="s">
        <v>28</v>
      </c>
      <c r="B42" s="191"/>
      <c r="C42" s="191"/>
      <c r="D42" s="191"/>
      <c r="E42" s="191"/>
      <c r="F42" s="191"/>
      <c r="G42" s="191"/>
      <c r="H42" s="191"/>
      <c r="I42" s="4">
        <v>33</v>
      </c>
      <c r="J42" s="13">
        <v>0</v>
      </c>
      <c r="K42" s="13"/>
    </row>
    <row r="43" spans="1:11" ht="12.75">
      <c r="A43" s="190" t="s">
        <v>29</v>
      </c>
      <c r="B43" s="191"/>
      <c r="C43" s="191"/>
      <c r="D43" s="191"/>
      <c r="E43" s="191"/>
      <c r="F43" s="191"/>
      <c r="G43" s="191"/>
      <c r="H43" s="191"/>
      <c r="I43" s="4">
        <v>34</v>
      </c>
      <c r="J43" s="13">
        <v>0</v>
      </c>
      <c r="K43" s="13"/>
    </row>
    <row r="44" spans="1:11" ht="12.75">
      <c r="A44" s="190" t="s">
        <v>30</v>
      </c>
      <c r="B44" s="191"/>
      <c r="C44" s="191"/>
      <c r="D44" s="191"/>
      <c r="E44" s="191"/>
      <c r="F44" s="191"/>
      <c r="G44" s="191"/>
      <c r="H44" s="191"/>
      <c r="I44" s="4">
        <v>35</v>
      </c>
      <c r="J44" s="13">
        <v>29641338</v>
      </c>
      <c r="K44" s="13">
        <v>51543874</v>
      </c>
    </row>
    <row r="45" spans="1:11" ht="12.75">
      <c r="A45" s="206" t="s">
        <v>66</v>
      </c>
      <c r="B45" s="207"/>
      <c r="C45" s="207"/>
      <c r="D45" s="207"/>
      <c r="E45" s="207"/>
      <c r="F45" s="207"/>
      <c r="G45" s="207"/>
      <c r="H45" s="207"/>
      <c r="I45" s="4">
        <v>36</v>
      </c>
      <c r="J45" s="12">
        <f>SUM(J40:J44)</f>
        <v>308700996</v>
      </c>
      <c r="K45" s="12">
        <f>SUM(K40:K44)</f>
        <v>239739581</v>
      </c>
    </row>
    <row r="46" spans="1:11" ht="12.75">
      <c r="A46" s="206" t="s">
        <v>16</v>
      </c>
      <c r="B46" s="207"/>
      <c r="C46" s="207"/>
      <c r="D46" s="207"/>
      <c r="E46" s="207"/>
      <c r="F46" s="207"/>
      <c r="G46" s="207"/>
      <c r="H46" s="207"/>
      <c r="I46" s="4">
        <v>37</v>
      </c>
      <c r="J46" s="12">
        <f>IF(J39&gt;J45,J39-J45,0)</f>
        <v>1441659</v>
      </c>
      <c r="K46" s="12">
        <f>IF(K39&gt;K45,K39-K45,0)</f>
        <v>177073762</v>
      </c>
    </row>
    <row r="47" spans="1:11" ht="12.75">
      <c r="A47" s="206" t="s">
        <v>17</v>
      </c>
      <c r="B47" s="207"/>
      <c r="C47" s="207"/>
      <c r="D47" s="207"/>
      <c r="E47" s="207"/>
      <c r="F47" s="207"/>
      <c r="G47" s="207"/>
      <c r="H47" s="207"/>
      <c r="I47" s="4">
        <v>38</v>
      </c>
      <c r="J47" s="12">
        <f>IF(J45&gt;J39,J45-J39,0)</f>
        <v>0</v>
      </c>
      <c r="K47" s="12">
        <f>IF(K45&gt;K39,K45-K39,0)</f>
        <v>0</v>
      </c>
    </row>
    <row r="48" spans="1:11" ht="12.75">
      <c r="A48" s="190" t="s">
        <v>67</v>
      </c>
      <c r="B48" s="191"/>
      <c r="C48" s="191"/>
      <c r="D48" s="191"/>
      <c r="E48" s="191"/>
      <c r="F48" s="191"/>
      <c r="G48" s="191"/>
      <c r="H48" s="191"/>
      <c r="I48" s="4">
        <v>39</v>
      </c>
      <c r="J48" s="12"/>
      <c r="K48" s="12">
        <f>IF(K20-K21+K33-K34+K46-K47&gt;0,K20-K21+K33-K34+K46-K47,0)</f>
        <v>0</v>
      </c>
    </row>
    <row r="49" spans="1:11" ht="12.75">
      <c r="A49" s="190" t="s">
        <v>68</v>
      </c>
      <c r="B49" s="191"/>
      <c r="C49" s="191"/>
      <c r="D49" s="191"/>
      <c r="E49" s="191"/>
      <c r="F49" s="191"/>
      <c r="G49" s="191"/>
      <c r="H49" s="191"/>
      <c r="I49" s="4">
        <v>40</v>
      </c>
      <c r="J49" s="12">
        <f>IF(J21-J20+J34-J33+J47-J46&gt;0,J21-J20+J34-J33+J47-J46,0)</f>
        <v>4764575</v>
      </c>
      <c r="K49" s="12">
        <f>IF(K21-K20+K34-K33+K47-K46&gt;0,K21-K20+K34-K33+K47-K46,0)</f>
        <v>487823</v>
      </c>
    </row>
    <row r="50" spans="1:11" ht="12.75">
      <c r="A50" s="190" t="s">
        <v>160</v>
      </c>
      <c r="B50" s="191"/>
      <c r="C50" s="191"/>
      <c r="D50" s="191"/>
      <c r="E50" s="191"/>
      <c r="F50" s="191"/>
      <c r="G50" s="191"/>
      <c r="H50" s="191"/>
      <c r="I50" s="4">
        <v>41</v>
      </c>
      <c r="J50" s="13">
        <v>10305553</v>
      </c>
      <c r="K50" s="13">
        <v>5540978</v>
      </c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>
        <f>J48</f>
        <v>0</v>
      </c>
      <c r="K51" s="13">
        <v>0</v>
      </c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>
        <f>J49</f>
        <v>4764575</v>
      </c>
      <c r="K52" s="13">
        <f>K49</f>
        <v>487823</v>
      </c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7">
        <v>44</v>
      </c>
      <c r="J53" s="10">
        <f>J50+J51-J52</f>
        <v>5540978</v>
      </c>
      <c r="K53" s="18">
        <f>K50+K51-K52</f>
        <v>5053155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15:K18 J8:K13 J36:K38 J29:K31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14:K14 J19:K21 J32:K34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43">
      <selection activeCell="M31" sqref="M31"/>
    </sheetView>
  </sheetViews>
  <sheetFormatPr defaultColWidth="9.140625" defaultRowHeight="12.75"/>
  <sheetData>
    <row r="1" spans="1:11" ht="12.75">
      <c r="A1" s="243" t="s">
        <v>196</v>
      </c>
      <c r="B1" s="244"/>
      <c r="C1" s="244"/>
      <c r="D1" s="244"/>
      <c r="E1" s="244"/>
      <c r="F1" s="244"/>
      <c r="G1" s="244"/>
      <c r="H1" s="244"/>
      <c r="I1" s="244"/>
      <c r="J1" s="245"/>
      <c r="K1" s="255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6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49" t="s">
        <v>56</v>
      </c>
      <c r="B5" s="249"/>
      <c r="C5" s="249"/>
      <c r="D5" s="249"/>
      <c r="E5" s="249"/>
      <c r="F5" s="249"/>
      <c r="G5" s="249"/>
      <c r="H5" s="249"/>
      <c r="I5" s="76" t="s">
        <v>279</v>
      </c>
      <c r="J5" s="77" t="s">
        <v>149</v>
      </c>
      <c r="K5" s="77" t="s">
        <v>150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78">
        <v>2</v>
      </c>
      <c r="J6" s="79" t="s">
        <v>283</v>
      </c>
      <c r="K6" s="79" t="s">
        <v>284</v>
      </c>
    </row>
    <row r="7" spans="1:11" ht="12.75">
      <c r="A7" s="251" t="s">
        <v>155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90" t="s">
        <v>198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118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119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120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121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206" t="s">
        <v>197</v>
      </c>
      <c r="B13" s="207"/>
      <c r="C13" s="207"/>
      <c r="D13" s="207"/>
      <c r="E13" s="207"/>
      <c r="F13" s="207"/>
      <c r="G13" s="207"/>
      <c r="H13" s="20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122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123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124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125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126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127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206" t="s">
        <v>42</v>
      </c>
      <c r="B20" s="207"/>
      <c r="C20" s="207"/>
      <c r="D20" s="207"/>
      <c r="E20" s="207"/>
      <c r="F20" s="207"/>
      <c r="G20" s="207"/>
      <c r="H20" s="20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6" t="s">
        <v>104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2" t="s">
        <v>105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158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90" t="s">
        <v>164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165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43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44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166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206" t="s">
        <v>112</v>
      </c>
      <c r="B29" s="207"/>
      <c r="C29" s="207"/>
      <c r="D29" s="207"/>
      <c r="E29" s="207"/>
      <c r="F29" s="207"/>
      <c r="G29" s="207"/>
      <c r="H29" s="20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206" t="s">
        <v>45</v>
      </c>
      <c r="B33" s="207"/>
      <c r="C33" s="207"/>
      <c r="D33" s="207"/>
      <c r="E33" s="207"/>
      <c r="F33" s="207"/>
      <c r="G33" s="207"/>
      <c r="H33" s="20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6" t="s">
        <v>106</v>
      </c>
      <c r="B34" s="207"/>
      <c r="C34" s="207"/>
      <c r="D34" s="207"/>
      <c r="E34" s="207"/>
      <c r="F34" s="207"/>
      <c r="G34" s="207"/>
      <c r="H34" s="20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6" t="s">
        <v>107</v>
      </c>
      <c r="B35" s="207"/>
      <c r="C35" s="207"/>
      <c r="D35" s="207"/>
      <c r="E35" s="207"/>
      <c r="F35" s="207"/>
      <c r="G35" s="207"/>
      <c r="H35" s="20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159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90" t="s">
        <v>173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24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25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206" t="s">
        <v>46</v>
      </c>
      <c r="B40" s="207"/>
      <c r="C40" s="207"/>
      <c r="D40" s="207"/>
      <c r="E40" s="207"/>
      <c r="F40" s="207"/>
      <c r="G40" s="207"/>
      <c r="H40" s="20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26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27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28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29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30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206" t="s">
        <v>147</v>
      </c>
      <c r="B46" s="207"/>
      <c r="C46" s="207"/>
      <c r="D46" s="207"/>
      <c r="E46" s="207"/>
      <c r="F46" s="207"/>
      <c r="G46" s="207"/>
      <c r="H46" s="20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6" t="s">
        <v>161</v>
      </c>
      <c r="B47" s="207"/>
      <c r="C47" s="207"/>
      <c r="D47" s="207"/>
      <c r="E47" s="207"/>
      <c r="F47" s="207"/>
      <c r="G47" s="207"/>
      <c r="H47" s="20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6" t="s">
        <v>162</v>
      </c>
      <c r="B48" s="207"/>
      <c r="C48" s="207"/>
      <c r="D48" s="207"/>
      <c r="E48" s="207"/>
      <c r="F48" s="207"/>
      <c r="G48" s="207"/>
      <c r="H48" s="20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6" t="s">
        <v>148</v>
      </c>
      <c r="B49" s="207"/>
      <c r="C49" s="207"/>
      <c r="D49" s="207"/>
      <c r="E49" s="207"/>
      <c r="F49" s="207"/>
      <c r="G49" s="207"/>
      <c r="H49" s="20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6" t="s">
        <v>14</v>
      </c>
      <c r="B50" s="207"/>
      <c r="C50" s="207"/>
      <c r="D50" s="207"/>
      <c r="E50" s="207"/>
      <c r="F50" s="207"/>
      <c r="G50" s="207"/>
      <c r="H50" s="20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6" t="s">
        <v>160</v>
      </c>
      <c r="B51" s="207"/>
      <c r="C51" s="207"/>
      <c r="D51" s="207"/>
      <c r="E51" s="207"/>
      <c r="F51" s="207"/>
      <c r="G51" s="207"/>
      <c r="H51" s="207"/>
      <c r="I51" s="4">
        <v>42</v>
      </c>
      <c r="J51" s="8"/>
      <c r="K51" s="13"/>
    </row>
    <row r="52" spans="1:11" ht="12.75">
      <c r="A52" s="206" t="s">
        <v>175</v>
      </c>
      <c r="B52" s="207"/>
      <c r="C52" s="207"/>
      <c r="D52" s="207"/>
      <c r="E52" s="207"/>
      <c r="F52" s="207"/>
      <c r="G52" s="207"/>
      <c r="H52" s="207"/>
      <c r="I52" s="4">
        <v>43</v>
      </c>
      <c r="J52" s="8"/>
      <c r="K52" s="13"/>
    </row>
    <row r="53" spans="1:11" ht="12.75">
      <c r="A53" s="206" t="s">
        <v>176</v>
      </c>
      <c r="B53" s="207"/>
      <c r="C53" s="207"/>
      <c r="D53" s="207"/>
      <c r="E53" s="207"/>
      <c r="F53" s="207"/>
      <c r="G53" s="207"/>
      <c r="H53" s="207"/>
      <c r="I53" s="4">
        <v>44</v>
      </c>
      <c r="J53" s="8"/>
      <c r="K53" s="13"/>
    </row>
    <row r="54" spans="1:11" ht="12.75">
      <c r="A54" s="212" t="s">
        <v>177</v>
      </c>
      <c r="B54" s="213"/>
      <c r="C54" s="213"/>
      <c r="D54" s="213"/>
      <c r="E54" s="213"/>
      <c r="F54" s="213"/>
      <c r="G54" s="213"/>
      <c r="H54" s="21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174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9.8515625" style="87" bestFit="1" customWidth="1"/>
    <col min="11" max="11" width="10.421875" style="87" bestFit="1" customWidth="1"/>
    <col min="12" max="16384" width="9.140625" style="87" customWidth="1"/>
  </cols>
  <sheetData>
    <row r="1" spans="1:12" ht="12.75">
      <c r="A1" s="265" t="s">
        <v>281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86"/>
    </row>
    <row r="2" spans="1:12" ht="15.75">
      <c r="A2" s="84"/>
      <c r="B2" s="85"/>
      <c r="C2" s="279" t="s">
        <v>282</v>
      </c>
      <c r="D2" s="279"/>
      <c r="E2" s="89">
        <v>42736</v>
      </c>
      <c r="F2" s="88" t="s">
        <v>247</v>
      </c>
      <c r="G2" s="280">
        <v>43100</v>
      </c>
      <c r="H2" s="281"/>
      <c r="I2" s="85"/>
      <c r="J2" s="85"/>
      <c r="K2" s="85"/>
      <c r="L2" s="90"/>
    </row>
    <row r="3" spans="1:11" ht="24" thickBot="1">
      <c r="A3" s="282" t="s">
        <v>56</v>
      </c>
      <c r="B3" s="282"/>
      <c r="C3" s="282"/>
      <c r="D3" s="282"/>
      <c r="E3" s="282"/>
      <c r="F3" s="282"/>
      <c r="G3" s="282"/>
      <c r="H3" s="282"/>
      <c r="I3" s="91" t="s">
        <v>305</v>
      </c>
      <c r="J3" s="92" t="s">
        <v>149</v>
      </c>
      <c r="K3" s="92" t="s">
        <v>150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94">
        <v>2</v>
      </c>
      <c r="J4" s="93" t="s">
        <v>283</v>
      </c>
      <c r="K4" s="93" t="s">
        <v>284</v>
      </c>
    </row>
    <row r="5" spans="1:11" ht="12.75">
      <c r="A5" s="267" t="s">
        <v>285</v>
      </c>
      <c r="B5" s="268"/>
      <c r="C5" s="268"/>
      <c r="D5" s="268"/>
      <c r="E5" s="268"/>
      <c r="F5" s="268"/>
      <c r="G5" s="268"/>
      <c r="H5" s="268"/>
      <c r="I5" s="95">
        <v>1</v>
      </c>
      <c r="J5" s="96">
        <v>170514000</v>
      </c>
      <c r="K5" s="96">
        <v>170514000</v>
      </c>
    </row>
    <row r="6" spans="1:11" ht="12.75">
      <c r="A6" s="267" t="s">
        <v>286</v>
      </c>
      <c r="B6" s="268"/>
      <c r="C6" s="268"/>
      <c r="D6" s="268"/>
      <c r="E6" s="268"/>
      <c r="F6" s="268"/>
      <c r="G6" s="268"/>
      <c r="H6" s="268"/>
      <c r="I6" s="95">
        <v>2</v>
      </c>
      <c r="J6" s="97"/>
      <c r="K6" s="97"/>
    </row>
    <row r="7" spans="1:11" ht="12.75">
      <c r="A7" s="267" t="s">
        <v>287</v>
      </c>
      <c r="B7" s="268"/>
      <c r="C7" s="268"/>
      <c r="D7" s="268"/>
      <c r="E7" s="268"/>
      <c r="F7" s="268"/>
      <c r="G7" s="268"/>
      <c r="H7" s="268"/>
      <c r="I7" s="95">
        <v>3</v>
      </c>
      <c r="J7" s="97">
        <v>69439939</v>
      </c>
      <c r="K7" s="97">
        <v>69439939</v>
      </c>
    </row>
    <row r="8" spans="1:11" ht="12.75">
      <c r="A8" s="267" t="s">
        <v>288</v>
      </c>
      <c r="B8" s="268"/>
      <c r="C8" s="268"/>
      <c r="D8" s="268"/>
      <c r="E8" s="268"/>
      <c r="F8" s="268"/>
      <c r="G8" s="268"/>
      <c r="H8" s="268"/>
      <c r="I8" s="95">
        <v>4</v>
      </c>
      <c r="J8" s="97">
        <v>97437599</v>
      </c>
      <c r="K8" s="97">
        <v>100469690</v>
      </c>
    </row>
    <row r="9" spans="1:11" ht="12.75">
      <c r="A9" s="267" t="s">
        <v>289</v>
      </c>
      <c r="B9" s="268"/>
      <c r="C9" s="268"/>
      <c r="D9" s="268"/>
      <c r="E9" s="268"/>
      <c r="F9" s="268"/>
      <c r="G9" s="268"/>
      <c r="H9" s="268"/>
      <c r="I9" s="95">
        <v>5</v>
      </c>
      <c r="J9" s="97">
        <v>2015778</v>
      </c>
      <c r="K9" s="97">
        <v>-130470435</v>
      </c>
    </row>
    <row r="10" spans="1:11" ht="12.75">
      <c r="A10" s="267" t="s">
        <v>290</v>
      </c>
      <c r="B10" s="268"/>
      <c r="C10" s="268"/>
      <c r="D10" s="268"/>
      <c r="E10" s="268"/>
      <c r="F10" s="268"/>
      <c r="G10" s="268"/>
      <c r="H10" s="268"/>
      <c r="I10" s="95">
        <v>6</v>
      </c>
      <c r="J10" s="97"/>
      <c r="K10" s="97"/>
    </row>
    <row r="11" spans="1:11" ht="12.75">
      <c r="A11" s="267" t="s">
        <v>291</v>
      </c>
      <c r="B11" s="268"/>
      <c r="C11" s="268"/>
      <c r="D11" s="268"/>
      <c r="E11" s="268"/>
      <c r="F11" s="268"/>
      <c r="G11" s="268"/>
      <c r="H11" s="268"/>
      <c r="I11" s="95">
        <v>7</v>
      </c>
      <c r="J11" s="97"/>
      <c r="K11" s="97"/>
    </row>
    <row r="12" spans="1:11" ht="12.75">
      <c r="A12" s="267" t="s">
        <v>292</v>
      </c>
      <c r="B12" s="268"/>
      <c r="C12" s="268"/>
      <c r="D12" s="268"/>
      <c r="E12" s="268"/>
      <c r="F12" s="268"/>
      <c r="G12" s="268"/>
      <c r="H12" s="268"/>
      <c r="I12" s="95">
        <v>8</v>
      </c>
      <c r="J12" s="97"/>
      <c r="K12" s="97"/>
    </row>
    <row r="13" spans="1:11" ht="12.75">
      <c r="A13" s="267" t="s">
        <v>293</v>
      </c>
      <c r="B13" s="268"/>
      <c r="C13" s="268"/>
      <c r="D13" s="268"/>
      <c r="E13" s="268"/>
      <c r="F13" s="268"/>
      <c r="G13" s="268"/>
      <c r="H13" s="268"/>
      <c r="I13" s="95">
        <v>9</v>
      </c>
      <c r="J13" s="97">
        <v>154467</v>
      </c>
      <c r="K13" s="97">
        <v>159040495</v>
      </c>
    </row>
    <row r="14" spans="1:11" ht="12.75">
      <c r="A14" s="269" t="s">
        <v>294</v>
      </c>
      <c r="B14" s="270"/>
      <c r="C14" s="270"/>
      <c r="D14" s="270"/>
      <c r="E14" s="270"/>
      <c r="F14" s="270"/>
      <c r="G14" s="270"/>
      <c r="H14" s="270"/>
      <c r="I14" s="95">
        <v>10</v>
      </c>
      <c r="J14" s="98">
        <f>SUM(J5:J13)</f>
        <v>339561783</v>
      </c>
      <c r="K14" s="98">
        <f>SUM(K5:K13)</f>
        <v>368993689</v>
      </c>
    </row>
    <row r="15" spans="1:11" ht="12.75">
      <c r="A15" s="267" t="s">
        <v>295</v>
      </c>
      <c r="B15" s="268"/>
      <c r="C15" s="268"/>
      <c r="D15" s="268"/>
      <c r="E15" s="268"/>
      <c r="F15" s="268"/>
      <c r="G15" s="268"/>
      <c r="H15" s="268"/>
      <c r="I15" s="95">
        <v>11</v>
      </c>
      <c r="J15" s="97"/>
      <c r="K15" s="97"/>
    </row>
    <row r="16" spans="1:11" ht="12.75">
      <c r="A16" s="267" t="s">
        <v>296</v>
      </c>
      <c r="B16" s="268"/>
      <c r="C16" s="268"/>
      <c r="D16" s="268"/>
      <c r="E16" s="268"/>
      <c r="F16" s="268"/>
      <c r="G16" s="268"/>
      <c r="H16" s="268"/>
      <c r="I16" s="95">
        <v>12</v>
      </c>
      <c r="J16" s="97"/>
      <c r="K16" s="97"/>
    </row>
    <row r="17" spans="1:11" ht="12.75">
      <c r="A17" s="267" t="s">
        <v>297</v>
      </c>
      <c r="B17" s="268"/>
      <c r="C17" s="268"/>
      <c r="D17" s="268"/>
      <c r="E17" s="268"/>
      <c r="F17" s="268"/>
      <c r="G17" s="268"/>
      <c r="H17" s="268"/>
      <c r="I17" s="95">
        <v>13</v>
      </c>
      <c r="J17" s="97"/>
      <c r="K17" s="97"/>
    </row>
    <row r="18" spans="1:11" ht="12.75">
      <c r="A18" s="267" t="s">
        <v>298</v>
      </c>
      <c r="B18" s="268"/>
      <c r="C18" s="268"/>
      <c r="D18" s="268"/>
      <c r="E18" s="268"/>
      <c r="F18" s="268"/>
      <c r="G18" s="268"/>
      <c r="H18" s="268"/>
      <c r="I18" s="95">
        <v>14</v>
      </c>
      <c r="J18" s="97"/>
      <c r="K18" s="97"/>
    </row>
    <row r="19" spans="1:11" ht="12.75">
      <c r="A19" s="267" t="s">
        <v>299</v>
      </c>
      <c r="B19" s="268"/>
      <c r="C19" s="268"/>
      <c r="D19" s="268"/>
      <c r="E19" s="268"/>
      <c r="F19" s="268"/>
      <c r="G19" s="268"/>
      <c r="H19" s="268"/>
      <c r="I19" s="95">
        <v>15</v>
      </c>
      <c r="J19" s="97"/>
      <c r="K19" s="97"/>
    </row>
    <row r="20" spans="1:11" ht="12.75">
      <c r="A20" s="267" t="s">
        <v>300</v>
      </c>
      <c r="B20" s="268"/>
      <c r="C20" s="268"/>
      <c r="D20" s="268"/>
      <c r="E20" s="268"/>
      <c r="F20" s="268"/>
      <c r="G20" s="268"/>
      <c r="H20" s="268"/>
      <c r="I20" s="95">
        <v>16</v>
      </c>
      <c r="J20" s="97"/>
      <c r="K20" s="97"/>
    </row>
    <row r="21" spans="1:11" ht="12.75">
      <c r="A21" s="269" t="s">
        <v>301</v>
      </c>
      <c r="B21" s="270"/>
      <c r="C21" s="270"/>
      <c r="D21" s="270"/>
      <c r="E21" s="270"/>
      <c r="F21" s="270"/>
      <c r="G21" s="270"/>
      <c r="H21" s="270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100">
        <v>18</v>
      </c>
      <c r="J23" s="96"/>
      <c r="K23" s="96"/>
    </row>
    <row r="24" spans="1:11" ht="23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101">
        <v>19</v>
      </c>
      <c r="J24" s="99"/>
      <c r="K24" s="99"/>
    </row>
    <row r="25" spans="1:11" ht="30" customHeight="1">
      <c r="A25" s="263" t="s">
        <v>304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9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3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4" t="s">
        <v>280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5" t="s">
        <v>311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Branka Vorel</cp:lastModifiedBy>
  <cp:lastPrinted>2018-02-14T08:56:34Z</cp:lastPrinted>
  <dcterms:created xsi:type="dcterms:W3CDTF">2008-10-17T11:51:54Z</dcterms:created>
  <dcterms:modified xsi:type="dcterms:W3CDTF">2018-04-27T14:50:46Z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