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0" windowWidth="19320" windowHeight="123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PODACI'!$A$1:$I$70</definedName>
  </definedNames>
  <calcPr fullCalcOnLoad="1"/>
</workbook>
</file>

<file path=xl/sharedStrings.xml><?xml version="1.0" encoding="utf-8"?>
<sst xmlns="http://schemas.openxmlformats.org/spreadsheetml/2006/main" count="424" uniqueCount="369">
  <si>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</si>
  <si>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</si>
  <si>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</si>
  <si>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</si>
  <si>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</si>
  <si>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</si>
  <si>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</si>
  <si>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</si>
  <si>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</si>
  <si>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</si>
  <si>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</si>
  <si>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</si>
  <si>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</si>
  <si>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</si>
  <si>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</si>
  <si>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</si>
  <si>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</si>
  <si>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</si>
  <si>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</si>
  <si>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</si>
  <si>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</si>
  <si>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</si>
  <si>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</si>
  <si>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</si>
  <si>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</si>
  <si>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</si>
  <si>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</si>
  <si>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</si>
  <si>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</si>
  <si>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</si>
  <si>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</si>
  <si>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</si>
  <si>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</si>
  <si>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</si>
  <si>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</si>
  <si>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</si>
  <si>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</si>
  <si>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</si>
  <si>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</si>
  <si>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</si>
  <si>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</si>
  <si>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</si>
  <si>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</si>
  <si>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</si>
  <si>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</si>
  <si>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</si>
  <si>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</si>
  <si>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</si>
  <si>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</si>
  <si>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</si>
  <si>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</si>
  <si>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</si>
  <si>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</si>
  <si>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</si>
  <si>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</si>
  <si>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</si>
  <si>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</si>
  <si>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</si>
  <si>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</si>
  <si>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</si>
  <si>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</si>
  <si>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</si>
  <si>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</si>
  <si>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</si>
  <si>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</si>
  <si>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</si>
  <si>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</si>
  <si>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</si>
  <si>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</si>
  <si>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</si>
  <si>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</si>
  <si>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</si>
  <si>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</si>
  <si>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</si>
  <si>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</si>
  <si>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</si>
  <si>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</si>
  <si>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</si>
  <si>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</si>
  <si>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</si>
  <si>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</si>
  <si>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</si>
  <si>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</si>
  <si>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</si>
  <si>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</si>
  <si>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</si>
  <si>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</si>
  <si>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</si>
  <si>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</si>
  <si>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</si>
  <si>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</si>
  <si>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</si>
  <si>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</si>
  <si>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</si>
  <si>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</si>
  <si>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</si>
  <si>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</si>
  <si>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</si>
  <si>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</si>
  <si>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</si>
  <si>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</si>
  <si>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</si>
  <si>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</si>
  <si>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</si>
  <si>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</si>
  <si>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</si>
  <si>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</si>
  <si>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</si>
  <si>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</si>
  <si>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</si>
  <si>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</si>
  <si>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</si>
  <si>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</si>
  <si>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</si>
  <si>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</si>
  <si>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</si>
  <si>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</si>
  <si>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</si>
  <si>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</si>
  <si>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</si>
  <si>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</si>
  <si>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</si>
  <si>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</si>
  <si>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</si>
  <si>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</si>
  <si>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</si>
  <si>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</si>
  <si>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</si>
  <si>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</si>
  <si>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</si>
  <si>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</si>
  <si>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</si>
  <si>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</si>
  <si>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</si>
  <si>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</si>
  <si>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</si>
  <si>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</si>
  <si>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</si>
  <si>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</si>
  <si>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</si>
  <si>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</si>
  <si>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</si>
  <si>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</si>
  <si>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</si>
  <si>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</si>
  <si>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</si>
  <si>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</si>
  <si>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</si>
  <si>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</si>
  <si>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</si>
  <si>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</si>
  <si>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</si>
  <si>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</si>
  <si>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</si>
  <si>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</si>
  <si>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</si>
  <si>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</si>
  <si>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</si>
  <si>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</si>
  <si>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</si>
  <si>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</si>
  <si>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</si>
  <si>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</si>
  <si>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</si>
  <si>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</si>
  <si>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</si>
  <si>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</si>
  <si>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</si>
  <si>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</si>
  <si>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</si>
  <si>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</si>
  <si>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</si>
  <si>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</si>
  <si>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</si>
  <si>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</si>
  <si>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</si>
  <si>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</si>
  <si>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</si>
  <si>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</si>
  <si>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</si>
  <si>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</si>
  <si>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</si>
  <si>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</si>
  <si>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</si>
  <si>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</si>
  <si>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</si>
  <si>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</si>
  <si>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</si>
  <si>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</si>
  <si>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</si>
  <si>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</si>
  <si>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</si>
  <si>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</si>
  <si>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</si>
  <si>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</si>
  <si>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</si>
  <si>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</si>
  <si>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</si>
  <si>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</si>
  <si>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</si>
  <si>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</si>
  <si>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</si>
  <si>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</si>
  <si>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</si>
  <si>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</si>
  <si>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</si>
  <si>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</si>
  <si>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</si>
  <si>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</si>
  <si>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</si>
  <si>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</si>
  <si>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</si>
  <si>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</si>
  <si>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</si>
  <si>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</si>
  <si>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</si>
  <si>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</si>
  <si>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</si>
  <si>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</si>
  <si>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</si>
  <si>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</si>
  <si>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</si>
  <si>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</si>
  <si>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</si>
  <si>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</si>
  <si>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</si>
  <si>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</si>
  <si>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</si>
  <si>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</si>
  <si>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</si>
  <si>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</si>
  <si>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</si>
  <si>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</si>
  <si>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</si>
  <si>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</si>
  <si>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</si>
  <si>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</si>
  <si>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</si>
  <si>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</si>
  <si>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</si>
  <si>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</si>
  <si>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</si>
  <si>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</si>
  <si>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</si>
  <si>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</si>
  <si>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</si>
  <si>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</si>
  <si>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</si>
  <si>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</si>
  <si>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</si>
  <si>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</si>
  <si>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</si>
  <si>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</si>
  <si>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</si>
  <si>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</si>
  <si>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</si>
  <si>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</si>
  <si>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</si>
  <si>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</si>
  <si>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</si>
  <si>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</si>
  <si>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</si>
  <si>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</si>
  <si>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</si>
  <si>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</si>
  <si>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</si>
  <si>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</si>
  <si>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</si>
  <si>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</si>
  <si>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</si>
  <si>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</si>
  <si>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</si>
  <si>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</si>
  <si>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</si>
  <si>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</si>
  <si>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</si>
  <si>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</si>
  <si>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</si>
  <si>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</si>
  <si>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</si>
  <si>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</si>
  <si>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</si>
  <si>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</si>
  <si>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</si>
  <si>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</si>
  <si>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</si>
  <si>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</si>
  <si>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</si>
  <si>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</si>
  <si>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</si>
  <si>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</si>
  <si>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</si>
  <si>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</si>
  <si>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</si>
  <si>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</si>
  <si>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</si>
  <si>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</si>
  <si>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</si>
  <si>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</si>
  <si>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</si>
  <si>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</si>
  <si>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</si>
  <si>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</si>
  <si>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</si>
  <si>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</si>
  <si>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</si>
  <si>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</si>
  <si>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</si>
  <si>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</si>
  <si>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</si>
  <si>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</si>
  <si>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</si>
  <si>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</si>
  <si>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</si>
  <si>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</si>
  <si>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</si>
  <si>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</si>
  <si>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</si>
  <si>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</si>
  <si>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</si>
  <si>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</si>
  <si>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</si>
  <si>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</si>
  <si>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</si>
  <si>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03275388</t>
  </si>
  <si>
    <t>080034838</t>
  </si>
  <si>
    <t>73037001250</t>
  </si>
  <si>
    <t>TEHNIKA d.d.</t>
  </si>
  <si>
    <t>ZAGREB</t>
  </si>
  <si>
    <t>ULICA GRADA VUKOVARA 2774</t>
  </si>
  <si>
    <t>franjo.katic@tehnika.hr</t>
  </si>
  <si>
    <t>www.tehnika .hr</t>
  </si>
  <si>
    <t>GRAD ZAGREB</t>
  </si>
  <si>
    <t>DA</t>
  </si>
  <si>
    <t>4120</t>
  </si>
  <si>
    <t>TEHNIKA SPV d.o.o.</t>
  </si>
  <si>
    <t>KOPRIVNICA</t>
  </si>
  <si>
    <t>2097892</t>
  </si>
  <si>
    <t>TEHNIKA PROJEKTIRANJE d.o.o.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</si>
  <si>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</si>
  <si>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</si>
  <si>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</si>
  <si>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</si>
  <si>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</si>
  <si>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</si>
  <si>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</si>
  <si>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</si>
  <si>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</si>
  <si>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</si>
  <si>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</si>
  <si>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</si>
  <si>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 xml:space="preserve">TEHNIKA A.G. </t>
  </si>
  <si>
    <t>BEOGRAD</t>
  </si>
  <si>
    <t>SRBIJA</t>
  </si>
  <si>
    <t>TRITICUM d.o.o.</t>
  </si>
  <si>
    <t>2275937</t>
  </si>
  <si>
    <t>Vesna Božičko</t>
  </si>
  <si>
    <t xml:space="preserve">01 6301 190 </t>
  </si>
  <si>
    <t>01 6187 697</t>
  </si>
  <si>
    <t>vesna.bozicko@tehnika.hr</t>
  </si>
  <si>
    <t>mr. FILIP FILIPEC, d.i.g.</t>
  </si>
  <si>
    <t>Obveznik: TEHNIKA d.d.</t>
  </si>
  <si>
    <t>Obveznik:  TEHNIKA d.d.</t>
  </si>
  <si>
    <t>Obveznik: TEHNIKA d.d. (konsolidirano)</t>
  </si>
  <si>
    <t>TEHNIKA VRBANI d.o.o.</t>
  </si>
  <si>
    <t>2835169</t>
  </si>
  <si>
    <t>stanje na dan 31.12.2013.</t>
  </si>
  <si>
    <t>u razdoblju 01.01.2011. do  31.12.2013.</t>
  </si>
  <si>
    <t>u razdoblju  01.01.2013. do 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</si>
</sst>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0" fillId="0" borderId="0" xfId="58" applyFont="1" applyAlignment="1">
      <alignment/>
      <protection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2" fillId="32" borderId="27" xfId="0" applyFont="1" applyFill="1" applyBorder="1" applyAlignment="1" applyProtection="1">
      <alignment vertical="center"/>
      <protection hidden="1" locked="0"/>
    </xf>
    <xf numFmtId="0" fontId="2" fillId="32" borderId="25" xfId="0" applyFont="1" applyFill="1" applyBorder="1" applyAlignment="1" applyProtection="1">
      <alignment vertical="center"/>
      <protection hidden="1" locked="0"/>
    </xf>
    <xf numFmtId="0" fontId="2" fillId="32" borderId="28" xfId="0" applyFont="1" applyFill="1" applyBorder="1" applyAlignment="1" applyProtection="1">
      <alignment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16" fillId="32" borderId="27" xfId="53" applyFont="1" applyFill="1" applyBorder="1" applyAlignment="1" applyProtection="1">
      <alignment/>
      <protection hidden="1" locked="0"/>
    </xf>
    <xf numFmtId="49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 vertic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vertical="top" wrapText="1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vesna.bozicko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zoomScalePageLayoutView="0" workbookViewId="0" topLeftCell="A22">
      <selection activeCell="L50" sqref="L5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8.0039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4" t="s">
        <v>257</v>
      </c>
      <c r="B2" s="124"/>
      <c r="C2" s="124"/>
      <c r="D2" s="125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6" t="s">
        <v>259</v>
      </c>
      <c r="B4" s="126"/>
      <c r="C4" s="126"/>
      <c r="D4" s="126"/>
      <c r="E4" s="126"/>
      <c r="F4" s="126"/>
      <c r="G4" s="126"/>
      <c r="H4" s="126"/>
      <c r="I4" s="12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16" t="s">
        <v>260</v>
      </c>
      <c r="B6" s="117"/>
      <c r="C6" s="114" t="s">
        <v>324</v>
      </c>
      <c r="D6" s="115"/>
      <c r="E6" s="127"/>
      <c r="F6" s="127"/>
      <c r="G6" s="127"/>
      <c r="H6" s="127"/>
      <c r="I6" s="39"/>
      <c r="J6" s="22"/>
      <c r="K6" s="22"/>
      <c r="L6" s="22"/>
    </row>
    <row r="7" spans="1:12" ht="12.75">
      <c r="A7" s="40"/>
      <c r="B7" s="40"/>
      <c r="C7" s="31"/>
      <c r="D7" s="31"/>
      <c r="E7" s="127"/>
      <c r="F7" s="127"/>
      <c r="G7" s="127"/>
      <c r="H7" s="127"/>
      <c r="I7" s="39"/>
      <c r="J7" s="22"/>
      <c r="K7" s="22"/>
      <c r="L7" s="22"/>
    </row>
    <row r="8" spans="1:12" ht="12.75">
      <c r="A8" s="128" t="s">
        <v>261</v>
      </c>
      <c r="B8" s="129"/>
      <c r="C8" s="114" t="s">
        <v>325</v>
      </c>
      <c r="D8" s="115"/>
      <c r="E8" s="127"/>
      <c r="F8" s="127"/>
      <c r="G8" s="127"/>
      <c r="H8" s="12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1" t="s">
        <v>262</v>
      </c>
      <c r="B10" s="122"/>
      <c r="C10" s="114" t="s">
        <v>326</v>
      </c>
      <c r="D10" s="11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3"/>
      <c r="B11" s="12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16" t="s">
        <v>263</v>
      </c>
      <c r="B12" s="117"/>
      <c r="C12" s="118" t="s">
        <v>327</v>
      </c>
      <c r="D12" s="119"/>
      <c r="E12" s="119"/>
      <c r="F12" s="119"/>
      <c r="G12" s="119"/>
      <c r="H12" s="119"/>
      <c r="I12" s="12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16" t="s">
        <v>264</v>
      </c>
      <c r="B14" s="117"/>
      <c r="C14" s="134">
        <v>10000</v>
      </c>
      <c r="D14" s="135"/>
      <c r="E14" s="31"/>
      <c r="F14" s="118" t="s">
        <v>328</v>
      </c>
      <c r="G14" s="119"/>
      <c r="H14" s="119"/>
      <c r="I14" s="12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16" t="s">
        <v>265</v>
      </c>
      <c r="B16" s="117"/>
      <c r="C16" s="118" t="s">
        <v>329</v>
      </c>
      <c r="D16" s="119"/>
      <c r="E16" s="119"/>
      <c r="F16" s="119"/>
      <c r="G16" s="119"/>
      <c r="H16" s="119"/>
      <c r="I16" s="12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16" t="s">
        <v>266</v>
      </c>
      <c r="B18" s="117"/>
      <c r="C18" s="139" t="s">
        <v>330</v>
      </c>
      <c r="D18" s="140"/>
      <c r="E18" s="140"/>
      <c r="F18" s="140"/>
      <c r="G18" s="140"/>
      <c r="H18" s="140"/>
      <c r="I18" s="141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16" t="s">
        <v>267</v>
      </c>
      <c r="B20" s="117"/>
      <c r="C20" s="142" t="s">
        <v>331</v>
      </c>
      <c r="D20" s="140"/>
      <c r="E20" s="140"/>
      <c r="F20" s="140"/>
      <c r="G20" s="140"/>
      <c r="H20" s="140"/>
      <c r="I20" s="141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16" t="s">
        <v>268</v>
      </c>
      <c r="B22" s="117"/>
      <c r="C22" s="44">
        <v>133</v>
      </c>
      <c r="D22" s="118" t="s">
        <v>328</v>
      </c>
      <c r="E22" s="130"/>
      <c r="F22" s="131"/>
      <c r="G22" s="132"/>
      <c r="H22" s="133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16" t="s">
        <v>269</v>
      </c>
      <c r="B24" s="117"/>
      <c r="C24" s="44">
        <v>21</v>
      </c>
      <c r="D24" s="118" t="s">
        <v>332</v>
      </c>
      <c r="E24" s="130"/>
      <c r="F24" s="130"/>
      <c r="G24" s="131"/>
      <c r="H24" s="38" t="s">
        <v>270</v>
      </c>
      <c r="I24" s="47">
        <v>989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271</v>
      </c>
      <c r="I25" s="43"/>
      <c r="J25" s="22"/>
      <c r="K25" s="22"/>
      <c r="L25" s="22"/>
    </row>
    <row r="26" spans="1:12" ht="12.75">
      <c r="A26" s="116" t="s">
        <v>272</v>
      </c>
      <c r="B26" s="117"/>
      <c r="C26" s="48" t="s">
        <v>333</v>
      </c>
      <c r="D26" s="49"/>
      <c r="E26" s="22"/>
      <c r="F26" s="50"/>
      <c r="G26" s="116" t="s">
        <v>273</v>
      </c>
      <c r="H26" s="117"/>
      <c r="I26" s="51" t="s">
        <v>334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45" t="s">
        <v>274</v>
      </c>
      <c r="B28" s="146"/>
      <c r="C28" s="147"/>
      <c r="D28" s="147"/>
      <c r="E28" s="148" t="s">
        <v>275</v>
      </c>
      <c r="F28" s="149"/>
      <c r="G28" s="149"/>
      <c r="H28" s="150" t="s">
        <v>276</v>
      </c>
      <c r="I28" s="15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s="107" customFormat="1" ht="12.75">
      <c r="A30" s="136" t="s">
        <v>335</v>
      </c>
      <c r="B30" s="151"/>
      <c r="C30" s="151"/>
      <c r="D30" s="152"/>
      <c r="E30" s="136" t="s">
        <v>336</v>
      </c>
      <c r="F30" s="151"/>
      <c r="G30" s="152"/>
      <c r="H30" s="143" t="s">
        <v>337</v>
      </c>
      <c r="I30" s="153"/>
      <c r="J30" s="22"/>
      <c r="K30" s="22"/>
      <c r="L30" s="22"/>
    </row>
    <row r="31" spans="1:12" s="107" customFormat="1" ht="12.75">
      <c r="A31" s="108"/>
      <c r="B31" s="108"/>
      <c r="C31" s="109"/>
      <c r="D31" s="167"/>
      <c r="E31" s="167"/>
      <c r="F31" s="167"/>
      <c r="G31" s="167"/>
      <c r="H31" s="108"/>
      <c r="I31" s="110"/>
      <c r="J31" s="22"/>
      <c r="K31" s="22"/>
      <c r="L31" s="22"/>
    </row>
    <row r="32" spans="1:12" s="107" customFormat="1" ht="12.75">
      <c r="A32" s="136" t="s">
        <v>338</v>
      </c>
      <c r="B32" s="137"/>
      <c r="C32" s="137"/>
      <c r="D32" s="138"/>
      <c r="E32" s="136" t="s">
        <v>328</v>
      </c>
      <c r="F32" s="137"/>
      <c r="G32" s="138"/>
      <c r="H32" s="143" t="s">
        <v>339</v>
      </c>
      <c r="I32" s="144"/>
      <c r="J32" s="22"/>
      <c r="K32" s="22"/>
      <c r="L32" s="22"/>
    </row>
    <row r="33" spans="1:12" s="107" customFormat="1" ht="12.75">
      <c r="A33" s="108"/>
      <c r="B33" s="108"/>
      <c r="C33" s="109"/>
      <c r="D33" s="111"/>
      <c r="E33" s="111"/>
      <c r="F33" s="111"/>
      <c r="G33" s="112"/>
      <c r="H33" s="108"/>
      <c r="I33" s="113"/>
      <c r="J33" s="22"/>
      <c r="K33" s="22"/>
      <c r="L33" s="22"/>
    </row>
    <row r="34" spans="1:12" s="107" customFormat="1" ht="12.75">
      <c r="A34" s="136" t="s">
        <v>340</v>
      </c>
      <c r="B34" s="137"/>
      <c r="C34" s="137"/>
      <c r="D34" s="138"/>
      <c r="E34" s="136" t="s">
        <v>328</v>
      </c>
      <c r="F34" s="137"/>
      <c r="G34" s="138"/>
      <c r="H34" s="143" t="s">
        <v>341</v>
      </c>
      <c r="I34" s="144"/>
      <c r="J34" s="22"/>
      <c r="K34" s="22"/>
      <c r="L34" s="22"/>
    </row>
    <row r="35" spans="1:12" s="107" customFormat="1" ht="12.75">
      <c r="A35" s="108"/>
      <c r="B35" s="108"/>
      <c r="C35" s="109"/>
      <c r="D35" s="111"/>
      <c r="E35" s="111"/>
      <c r="F35" s="111"/>
      <c r="G35" s="112"/>
      <c r="H35" s="108"/>
      <c r="I35" s="113"/>
      <c r="J35" s="22"/>
      <c r="K35" s="22"/>
      <c r="L35" s="22"/>
    </row>
    <row r="36" spans="1:12" s="107" customFormat="1" ht="12.75">
      <c r="A36" s="136" t="s">
        <v>342</v>
      </c>
      <c r="B36" s="137"/>
      <c r="C36" s="137"/>
      <c r="D36" s="138"/>
      <c r="E36" s="136" t="s">
        <v>328</v>
      </c>
      <c r="F36" s="137"/>
      <c r="G36" s="138"/>
      <c r="H36" s="143" t="s">
        <v>343</v>
      </c>
      <c r="I36" s="144"/>
      <c r="J36" s="22"/>
      <c r="K36" s="22"/>
      <c r="L36" s="22"/>
    </row>
    <row r="37" spans="1:12" s="107" customFormat="1" ht="12.75">
      <c r="A37" s="109"/>
      <c r="B37" s="109"/>
      <c r="C37" s="168"/>
      <c r="D37" s="168"/>
      <c r="E37" s="108"/>
      <c r="F37" s="168"/>
      <c r="G37" s="168"/>
      <c r="H37" s="108"/>
      <c r="I37" s="108"/>
      <c r="J37" s="22"/>
      <c r="K37" s="22"/>
      <c r="L37" s="22"/>
    </row>
    <row r="38" spans="1:12" s="107" customFormat="1" ht="12.75">
      <c r="A38" s="136" t="s">
        <v>344</v>
      </c>
      <c r="B38" s="137"/>
      <c r="C38" s="137"/>
      <c r="D38" s="138"/>
      <c r="E38" s="136" t="s">
        <v>336</v>
      </c>
      <c r="F38" s="137"/>
      <c r="G38" s="138"/>
      <c r="H38" s="143" t="s">
        <v>345</v>
      </c>
      <c r="I38" s="144"/>
      <c r="J38" s="22"/>
      <c r="K38" s="22"/>
      <c r="L38" s="22"/>
    </row>
    <row r="39" spans="1:12" s="107" customFormat="1" ht="12.75">
      <c r="A39" s="109"/>
      <c r="B39" s="109"/>
      <c r="C39" s="109"/>
      <c r="D39" s="108"/>
      <c r="E39" s="108"/>
      <c r="F39" s="109"/>
      <c r="G39" s="108"/>
      <c r="H39" s="108"/>
      <c r="I39" s="108"/>
      <c r="J39" s="22"/>
      <c r="K39" s="22"/>
      <c r="L39" s="22"/>
    </row>
    <row r="40" spans="1:12" s="107" customFormat="1" ht="12.75">
      <c r="A40" s="136" t="s">
        <v>346</v>
      </c>
      <c r="B40" s="137"/>
      <c r="C40" s="137"/>
      <c r="D40" s="138"/>
      <c r="E40" s="136" t="s">
        <v>347</v>
      </c>
      <c r="F40" s="137"/>
      <c r="G40" s="138"/>
      <c r="H40" s="143" t="s">
        <v>348</v>
      </c>
      <c r="I40" s="144"/>
      <c r="J40" s="22"/>
      <c r="K40" s="22"/>
      <c r="L40" s="22"/>
    </row>
    <row r="41" spans="1:12" s="107" customFormat="1" ht="12.75">
      <c r="A41" s="108"/>
      <c r="B41" s="108"/>
      <c r="C41" s="109"/>
      <c r="D41" s="111"/>
      <c r="E41" s="111"/>
      <c r="F41" s="111"/>
      <c r="G41" s="112"/>
      <c r="H41" s="108"/>
      <c r="I41" s="113"/>
      <c r="J41" s="22"/>
      <c r="K41" s="22"/>
      <c r="L41" s="22"/>
    </row>
    <row r="42" spans="1:12" s="107" customFormat="1" ht="12.75">
      <c r="A42" s="136" t="s">
        <v>349</v>
      </c>
      <c r="B42" s="151"/>
      <c r="C42" s="151"/>
      <c r="D42" s="152"/>
      <c r="E42" s="136" t="s">
        <v>328</v>
      </c>
      <c r="F42" s="151"/>
      <c r="G42" s="152"/>
      <c r="H42" s="143" t="s">
        <v>350</v>
      </c>
      <c r="I42" s="153"/>
      <c r="J42" s="22"/>
      <c r="K42" s="22"/>
      <c r="L42" s="22"/>
    </row>
    <row r="43" spans="1:12" s="107" customFormat="1" ht="12.75">
      <c r="A43" s="108"/>
      <c r="B43" s="108"/>
      <c r="C43" s="109"/>
      <c r="D43" s="111"/>
      <c r="E43" s="111"/>
      <c r="F43" s="111"/>
      <c r="G43" s="112"/>
      <c r="H43" s="108"/>
      <c r="I43" s="113"/>
      <c r="J43" s="22"/>
      <c r="K43" s="22"/>
      <c r="L43" s="22"/>
    </row>
    <row r="44" spans="1:12" s="107" customFormat="1" ht="12.75">
      <c r="A44" s="136" t="s">
        <v>351</v>
      </c>
      <c r="B44" s="151"/>
      <c r="C44" s="151"/>
      <c r="D44" s="152"/>
      <c r="E44" s="136" t="s">
        <v>352</v>
      </c>
      <c r="F44" s="151"/>
      <c r="G44" s="152"/>
      <c r="H44" s="143" t="s">
        <v>353</v>
      </c>
      <c r="I44" s="153"/>
      <c r="J44" s="22"/>
      <c r="K44" s="22"/>
      <c r="L44" s="22"/>
    </row>
    <row r="45" spans="1:12" s="107" customFormat="1" ht="12.75">
      <c r="A45" s="108"/>
      <c r="B45" s="108"/>
      <c r="C45" s="109"/>
      <c r="D45" s="111"/>
      <c r="E45" s="111"/>
      <c r="F45" s="111"/>
      <c r="G45" s="112"/>
      <c r="H45" s="108"/>
      <c r="I45" s="113"/>
      <c r="J45" s="22"/>
      <c r="K45" s="22"/>
      <c r="L45" s="22"/>
    </row>
    <row r="46" spans="1:12" s="107" customFormat="1" ht="12.75">
      <c r="A46" s="136" t="s">
        <v>364</v>
      </c>
      <c r="B46" s="151"/>
      <c r="C46" s="151"/>
      <c r="D46" s="152"/>
      <c r="E46" s="136" t="s">
        <v>328</v>
      </c>
      <c r="F46" s="151"/>
      <c r="G46" s="152"/>
      <c r="H46" s="143" t="s">
        <v>365</v>
      </c>
      <c r="I46" s="153"/>
      <c r="J46" s="22"/>
      <c r="K46" s="22"/>
      <c r="L46" s="22"/>
    </row>
    <row r="47" spans="1:12" s="107" customFormat="1" ht="12.75">
      <c r="A47" s="108"/>
      <c r="B47" s="108"/>
      <c r="C47" s="109"/>
      <c r="D47" s="111"/>
      <c r="E47" s="111"/>
      <c r="F47" s="111"/>
      <c r="G47" s="112"/>
      <c r="H47" s="108"/>
      <c r="I47" s="113"/>
      <c r="J47" s="22"/>
      <c r="K47" s="22"/>
      <c r="L47" s="22"/>
    </row>
    <row r="48" spans="1:12" s="107" customFormat="1" ht="12.75">
      <c r="A48" s="136" t="s">
        <v>354</v>
      </c>
      <c r="B48" s="151"/>
      <c r="C48" s="151"/>
      <c r="D48" s="152"/>
      <c r="E48" s="136" t="s">
        <v>328</v>
      </c>
      <c r="F48" s="151"/>
      <c r="G48" s="152"/>
      <c r="H48" s="143" t="s">
        <v>355</v>
      </c>
      <c r="I48" s="153"/>
      <c r="J48" s="22"/>
      <c r="K48" s="22"/>
      <c r="L48" s="22"/>
    </row>
    <row r="49" spans="1:12" ht="12.75">
      <c r="A49" s="55"/>
      <c r="B49" s="55"/>
      <c r="C49" s="55"/>
      <c r="D49" s="42"/>
      <c r="E49" s="42"/>
      <c r="F49" s="55"/>
      <c r="G49" s="42"/>
      <c r="H49" s="42"/>
      <c r="I49" s="42"/>
      <c r="J49" s="22"/>
      <c r="K49" s="22"/>
      <c r="L49" s="22"/>
    </row>
    <row r="50" spans="1:12" ht="12.75">
      <c r="A50" s="158" t="s">
        <v>277</v>
      </c>
      <c r="B50" s="159"/>
      <c r="C50" s="114"/>
      <c r="D50" s="115"/>
      <c r="E50" s="32"/>
      <c r="F50" s="118"/>
      <c r="G50" s="164"/>
      <c r="H50" s="164"/>
      <c r="I50" s="165"/>
      <c r="J50" s="22"/>
      <c r="K50" s="22"/>
      <c r="L50" s="22"/>
    </row>
    <row r="51" spans="1:12" ht="12.75">
      <c r="A51" s="54"/>
      <c r="B51" s="54"/>
      <c r="C51" s="154"/>
      <c r="D51" s="166"/>
      <c r="E51" s="31"/>
      <c r="F51" s="154"/>
      <c r="G51" s="155"/>
      <c r="H51" s="56"/>
      <c r="I51" s="56"/>
      <c r="J51" s="22"/>
      <c r="K51" s="22"/>
      <c r="L51" s="22"/>
    </row>
    <row r="52" spans="1:12" ht="12.75">
      <c r="A52" s="158" t="s">
        <v>278</v>
      </c>
      <c r="B52" s="159"/>
      <c r="C52" s="118" t="s">
        <v>356</v>
      </c>
      <c r="D52" s="156"/>
      <c r="E52" s="156"/>
      <c r="F52" s="156"/>
      <c r="G52" s="156"/>
      <c r="H52" s="156"/>
      <c r="I52" s="156"/>
      <c r="J52" s="22"/>
      <c r="K52" s="22"/>
      <c r="L52" s="22"/>
    </row>
    <row r="53" spans="1:12" ht="12.75">
      <c r="A53" s="40"/>
      <c r="B53" s="40"/>
      <c r="C53" s="57" t="s">
        <v>279</v>
      </c>
      <c r="D53" s="32"/>
      <c r="E53" s="32"/>
      <c r="F53" s="32"/>
      <c r="G53" s="32"/>
      <c r="H53" s="32"/>
      <c r="I53" s="32"/>
      <c r="J53" s="22"/>
      <c r="K53" s="22"/>
      <c r="L53" s="22"/>
    </row>
    <row r="54" spans="1:12" ht="12.75">
      <c r="A54" s="158" t="s">
        <v>280</v>
      </c>
      <c r="B54" s="159"/>
      <c r="C54" s="160" t="s">
        <v>357</v>
      </c>
      <c r="D54" s="161"/>
      <c r="E54" s="162"/>
      <c r="F54" s="32"/>
      <c r="G54" s="38" t="s">
        <v>281</v>
      </c>
      <c r="H54" s="160" t="s">
        <v>358</v>
      </c>
      <c r="I54" s="162"/>
      <c r="J54" s="22"/>
      <c r="K54" s="22"/>
      <c r="L54" s="22"/>
    </row>
    <row r="55" spans="1:12" ht="12.75">
      <c r="A55" s="40"/>
      <c r="B55" s="40"/>
      <c r="C55" s="57"/>
      <c r="D55" s="32"/>
      <c r="E55" s="32"/>
      <c r="F55" s="32"/>
      <c r="G55" s="32"/>
      <c r="H55" s="32"/>
      <c r="I55" s="32"/>
      <c r="J55" s="22"/>
      <c r="K55" s="22"/>
      <c r="L55" s="22"/>
    </row>
    <row r="56" spans="1:12" ht="12.75">
      <c r="A56" s="158" t="s">
        <v>266</v>
      </c>
      <c r="B56" s="159"/>
      <c r="C56" s="171" t="s">
        <v>359</v>
      </c>
      <c r="D56" s="161"/>
      <c r="E56" s="161"/>
      <c r="F56" s="161"/>
      <c r="G56" s="161"/>
      <c r="H56" s="161"/>
      <c r="I56" s="162"/>
      <c r="J56" s="22"/>
      <c r="K56" s="22"/>
      <c r="L56" s="22"/>
    </row>
    <row r="57" spans="1:12" ht="12.75">
      <c r="A57" s="40"/>
      <c r="B57" s="40"/>
      <c r="C57" s="32"/>
      <c r="D57" s="32"/>
      <c r="E57" s="32"/>
      <c r="F57" s="32"/>
      <c r="G57" s="32"/>
      <c r="H57" s="32"/>
      <c r="I57" s="32"/>
      <c r="J57" s="22"/>
      <c r="K57" s="22"/>
      <c r="L57" s="22"/>
    </row>
    <row r="58" spans="1:12" ht="12.75">
      <c r="A58" s="116" t="s">
        <v>282</v>
      </c>
      <c r="B58" s="117"/>
      <c r="C58" s="160" t="s">
        <v>360</v>
      </c>
      <c r="D58" s="161"/>
      <c r="E58" s="161"/>
      <c r="F58" s="161"/>
      <c r="G58" s="161"/>
      <c r="H58" s="161"/>
      <c r="I58" s="120"/>
      <c r="J58" s="22"/>
      <c r="K58" s="22"/>
      <c r="L58" s="22"/>
    </row>
    <row r="59" spans="1:12" ht="12.75">
      <c r="A59" s="58"/>
      <c r="B59" s="58"/>
      <c r="C59" s="174" t="s">
        <v>283</v>
      </c>
      <c r="D59" s="174"/>
      <c r="E59" s="174"/>
      <c r="F59" s="174"/>
      <c r="G59" s="174"/>
      <c r="H59" s="174"/>
      <c r="I59" s="60"/>
      <c r="J59" s="22"/>
      <c r="K59" s="22"/>
      <c r="L59" s="22"/>
    </row>
    <row r="60" spans="1:12" ht="12.75">
      <c r="A60" s="58"/>
      <c r="B60" s="58"/>
      <c r="C60" s="59"/>
      <c r="D60" s="59"/>
      <c r="E60" s="59"/>
      <c r="F60" s="59"/>
      <c r="G60" s="59"/>
      <c r="H60" s="59"/>
      <c r="I60" s="60"/>
      <c r="J60" s="22"/>
      <c r="K60" s="22"/>
      <c r="L60" s="22"/>
    </row>
    <row r="61" spans="1:12" ht="12.75">
      <c r="A61" s="58"/>
      <c r="B61" s="172" t="s">
        <v>284</v>
      </c>
      <c r="C61" s="173"/>
      <c r="D61" s="173"/>
      <c r="E61" s="173"/>
      <c r="F61" s="102"/>
      <c r="G61" s="102"/>
      <c r="H61" s="103"/>
      <c r="I61" s="103"/>
      <c r="J61" s="22"/>
      <c r="K61" s="22"/>
      <c r="L61" s="22"/>
    </row>
    <row r="62" spans="1:12" ht="12.75">
      <c r="A62" s="58"/>
      <c r="B62" s="104" t="s">
        <v>323</v>
      </c>
      <c r="C62" s="105"/>
      <c r="D62" s="105"/>
      <c r="E62" s="105"/>
      <c r="F62" s="105"/>
      <c r="G62" s="105"/>
      <c r="H62" s="157" t="s">
        <v>317</v>
      </c>
      <c r="I62" s="157"/>
      <c r="J62" s="22"/>
      <c r="K62" s="22"/>
      <c r="L62" s="22"/>
    </row>
    <row r="63" spans="1:12" ht="12.75">
      <c r="A63" s="58"/>
      <c r="B63" s="104" t="s">
        <v>318</v>
      </c>
      <c r="C63" s="105"/>
      <c r="D63" s="105"/>
      <c r="E63" s="105"/>
      <c r="F63" s="105"/>
      <c r="G63" s="105"/>
      <c r="H63" s="157"/>
      <c r="I63" s="157"/>
      <c r="J63" s="22"/>
      <c r="K63" s="22"/>
      <c r="L63" s="22"/>
    </row>
    <row r="64" spans="1:12" ht="12.75">
      <c r="A64" s="58"/>
      <c r="B64" s="104" t="s">
        <v>319</v>
      </c>
      <c r="C64" s="105"/>
      <c r="D64" s="105"/>
      <c r="E64" s="105"/>
      <c r="F64" s="105"/>
      <c r="G64" s="105"/>
      <c r="H64" s="157"/>
      <c r="I64" s="157"/>
      <c r="J64" s="22"/>
      <c r="K64" s="22"/>
      <c r="L64" s="22"/>
    </row>
    <row r="65" spans="1:12" ht="12.75">
      <c r="A65" s="58"/>
      <c r="B65" s="104" t="s">
        <v>320</v>
      </c>
      <c r="C65" s="106"/>
      <c r="D65" s="106"/>
      <c r="E65" s="106"/>
      <c r="F65" s="106"/>
      <c r="G65" s="106"/>
      <c r="H65" s="157"/>
      <c r="I65" s="157"/>
      <c r="J65" s="22"/>
      <c r="K65" s="22"/>
      <c r="L65" s="22"/>
    </row>
    <row r="66" spans="1:12" ht="12.75">
      <c r="A66" s="58"/>
      <c r="B66" s="104" t="s">
        <v>321</v>
      </c>
      <c r="C66" s="106"/>
      <c r="D66" s="106"/>
      <c r="E66" s="106"/>
      <c r="F66" s="106"/>
      <c r="G66" s="106"/>
      <c r="H66" s="157"/>
      <c r="I66" s="157"/>
      <c r="J66" s="22"/>
      <c r="K66" s="22"/>
      <c r="L66" s="22"/>
    </row>
    <row r="67" spans="1:12" ht="12.75">
      <c r="A67" s="58"/>
      <c r="B67" s="58"/>
      <c r="C67" s="59"/>
      <c r="D67" s="59"/>
      <c r="E67" s="59"/>
      <c r="F67" s="59"/>
      <c r="G67" s="59"/>
      <c r="H67" s="59"/>
      <c r="I67" s="60"/>
      <c r="J67" s="22"/>
      <c r="K67" s="22"/>
      <c r="L67" s="22"/>
    </row>
    <row r="68" spans="1:12" ht="13.5" thickBot="1">
      <c r="A68" s="61" t="s">
        <v>285</v>
      </c>
      <c r="B68" s="32"/>
      <c r="C68" s="32"/>
      <c r="D68" s="32"/>
      <c r="E68" s="32"/>
      <c r="F68" s="32"/>
      <c r="G68" s="62"/>
      <c r="H68" s="63"/>
      <c r="I68" s="62"/>
      <c r="J68" s="22"/>
      <c r="K68" s="22"/>
      <c r="L68" s="22"/>
    </row>
    <row r="69" spans="1:12" ht="12.75">
      <c r="A69" s="32"/>
      <c r="B69" s="32"/>
      <c r="C69" s="32"/>
      <c r="D69" s="32"/>
      <c r="E69" s="58" t="s">
        <v>286</v>
      </c>
      <c r="F69" s="22"/>
      <c r="G69" s="175" t="s">
        <v>287</v>
      </c>
      <c r="H69" s="176"/>
      <c r="I69" s="177"/>
      <c r="J69" s="22"/>
      <c r="K69" s="22"/>
      <c r="L69" s="22"/>
    </row>
    <row r="70" spans="1:12" ht="12.75">
      <c r="A70" s="64"/>
      <c r="B70" s="64"/>
      <c r="C70" s="37"/>
      <c r="D70" s="37"/>
      <c r="E70" s="37"/>
      <c r="F70" s="37"/>
      <c r="G70" s="169"/>
      <c r="H70" s="170"/>
      <c r="I70" s="37"/>
      <c r="J70" s="22"/>
      <c r="K70" s="22"/>
      <c r="L70" s="22"/>
    </row>
  </sheetData>
  <sheetProtection/>
  <protectedRanges>
    <protectedRange sqref="E2 H2 C6:D6 C8:D8 C10:D10 C12:I12 C14:D14 F14:I14 C16:I16 C18:I18 C20:I20 C24:G24 C22:F22 C26 I26 I24" name="Range1"/>
    <protectedRange sqref="A30:I30 A32:I32 A34:D34 A42:I42 A44:I44 A46:G46 A48:I48" name="Range1_1_1"/>
    <protectedRange sqref="H46:I46" name="Range1_1_1_2"/>
  </protectedRanges>
  <mergeCells count="83">
    <mergeCell ref="F37:G37"/>
    <mergeCell ref="A48:D48"/>
    <mergeCell ref="E48:G48"/>
    <mergeCell ref="H48:I48"/>
    <mergeCell ref="A32:D32"/>
    <mergeCell ref="E32:G32"/>
    <mergeCell ref="H32:I32"/>
    <mergeCell ref="A34:D34"/>
    <mergeCell ref="E44:G44"/>
    <mergeCell ref="H44:I44"/>
    <mergeCell ref="G70:H70"/>
    <mergeCell ref="A56:B56"/>
    <mergeCell ref="C56:I56"/>
    <mergeCell ref="A58:B58"/>
    <mergeCell ref="C58:I58"/>
    <mergeCell ref="B61:E61"/>
    <mergeCell ref="C59:H59"/>
    <mergeCell ref="G69:I69"/>
    <mergeCell ref="A1:C1"/>
    <mergeCell ref="A52:B52"/>
    <mergeCell ref="A50:B50"/>
    <mergeCell ref="C50:D50"/>
    <mergeCell ref="F50:I50"/>
    <mergeCell ref="C51:D51"/>
    <mergeCell ref="E34:G34"/>
    <mergeCell ref="H34:I34"/>
    <mergeCell ref="D31:G31"/>
    <mergeCell ref="C37:D37"/>
    <mergeCell ref="A46:D46"/>
    <mergeCell ref="E46:G46"/>
    <mergeCell ref="H62:I66"/>
    <mergeCell ref="A54:B54"/>
    <mergeCell ref="C54:E54"/>
    <mergeCell ref="H54:I54"/>
    <mergeCell ref="H46:I46"/>
    <mergeCell ref="H38:I38"/>
    <mergeCell ref="A40:D40"/>
    <mergeCell ref="E40:G40"/>
    <mergeCell ref="H40:I40"/>
    <mergeCell ref="F51:G51"/>
    <mergeCell ref="C52:I52"/>
    <mergeCell ref="A42:D42"/>
    <mergeCell ref="E42:G42"/>
    <mergeCell ref="H42:I42"/>
    <mergeCell ref="A44:D44"/>
    <mergeCell ref="A24:B24"/>
    <mergeCell ref="G26:H26"/>
    <mergeCell ref="A28:D28"/>
    <mergeCell ref="E28:G28"/>
    <mergeCell ref="H28:I28"/>
    <mergeCell ref="A30:D30"/>
    <mergeCell ref="E30:G30"/>
    <mergeCell ref="H30:I30"/>
    <mergeCell ref="F14:I14"/>
    <mergeCell ref="A38:D38"/>
    <mergeCell ref="E38:G38"/>
    <mergeCell ref="A18:B18"/>
    <mergeCell ref="C18:I18"/>
    <mergeCell ref="A20:B20"/>
    <mergeCell ref="C20:I20"/>
    <mergeCell ref="A36:D36"/>
    <mergeCell ref="E36:G36"/>
    <mergeCell ref="H36:I36"/>
    <mergeCell ref="A8:B8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C8:D8"/>
    <mergeCell ref="A16:B16"/>
    <mergeCell ref="C16:I16"/>
    <mergeCell ref="A10:B11"/>
    <mergeCell ref="C10:D10"/>
    <mergeCell ref="A2:D2"/>
    <mergeCell ref="A4:I4"/>
    <mergeCell ref="A6:B6"/>
    <mergeCell ref="C6:D6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56" r:id="rId2" display="vesna.bozicko@tehn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workbookViewId="0" topLeftCell="A37">
      <selection activeCell="O91" sqref="O91"/>
    </sheetView>
  </sheetViews>
  <sheetFormatPr defaultColWidth="9.140625" defaultRowHeight="12.75"/>
  <cols>
    <col min="10" max="10" width="11.00390625" style="0" customWidth="1"/>
    <col min="11" max="11" width="11.421875" style="0" customWidth="1"/>
  </cols>
  <sheetData>
    <row r="1" spans="1:11" ht="12.75">
      <c r="A1" s="209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366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216" t="s">
        <v>363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34.5" thickBot="1">
      <c r="A5" s="219" t="s">
        <v>61</v>
      </c>
      <c r="B5" s="220"/>
      <c r="C5" s="220"/>
      <c r="D5" s="220"/>
      <c r="E5" s="220"/>
      <c r="F5" s="220"/>
      <c r="G5" s="220"/>
      <c r="H5" s="221"/>
      <c r="I5" s="66" t="s">
        <v>288</v>
      </c>
      <c r="J5" s="67" t="s">
        <v>115</v>
      </c>
      <c r="K5" s="68" t="s">
        <v>116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70">
        <v>2</v>
      </c>
      <c r="J6" s="69">
        <v>3</v>
      </c>
      <c r="K6" s="69">
        <v>4</v>
      </c>
    </row>
    <row r="7" spans="1:11" ht="12.75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>
      <c r="A8" s="187" t="s">
        <v>62</v>
      </c>
      <c r="B8" s="188"/>
      <c r="C8" s="188"/>
      <c r="D8" s="188"/>
      <c r="E8" s="188"/>
      <c r="F8" s="188"/>
      <c r="G8" s="188"/>
      <c r="H8" s="208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557191351</v>
      </c>
      <c r="K9" s="12">
        <f>K10+K17+K27+K36+K40</f>
        <v>604077022</v>
      </c>
    </row>
    <row r="10" spans="1:11" ht="12.75">
      <c r="A10" s="191" t="s">
        <v>213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50274194</v>
      </c>
      <c r="K10" s="12">
        <f>SUM(K11:K16)</f>
        <v>75386024</v>
      </c>
    </row>
    <row r="11" spans="1:11" ht="12.75">
      <c r="A11" s="191" t="s">
        <v>117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/>
      <c r="K11" s="13"/>
    </row>
    <row r="12" spans="1:11" ht="12.75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>
        <v>20513270</v>
      </c>
      <c r="K12" s="13">
        <v>45625100</v>
      </c>
    </row>
    <row r="13" spans="1:11" ht="12.75">
      <c r="A13" s="191" t="s">
        <v>118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>
        <v>29760924</v>
      </c>
      <c r="K13" s="13">
        <v>29760924</v>
      </c>
    </row>
    <row r="14" spans="1:11" ht="12.75">
      <c r="A14" s="191" t="s">
        <v>216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/>
      <c r="K14" s="13"/>
    </row>
    <row r="15" spans="1:11" ht="12.75">
      <c r="A15" s="191" t="s">
        <v>217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/>
      <c r="K15" s="13"/>
    </row>
    <row r="16" spans="1:11" ht="12.75">
      <c r="A16" s="191" t="s">
        <v>218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/>
      <c r="K16" s="13"/>
    </row>
    <row r="17" spans="1:11" ht="12.75">
      <c r="A17" s="191" t="s">
        <v>214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473943707</v>
      </c>
      <c r="K17" s="12">
        <f>SUM(K18:K26)</f>
        <v>495708417</v>
      </c>
    </row>
    <row r="18" spans="1:11" ht="12.75">
      <c r="A18" s="191" t="s">
        <v>219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>
        <v>133519199</v>
      </c>
      <c r="K18" s="13">
        <v>136552613</v>
      </c>
    </row>
    <row r="19" spans="1:11" ht="12.75">
      <c r="A19" s="191" t="s">
        <v>255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132206936</v>
      </c>
      <c r="K19" s="13">
        <v>133910447</v>
      </c>
    </row>
    <row r="20" spans="1:11" ht="12.75">
      <c r="A20" s="191" t="s">
        <v>220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45463962</v>
      </c>
      <c r="K20" s="13">
        <v>38989705</v>
      </c>
    </row>
    <row r="21" spans="1:11" ht="12.75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>
        <v>9089985</v>
      </c>
      <c r="K21" s="13">
        <v>8838420</v>
      </c>
    </row>
    <row r="22" spans="1:11" ht="12.75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/>
      <c r="K22" s="13"/>
    </row>
    <row r="23" spans="1:11" ht="12.75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>
        <v>339150</v>
      </c>
      <c r="K23" s="13">
        <v>0</v>
      </c>
    </row>
    <row r="24" spans="1:11" ht="12.75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36077007</v>
      </c>
      <c r="K24" s="13">
        <v>3600694</v>
      </c>
    </row>
    <row r="25" spans="1:11" ht="12.75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>
        <v>117247468</v>
      </c>
      <c r="K25" s="13">
        <v>173816538</v>
      </c>
    </row>
    <row r="26" spans="1:11" ht="12.75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/>
      <c r="K26" s="13"/>
    </row>
    <row r="27" spans="1:11" ht="12.75">
      <c r="A27" s="191" t="s">
        <v>198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32970703</v>
      </c>
      <c r="K27" s="12">
        <f>SUM(K28:K35)</f>
        <v>32979834</v>
      </c>
    </row>
    <row r="28" spans="1:11" ht="12.75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>
        <v>0</v>
      </c>
      <c r="K28" s="13">
        <v>0</v>
      </c>
    </row>
    <row r="29" spans="1:11" ht="12.75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/>
      <c r="K29" s="13"/>
    </row>
    <row r="30" spans="1:11" ht="12.75">
      <c r="A30" s="191" t="s">
        <v>80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>
        <v>4036924</v>
      </c>
      <c r="K30" s="13">
        <v>3598848</v>
      </c>
    </row>
    <row r="31" spans="1:11" ht="12.75">
      <c r="A31" s="191" t="s">
        <v>85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/>
      <c r="K31" s="13"/>
    </row>
    <row r="32" spans="1:11" ht="12.75">
      <c r="A32" s="191" t="s">
        <v>86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/>
      <c r="K32" s="13"/>
    </row>
    <row r="33" spans="1:11" ht="12.75">
      <c r="A33" s="191" t="s">
        <v>87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>
        <v>637689</v>
      </c>
      <c r="K33" s="13">
        <v>579434</v>
      </c>
    </row>
    <row r="34" spans="1:11" ht="12.75">
      <c r="A34" s="191" t="s">
        <v>81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>
        <v>28296090</v>
      </c>
      <c r="K34" s="13">
        <v>28801552</v>
      </c>
    </row>
    <row r="35" spans="1:11" ht="12.75">
      <c r="A35" s="191" t="s">
        <v>190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/>
      <c r="K35" s="13"/>
    </row>
    <row r="36" spans="1:11" ht="12.75">
      <c r="A36" s="191" t="s">
        <v>191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2747</v>
      </c>
      <c r="K36" s="12">
        <f>SUM(K37:K39)</f>
        <v>2747</v>
      </c>
    </row>
    <row r="37" spans="1:11" ht="12.75">
      <c r="A37" s="191" t="s">
        <v>82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/>
      <c r="K37" s="13"/>
    </row>
    <row r="38" spans="1:11" ht="12.75">
      <c r="A38" s="191" t="s">
        <v>83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/>
      <c r="K38" s="13"/>
    </row>
    <row r="39" spans="1:11" ht="12.75">
      <c r="A39" s="191" t="s">
        <v>84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>
        <v>2747</v>
      </c>
      <c r="K39" s="13">
        <v>2747</v>
      </c>
    </row>
    <row r="40" spans="1:11" ht="12.75">
      <c r="A40" s="191" t="s">
        <v>192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/>
      <c r="K40" s="13"/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904551489</v>
      </c>
      <c r="K41" s="12">
        <f>K42+K50+K57+K65</f>
        <v>661972695</v>
      </c>
    </row>
    <row r="42" spans="1:11" ht="12.75">
      <c r="A42" s="191" t="s">
        <v>103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184467548</v>
      </c>
      <c r="K42" s="12">
        <f>SUM(K43:K49)</f>
        <v>166525631</v>
      </c>
    </row>
    <row r="43" spans="1:11" ht="12.75">
      <c r="A43" s="191" t="s">
        <v>123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22177966</v>
      </c>
      <c r="K43" s="13">
        <v>16216483</v>
      </c>
    </row>
    <row r="44" spans="1:11" ht="12.75">
      <c r="A44" s="191" t="s">
        <v>124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>
        <v>34951518</v>
      </c>
      <c r="K44" s="13">
        <v>38673444</v>
      </c>
    </row>
    <row r="45" spans="1:11" ht="12.75">
      <c r="A45" s="191" t="s">
        <v>88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>
        <v>97215461</v>
      </c>
      <c r="K45" s="13">
        <v>76113524</v>
      </c>
    </row>
    <row r="46" spans="1:11" ht="12.75">
      <c r="A46" s="191" t="s">
        <v>89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>
        <v>4014252</v>
      </c>
      <c r="K46" s="13">
        <v>3827030</v>
      </c>
    </row>
    <row r="47" spans="1:11" ht="12.75">
      <c r="A47" s="191" t="s">
        <v>90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>
        <v>26108351</v>
      </c>
      <c r="K47" s="13">
        <v>31695150</v>
      </c>
    </row>
    <row r="48" spans="1:11" ht="12.75">
      <c r="A48" s="191" t="s">
        <v>91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/>
      <c r="K48" s="13"/>
    </row>
    <row r="49" spans="1:11" ht="12.75">
      <c r="A49" s="191" t="s">
        <v>92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/>
      <c r="K49" s="13"/>
    </row>
    <row r="50" spans="1:11" ht="12.75">
      <c r="A50" s="191" t="s">
        <v>104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251690536</v>
      </c>
      <c r="K50" s="12">
        <f>SUM(K51:K56)</f>
        <v>188478248</v>
      </c>
    </row>
    <row r="51" spans="1:11" ht="12.75">
      <c r="A51" s="191" t="s">
        <v>208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/>
      <c r="K51" s="13"/>
    </row>
    <row r="52" spans="1:11" ht="12.75">
      <c r="A52" s="191" t="s">
        <v>209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227545784</v>
      </c>
      <c r="K52" s="13">
        <v>161008329</v>
      </c>
    </row>
    <row r="53" spans="1:11" ht="12.75">
      <c r="A53" s="191" t="s">
        <v>210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/>
      <c r="K53" s="13"/>
    </row>
    <row r="54" spans="1:11" ht="12.75">
      <c r="A54" s="191" t="s">
        <v>211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65120</v>
      </c>
      <c r="K54" s="13">
        <v>27313</v>
      </c>
    </row>
    <row r="55" spans="1:11" ht="12.75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11710190</v>
      </c>
      <c r="K55" s="13">
        <v>14267818</v>
      </c>
    </row>
    <row r="56" spans="1:11" ht="12.75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v>12369442</v>
      </c>
      <c r="K56" s="13">
        <v>13174788</v>
      </c>
    </row>
    <row r="57" spans="1:11" ht="12.75">
      <c r="A57" s="191" t="s">
        <v>105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443184101</v>
      </c>
      <c r="K57" s="12">
        <f>SUM(K58:K64)</f>
        <v>277977712</v>
      </c>
    </row>
    <row r="58" spans="1:11" ht="12.75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/>
      <c r="K58" s="13"/>
    </row>
    <row r="59" spans="1:11" ht="12.75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/>
      <c r="K59" s="13"/>
    </row>
    <row r="60" spans="1:11" ht="12.75">
      <c r="A60" s="191" t="s">
        <v>250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/>
      <c r="K60" s="13"/>
    </row>
    <row r="61" spans="1:11" ht="12.75">
      <c r="A61" s="191" t="s">
        <v>85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/>
      <c r="K61" s="13"/>
    </row>
    <row r="62" spans="1:11" ht="12.75">
      <c r="A62" s="191" t="s">
        <v>86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>
        <v>0</v>
      </c>
      <c r="K62" s="13">
        <v>500000</v>
      </c>
    </row>
    <row r="63" spans="1:11" ht="12.75">
      <c r="A63" s="191" t="s">
        <v>87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>
        <v>52274140</v>
      </c>
      <c r="K63" s="13">
        <v>89092223</v>
      </c>
    </row>
    <row r="64" spans="1:11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>
        <v>390909961</v>
      </c>
      <c r="K64" s="13">
        <v>188385489</v>
      </c>
    </row>
    <row r="65" spans="1:11" ht="12.75">
      <c r="A65" s="191" t="s">
        <v>215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25209304</v>
      </c>
      <c r="K65" s="13">
        <v>28991104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19189174</v>
      </c>
      <c r="K66" s="13">
        <v>71831764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1480932014</v>
      </c>
      <c r="K67" s="12">
        <f>K8+K9+K41+K66</f>
        <v>1337881481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7">
        <v>61</v>
      </c>
      <c r="J68" s="14">
        <v>529307364</v>
      </c>
      <c r="K68" s="14">
        <v>648439898</v>
      </c>
    </row>
    <row r="69" spans="1:11" ht="12.75">
      <c r="A69" s="183" t="s">
        <v>60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1:11" ht="12.75">
      <c r="A70" s="187" t="s">
        <v>199</v>
      </c>
      <c r="B70" s="188"/>
      <c r="C70" s="188"/>
      <c r="D70" s="188"/>
      <c r="E70" s="188"/>
      <c r="F70" s="188"/>
      <c r="G70" s="188"/>
      <c r="H70" s="208"/>
      <c r="I70" s="6">
        <v>62</v>
      </c>
      <c r="J70" s="20">
        <f>J71+J72+J73+J79+J80+J83+J86</f>
        <v>321465085</v>
      </c>
      <c r="K70" s="20">
        <f>K71+K72+K73+K79+K80+K83+K86</f>
        <v>321982377</v>
      </c>
    </row>
    <row r="71" spans="1:11" ht="12.75">
      <c r="A71" s="191" t="s">
        <v>147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170514000</v>
      </c>
      <c r="K71" s="13">
        <v>170514000</v>
      </c>
    </row>
    <row r="72" spans="1:11" ht="12.75">
      <c r="A72" s="191" t="s">
        <v>148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>
        <v>0</v>
      </c>
      <c r="K72" s="13">
        <v>0</v>
      </c>
    </row>
    <row r="73" spans="1:11" ht="12.75">
      <c r="A73" s="191" t="s">
        <v>149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55531134</v>
      </c>
      <c r="K73" s="12">
        <f>K74+K75-K76+K77+K78</f>
        <v>55531134</v>
      </c>
    </row>
    <row r="74" spans="1:11" ht="12.75">
      <c r="A74" s="191" t="s">
        <v>150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9125700</v>
      </c>
      <c r="K74" s="13">
        <v>9125700</v>
      </c>
    </row>
    <row r="75" spans="1:11" ht="12.75">
      <c r="A75" s="191" t="s">
        <v>151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>
        <v>15995831</v>
      </c>
      <c r="K75" s="13">
        <v>15995831</v>
      </c>
    </row>
    <row r="76" spans="1:11" ht="12.75">
      <c r="A76" s="191" t="s">
        <v>139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>
        <v>34062893</v>
      </c>
      <c r="K76" s="13">
        <v>34062893</v>
      </c>
    </row>
    <row r="77" spans="1:11" ht="12.75">
      <c r="A77" s="191" t="s">
        <v>140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/>
      <c r="K77" s="13"/>
    </row>
    <row r="78" spans="1:11" ht="12.75">
      <c r="A78" s="191" t="s">
        <v>141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>
        <v>64472496</v>
      </c>
      <c r="K78" s="13">
        <v>64472496</v>
      </c>
    </row>
    <row r="79" spans="1:11" ht="12.75">
      <c r="A79" s="191" t="s">
        <v>142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>
        <v>99352</v>
      </c>
      <c r="K79" s="13">
        <v>83390</v>
      </c>
    </row>
    <row r="80" spans="1:11" ht="12.75">
      <c r="A80" s="191" t="s">
        <v>246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86507772</v>
      </c>
      <c r="K80" s="12">
        <f>K81-K82</f>
        <v>88280639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86507772</v>
      </c>
      <c r="K81" s="13">
        <v>88280639</v>
      </c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/>
      <c r="K82" s="13"/>
    </row>
    <row r="83" spans="1:11" ht="12.75">
      <c r="A83" s="191" t="s">
        <v>247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1531356</v>
      </c>
      <c r="K83" s="12">
        <f>K84-K85</f>
        <v>1000562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1531356</v>
      </c>
      <c r="K84" s="13">
        <v>1000562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/>
      <c r="K85" s="13"/>
    </row>
    <row r="86" spans="1:11" ht="12.75">
      <c r="A86" s="191" t="s">
        <v>179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>
        <v>7281471</v>
      </c>
      <c r="K86" s="13">
        <v>6572652</v>
      </c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61571673</v>
      </c>
      <c r="K87" s="12">
        <f>SUM(K88:K90)</f>
        <v>53616740</v>
      </c>
    </row>
    <row r="88" spans="1:11" ht="12.75">
      <c r="A88" s="191" t="s">
        <v>135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>
        <v>6288000</v>
      </c>
      <c r="K88" s="13">
        <v>6288000</v>
      </c>
    </row>
    <row r="89" spans="1:11" ht="12.75">
      <c r="A89" s="191" t="s">
        <v>136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/>
      <c r="K89" s="13"/>
    </row>
    <row r="90" spans="1:11" ht="12.75">
      <c r="A90" s="191" t="s">
        <v>137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>
        <v>55283673</v>
      </c>
      <c r="K90" s="13">
        <v>47328740</v>
      </c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249483248</v>
      </c>
      <c r="K91" s="12">
        <f>SUM(K92:K100)</f>
        <v>291718471</v>
      </c>
    </row>
    <row r="92" spans="1:11" ht="12.75">
      <c r="A92" s="191" t="s">
        <v>138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/>
      <c r="K92" s="13"/>
    </row>
    <row r="93" spans="1:11" ht="12.75">
      <c r="A93" s="191" t="s">
        <v>251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>
        <v>28296090</v>
      </c>
      <c r="K93" s="13">
        <v>28641161</v>
      </c>
    </row>
    <row r="94" spans="1:11" ht="12.75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>
        <v>221162320</v>
      </c>
      <c r="K94" s="13">
        <v>263056462</v>
      </c>
    </row>
    <row r="95" spans="1:11" ht="12.75">
      <c r="A95" s="191" t="s">
        <v>252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/>
      <c r="K95" s="13"/>
    </row>
    <row r="96" spans="1:11" ht="12.75">
      <c r="A96" s="191" t="s">
        <v>253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/>
      <c r="K96" s="13"/>
    </row>
    <row r="97" spans="1:11" ht="12.75">
      <c r="A97" s="191" t="s">
        <v>254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/>
      <c r="K97" s="13"/>
    </row>
    <row r="98" spans="1:11" ht="12.75">
      <c r="A98" s="191" t="s">
        <v>96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/>
      <c r="K98" s="13"/>
    </row>
    <row r="99" spans="1:11" ht="12.75">
      <c r="A99" s="191" t="s">
        <v>94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/>
      <c r="K99" s="13"/>
    </row>
    <row r="100" spans="1:11" ht="12.75">
      <c r="A100" s="191" t="s">
        <v>95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>
        <v>24838</v>
      </c>
      <c r="K100" s="13">
        <v>20848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817029261</v>
      </c>
      <c r="K101" s="12">
        <f>SUM(K102:K113)</f>
        <v>606908576</v>
      </c>
    </row>
    <row r="102" spans="1:11" ht="12.75">
      <c r="A102" s="191" t="s">
        <v>138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/>
      <c r="K102" s="13"/>
    </row>
    <row r="103" spans="1:11" ht="12.75">
      <c r="A103" s="191" t="s">
        <v>251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>
        <v>113773880</v>
      </c>
      <c r="K103" s="13">
        <v>128822191</v>
      </c>
    </row>
    <row r="104" spans="1:11" ht="12.75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>
        <v>327503101</v>
      </c>
      <c r="K104" s="13">
        <v>173905968</v>
      </c>
    </row>
    <row r="105" spans="1:11" ht="12.75">
      <c r="A105" s="191" t="s">
        <v>252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>
        <v>74104901</v>
      </c>
      <c r="K105" s="13">
        <v>72164304</v>
      </c>
    </row>
    <row r="106" spans="1:11" ht="12.75">
      <c r="A106" s="191" t="s">
        <v>253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228220263</v>
      </c>
      <c r="K106" s="13">
        <v>180079012</v>
      </c>
    </row>
    <row r="107" spans="1:11" ht="12.75">
      <c r="A107" s="191" t="s">
        <v>254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>
        <v>37464489</v>
      </c>
      <c r="K107" s="13">
        <v>34311000</v>
      </c>
    </row>
    <row r="108" spans="1:11" ht="12.75">
      <c r="A108" s="191" t="s">
        <v>96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/>
      <c r="K108" s="13"/>
    </row>
    <row r="109" spans="1:11" ht="12.75">
      <c r="A109" s="191" t="s">
        <v>97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6001061</v>
      </c>
      <c r="K109" s="13">
        <v>5705539</v>
      </c>
    </row>
    <row r="110" spans="1:11" ht="12.75">
      <c r="A110" s="191" t="s">
        <v>98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22710891</v>
      </c>
      <c r="K110" s="13">
        <v>5930982</v>
      </c>
    </row>
    <row r="111" spans="1:11" ht="12.75">
      <c r="A111" s="191" t="s">
        <v>101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>
        <v>456409</v>
      </c>
      <c r="K111" s="13">
        <v>383837</v>
      </c>
    </row>
    <row r="112" spans="1:11" ht="12.75">
      <c r="A112" s="191" t="s">
        <v>99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/>
      <c r="K112" s="13"/>
    </row>
    <row r="113" spans="1:11" ht="12.75">
      <c r="A113" s="191" t="s">
        <v>100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v>6794266</v>
      </c>
      <c r="K113" s="13">
        <v>5605743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31382747</v>
      </c>
      <c r="K114" s="13">
        <v>63655317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1480932014</v>
      </c>
      <c r="K115" s="12">
        <f>K70+K87+K91+K101+K114</f>
        <v>1337881481</v>
      </c>
    </row>
    <row r="116" spans="1:11" ht="12.75">
      <c r="A116" s="180" t="s">
        <v>59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>
        <v>529307364</v>
      </c>
      <c r="K116" s="14">
        <v>648439898</v>
      </c>
    </row>
    <row r="117" spans="1:11" ht="12.75">
      <c r="A117" s="183" t="s">
        <v>289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193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</row>
    <row r="119" spans="1:11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>
        <v>314183614</v>
      </c>
      <c r="K119" s="13">
        <v>315409725</v>
      </c>
    </row>
    <row r="120" spans="1:11" ht="12.75">
      <c r="A120" s="194" t="s">
        <v>9</v>
      </c>
      <c r="B120" s="195"/>
      <c r="C120" s="195"/>
      <c r="D120" s="195"/>
      <c r="E120" s="195"/>
      <c r="F120" s="195"/>
      <c r="G120" s="195"/>
      <c r="H120" s="196"/>
      <c r="I120" s="7">
        <v>110</v>
      </c>
      <c r="J120" s="14">
        <v>7281471</v>
      </c>
      <c r="K120" s="14">
        <v>6572652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8" t="s">
        <v>102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2.7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73:K78 J87:K116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workbookViewId="0" topLeftCell="A4">
      <selection activeCell="N69" sqref="N69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09" t="s">
        <v>160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367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65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>
      <c r="A4" s="237" t="s">
        <v>361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thickBot="1">
      <c r="A5" s="240" t="s">
        <v>61</v>
      </c>
      <c r="B5" s="240"/>
      <c r="C5" s="240"/>
      <c r="D5" s="240"/>
      <c r="E5" s="240"/>
      <c r="F5" s="240"/>
      <c r="G5" s="240"/>
      <c r="H5" s="240"/>
      <c r="I5" s="66" t="s">
        <v>290</v>
      </c>
      <c r="J5" s="68" t="s">
        <v>156</v>
      </c>
      <c r="K5" s="68" t="s">
        <v>157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70">
        <v>2</v>
      </c>
      <c r="J6" s="69">
        <v>3</v>
      </c>
      <c r="K6" s="69">
        <v>4</v>
      </c>
    </row>
    <row r="7" spans="1:11" ht="12.75">
      <c r="A7" s="187" t="s">
        <v>26</v>
      </c>
      <c r="B7" s="188"/>
      <c r="C7" s="188"/>
      <c r="D7" s="188"/>
      <c r="E7" s="188"/>
      <c r="F7" s="188"/>
      <c r="G7" s="188"/>
      <c r="H7" s="208"/>
      <c r="I7" s="6">
        <v>111</v>
      </c>
      <c r="J7" s="20">
        <f>SUM(J8:J9)</f>
        <v>791794084</v>
      </c>
      <c r="K7" s="20">
        <f>SUM(K8:K9)</f>
        <v>846972623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671155807</v>
      </c>
      <c r="K8" s="13">
        <v>740496533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120638277</v>
      </c>
      <c r="K9" s="13">
        <v>106476090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803252188</v>
      </c>
      <c r="K10" s="12">
        <f>K11+K12+K16+K20+K21+K22+K25+K26</f>
        <v>854952345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32827368</v>
      </c>
      <c r="K11" s="13">
        <v>17405968</v>
      </c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595351353</v>
      </c>
      <c r="K12" s="12">
        <f>SUM(K13:K15)</f>
        <v>678895856</v>
      </c>
    </row>
    <row r="13" spans="1:11" ht="12.75">
      <c r="A13" s="191" t="s">
        <v>152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131186482</v>
      </c>
      <c r="K13" s="13">
        <v>81148495</v>
      </c>
    </row>
    <row r="14" spans="1:11" ht="12.75">
      <c r="A14" s="191" t="s">
        <v>153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>
        <v>40891884</v>
      </c>
      <c r="K14" s="13">
        <v>35975318</v>
      </c>
    </row>
    <row r="15" spans="1:11" ht="12.75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v>423272987</v>
      </c>
      <c r="K15" s="13">
        <v>561772043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98597377</v>
      </c>
      <c r="K16" s="12">
        <f>SUM(K17:K19)</f>
        <v>92241834</v>
      </c>
    </row>
    <row r="17" spans="1:11" ht="12.75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60917175</v>
      </c>
      <c r="K17" s="13">
        <v>58637045</v>
      </c>
    </row>
    <row r="18" spans="1:11" ht="12.75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23951999</v>
      </c>
      <c r="K18" s="13">
        <v>21174743</v>
      </c>
    </row>
    <row r="19" spans="1:11" ht="12.75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13728203</v>
      </c>
      <c r="K19" s="13">
        <v>12430046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20674916</v>
      </c>
      <c r="K20" s="13">
        <v>26041956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35151252</v>
      </c>
      <c r="K21" s="13">
        <v>32584074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16461709</v>
      </c>
      <c r="K22" s="12">
        <f>SUM(K23:K24)</f>
        <v>651141</v>
      </c>
    </row>
    <row r="23" spans="1:11" ht="12.75">
      <c r="A23" s="191" t="s">
        <v>143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>
        <v>0</v>
      </c>
      <c r="K23" s="13">
        <v>0</v>
      </c>
    </row>
    <row r="24" spans="1:11" ht="12.75">
      <c r="A24" s="191" t="s">
        <v>144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>
        <v>16461709</v>
      </c>
      <c r="K24" s="13">
        <v>651141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0</v>
      </c>
      <c r="K25" s="13">
        <v>0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4188213</v>
      </c>
      <c r="K26" s="13">
        <v>7131516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58248932</v>
      </c>
      <c r="K27" s="12">
        <f>SUM(K28:K32)</f>
        <v>48588104</v>
      </c>
    </row>
    <row r="28" spans="1:11" ht="25.5" customHeight="1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503572</v>
      </c>
      <c r="K28" s="13">
        <v>545236</v>
      </c>
    </row>
    <row r="29" spans="1:11" ht="24" customHeight="1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55470907</v>
      </c>
      <c r="K29" s="13">
        <v>43557508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>
        <v>1136785</v>
      </c>
      <c r="K31" s="13">
        <v>682167</v>
      </c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1137668</v>
      </c>
      <c r="K32" s="13">
        <v>3803193</v>
      </c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44791722</v>
      </c>
      <c r="K33" s="12">
        <f>SUM(K34:K37)</f>
        <v>39108816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97295</v>
      </c>
      <c r="K34" s="13">
        <v>637684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39343246</v>
      </c>
      <c r="K35" s="13">
        <v>37936609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>
        <v>1983074</v>
      </c>
      <c r="K36" s="13">
        <v>348123</v>
      </c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3368107</v>
      </c>
      <c r="K37" s="13">
        <v>186400</v>
      </c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850043016</v>
      </c>
      <c r="K42" s="12">
        <f>K7+K27+K38+K40</f>
        <v>895560727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848043910</v>
      </c>
      <c r="K43" s="12">
        <f>K10+K33+K39+K41</f>
        <v>894061161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1999106</v>
      </c>
      <c r="K44" s="12">
        <f>K42-K43</f>
        <v>1499566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1999106</v>
      </c>
      <c r="K45" s="12">
        <f>IF(K42&gt;K43,K42-K43,0)</f>
        <v>1499566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467750</v>
      </c>
      <c r="K47" s="13">
        <v>499004</v>
      </c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1531356</v>
      </c>
      <c r="K48" s="12">
        <f>K44-K47</f>
        <v>1000562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1531356</v>
      </c>
      <c r="K49" s="12">
        <f>IF(K48&gt;0,K48,0)</f>
        <v>1000562</v>
      </c>
    </row>
    <row r="50" spans="1:11" ht="12.75">
      <c r="A50" s="234" t="s">
        <v>228</v>
      </c>
      <c r="B50" s="235"/>
      <c r="C50" s="235"/>
      <c r="D50" s="235"/>
      <c r="E50" s="235"/>
      <c r="F50" s="235"/>
      <c r="G50" s="235"/>
      <c r="H50" s="236"/>
      <c r="I50" s="7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3" t="s">
        <v>120</v>
      </c>
      <c r="B51" s="184"/>
      <c r="C51" s="184"/>
      <c r="D51" s="184"/>
      <c r="E51" s="184"/>
      <c r="F51" s="184"/>
      <c r="G51" s="184"/>
      <c r="H51" s="184"/>
      <c r="I51" s="232"/>
      <c r="J51" s="232"/>
      <c r="K51" s="233"/>
    </row>
    <row r="52" spans="1:11" ht="12.75">
      <c r="A52" s="187" t="s">
        <v>194</v>
      </c>
      <c r="B52" s="188"/>
      <c r="C52" s="188"/>
      <c r="D52" s="188"/>
      <c r="E52" s="188"/>
      <c r="F52" s="188"/>
      <c r="G52" s="188"/>
      <c r="H52" s="188"/>
      <c r="I52" s="189"/>
      <c r="J52" s="189"/>
      <c r="K52" s="190"/>
    </row>
    <row r="53" spans="1:11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>
        <v>1535355</v>
      </c>
      <c r="K53" s="13">
        <v>1005283</v>
      </c>
    </row>
    <row r="54" spans="1:11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>
        <v>-3999</v>
      </c>
      <c r="K54" s="14">
        <v>-4721</v>
      </c>
    </row>
    <row r="55" spans="1:11" ht="12.75">
      <c r="A55" s="183" t="s">
        <v>197</v>
      </c>
      <c r="B55" s="184"/>
      <c r="C55" s="184"/>
      <c r="D55" s="184"/>
      <c r="E55" s="184"/>
      <c r="F55" s="184"/>
      <c r="G55" s="184"/>
      <c r="H55" s="184"/>
      <c r="I55" s="232"/>
      <c r="J55" s="232"/>
      <c r="K55" s="233"/>
    </row>
    <row r="56" spans="1:11" ht="12.75">
      <c r="A56" s="187" t="s">
        <v>212</v>
      </c>
      <c r="B56" s="188"/>
      <c r="C56" s="188"/>
      <c r="D56" s="188"/>
      <c r="E56" s="188"/>
      <c r="F56" s="188"/>
      <c r="G56" s="188"/>
      <c r="H56" s="208"/>
      <c r="I56" s="21">
        <v>157</v>
      </c>
      <c r="J56" s="11">
        <v>1531356</v>
      </c>
      <c r="K56" s="11">
        <v>1000562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17847</v>
      </c>
      <c r="K57" s="12">
        <f>SUM(K58:K64)</f>
        <v>-19953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26.25" customHeight="1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24" customHeight="1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>
        <v>17847</v>
      </c>
      <c r="K60" s="13">
        <v>-19953</v>
      </c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>
        <v>3569</v>
      </c>
      <c r="K65" s="13">
        <v>-3990</v>
      </c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14278</v>
      </c>
      <c r="K66" s="12">
        <f>K57-K65</f>
        <v>-15963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1545634</v>
      </c>
      <c r="K67" s="18">
        <f>K56+K66</f>
        <v>984599</v>
      </c>
    </row>
    <row r="68" spans="1:11" ht="12.75">
      <c r="A68" s="183" t="s">
        <v>196</v>
      </c>
      <c r="B68" s="184"/>
      <c r="C68" s="184"/>
      <c r="D68" s="184"/>
      <c r="E68" s="184"/>
      <c r="F68" s="184"/>
      <c r="G68" s="184"/>
      <c r="H68" s="184"/>
      <c r="I68" s="232"/>
      <c r="J68" s="232"/>
      <c r="K68" s="233"/>
    </row>
    <row r="69" spans="1:11" ht="12.75">
      <c r="A69" s="187" t="s">
        <v>195</v>
      </c>
      <c r="B69" s="188"/>
      <c r="C69" s="188"/>
      <c r="D69" s="188"/>
      <c r="E69" s="188"/>
      <c r="F69" s="188"/>
      <c r="G69" s="188"/>
      <c r="H69" s="188"/>
      <c r="I69" s="189"/>
      <c r="J69" s="189"/>
      <c r="K69" s="190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>
        <v>1549633</v>
      </c>
      <c r="K70" s="13">
        <v>989320</v>
      </c>
    </row>
    <row r="71" spans="1:11" ht="12.75">
      <c r="A71" s="229" t="s">
        <v>243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>
        <v>-3999</v>
      </c>
      <c r="K71" s="14">
        <v>-4721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5">
      <selection activeCell="Q39" sqref="Q39"/>
    </sheetView>
  </sheetViews>
  <sheetFormatPr defaultColWidth="9.140625" defaultRowHeight="12.75"/>
  <cols>
    <col min="10" max="10" width="11.140625" style="0" bestFit="1" customWidth="1"/>
    <col min="11" max="11" width="10.8515625" style="0" customWidth="1"/>
  </cols>
  <sheetData>
    <row r="1" spans="1:11" ht="12.75">
      <c r="A1" s="245" t="s">
        <v>170</v>
      </c>
      <c r="B1" s="246"/>
      <c r="C1" s="246"/>
      <c r="D1" s="246"/>
      <c r="E1" s="246"/>
      <c r="F1" s="246"/>
      <c r="G1" s="246"/>
      <c r="H1" s="246"/>
      <c r="I1" s="246"/>
      <c r="J1" s="247"/>
      <c r="K1" s="211"/>
    </row>
    <row r="2" spans="1:11" ht="12.75">
      <c r="A2" s="249" t="s">
        <v>368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>
      <c r="A4" s="251" t="s">
        <v>362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76" t="s">
        <v>290</v>
      </c>
      <c r="J5" s="77" t="s">
        <v>156</v>
      </c>
      <c r="K5" s="77" t="s">
        <v>157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78">
        <v>2</v>
      </c>
      <c r="J6" s="79" t="s">
        <v>294</v>
      </c>
      <c r="K6" s="79" t="s">
        <v>295</v>
      </c>
    </row>
    <row r="7" spans="1:11" ht="12.75">
      <c r="A7" s="241" t="s">
        <v>162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13">
        <v>1999106</v>
      </c>
      <c r="K8" s="13">
        <v>1499566</v>
      </c>
    </row>
    <row r="9" spans="1:11" ht="12.75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13">
        <v>20674917</v>
      </c>
      <c r="K9" s="13">
        <v>25560536</v>
      </c>
    </row>
    <row r="10" spans="1:11" ht="12.75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13">
        <v>0</v>
      </c>
      <c r="K10" s="13">
        <v>0</v>
      </c>
    </row>
    <row r="11" spans="1:11" ht="12.75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13">
        <v>0</v>
      </c>
      <c r="K11" s="13">
        <v>66793186</v>
      </c>
    </row>
    <row r="12" spans="1:11" ht="12.75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13">
        <v>63398232</v>
      </c>
      <c r="K12" s="13">
        <v>17941917</v>
      </c>
    </row>
    <row r="13" spans="1:11" ht="12.75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13">
        <v>84073365</v>
      </c>
      <c r="K13" s="13">
        <v>32331514</v>
      </c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12">
        <f>SUM(J8:J13)</f>
        <v>170145620</v>
      </c>
      <c r="K14" s="12">
        <f>SUM(K8:K13)</f>
        <v>144126719</v>
      </c>
    </row>
    <row r="15" spans="1:11" ht="12.75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13">
        <v>0</v>
      </c>
      <c r="K15" s="13">
        <v>38074650</v>
      </c>
    </row>
    <row r="16" spans="1:11" ht="12.75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13">
        <v>48160972</v>
      </c>
      <c r="K16" s="13">
        <v>0</v>
      </c>
    </row>
    <row r="17" spans="1:11" ht="12.75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13">
        <v>0</v>
      </c>
      <c r="K17" s="13">
        <v>0</v>
      </c>
    </row>
    <row r="18" spans="1:11" ht="12.75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13">
        <v>134226722</v>
      </c>
      <c r="K18" s="13">
        <v>98602066</v>
      </c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12">
        <f>SUM(J15:J18)</f>
        <v>182387694</v>
      </c>
      <c r="K19" s="12">
        <f>SUM(K15:K18)</f>
        <v>136676716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12">
        <f>IF(J14&gt;J19,J14-J19,0)</f>
        <v>0</v>
      </c>
      <c r="K20" s="12">
        <f>IF(K14&gt;K19,K14-K19,0)</f>
        <v>7450003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12">
        <f>IF(J19&gt;J14,J19-J14,0)</f>
        <v>12242074</v>
      </c>
      <c r="K21" s="12">
        <f>IF(K19&gt;K14,K19-K14,0)</f>
        <v>0</v>
      </c>
    </row>
    <row r="22" spans="1:11" ht="12.75">
      <c r="A22" s="241" t="s">
        <v>165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.75">
      <c r="A23" s="191" t="s">
        <v>185</v>
      </c>
      <c r="B23" s="192"/>
      <c r="C23" s="192"/>
      <c r="D23" s="192"/>
      <c r="E23" s="192"/>
      <c r="F23" s="192"/>
      <c r="G23" s="192"/>
      <c r="H23" s="192"/>
      <c r="I23" s="4">
        <v>15</v>
      </c>
      <c r="J23" s="13">
        <v>13542</v>
      </c>
      <c r="K23" s="13">
        <v>197375</v>
      </c>
    </row>
    <row r="24" spans="1:11" ht="12.75">
      <c r="A24" s="191" t="s">
        <v>186</v>
      </c>
      <c r="B24" s="192"/>
      <c r="C24" s="192"/>
      <c r="D24" s="192"/>
      <c r="E24" s="192"/>
      <c r="F24" s="192"/>
      <c r="G24" s="192"/>
      <c r="H24" s="192"/>
      <c r="I24" s="4">
        <v>16</v>
      </c>
      <c r="J24" s="13"/>
      <c r="K24" s="13"/>
    </row>
    <row r="25" spans="1:11" ht="12.75">
      <c r="A25" s="191" t="s">
        <v>187</v>
      </c>
      <c r="B25" s="192"/>
      <c r="C25" s="192"/>
      <c r="D25" s="192"/>
      <c r="E25" s="192"/>
      <c r="F25" s="192"/>
      <c r="G25" s="192"/>
      <c r="H25" s="192"/>
      <c r="I25" s="4">
        <v>17</v>
      </c>
      <c r="J25" s="13">
        <v>55218316</v>
      </c>
      <c r="K25" s="13">
        <v>43048336</v>
      </c>
    </row>
    <row r="26" spans="1:11" ht="12.75">
      <c r="A26" s="191" t="s">
        <v>188</v>
      </c>
      <c r="B26" s="192"/>
      <c r="C26" s="192"/>
      <c r="D26" s="192"/>
      <c r="E26" s="192"/>
      <c r="F26" s="192"/>
      <c r="G26" s="192"/>
      <c r="H26" s="192"/>
      <c r="I26" s="4">
        <v>18</v>
      </c>
      <c r="J26" s="13">
        <v>19678</v>
      </c>
      <c r="K26" s="13">
        <v>12130</v>
      </c>
    </row>
    <row r="27" spans="1:11" ht="12.75">
      <c r="A27" s="191" t="s">
        <v>189</v>
      </c>
      <c r="B27" s="192"/>
      <c r="C27" s="192"/>
      <c r="D27" s="192"/>
      <c r="E27" s="192"/>
      <c r="F27" s="192"/>
      <c r="G27" s="192"/>
      <c r="H27" s="192"/>
      <c r="I27" s="4">
        <v>19</v>
      </c>
      <c r="J27" s="13">
        <v>193373759</v>
      </c>
      <c r="K27" s="13">
        <v>38486237</v>
      </c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12">
        <f>SUM(J23:J27)</f>
        <v>248625295</v>
      </c>
      <c r="K28" s="12">
        <f>SUM(K23:K27)</f>
        <v>81744078</v>
      </c>
    </row>
    <row r="29" spans="1:11" ht="12.75">
      <c r="A29" s="191" t="s">
        <v>121</v>
      </c>
      <c r="B29" s="192"/>
      <c r="C29" s="192"/>
      <c r="D29" s="192"/>
      <c r="E29" s="192"/>
      <c r="F29" s="192"/>
      <c r="G29" s="192"/>
      <c r="H29" s="192"/>
      <c r="I29" s="4">
        <v>21</v>
      </c>
      <c r="J29" s="13">
        <v>59991151</v>
      </c>
      <c r="K29" s="13">
        <v>72693393</v>
      </c>
    </row>
    <row r="30" spans="1:11" ht="12.75">
      <c r="A30" s="191" t="s">
        <v>122</v>
      </c>
      <c r="B30" s="192"/>
      <c r="C30" s="192"/>
      <c r="D30" s="192"/>
      <c r="E30" s="192"/>
      <c r="F30" s="192"/>
      <c r="G30" s="192"/>
      <c r="H30" s="192"/>
      <c r="I30" s="4">
        <v>22</v>
      </c>
      <c r="J30" s="13"/>
      <c r="K30" s="13"/>
    </row>
    <row r="31" spans="1:11" ht="12.75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13">
        <v>55295009</v>
      </c>
      <c r="K31" s="13">
        <v>118373918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12">
        <f>SUM(J29:J31)</f>
        <v>115286160</v>
      </c>
      <c r="K32" s="12">
        <f>SUM(K29:K31)</f>
        <v>191067311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12">
        <f>IF(J28&gt;J32,J28-J32,0)</f>
        <v>133339135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12">
        <f>IF(J32&gt;J28,J32-J28,0)</f>
        <v>0</v>
      </c>
      <c r="K34" s="12">
        <f>IF(K32&gt;K28,K32-K28,0)</f>
        <v>109323233</v>
      </c>
    </row>
    <row r="35" spans="1:11" ht="12.75">
      <c r="A35" s="241" t="s">
        <v>166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.75">
      <c r="A36" s="191" t="s">
        <v>180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/>
      <c r="K36" s="13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13">
        <v>872332904</v>
      </c>
      <c r="K37" s="13">
        <v>798942251</v>
      </c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13">
        <v>53581013</v>
      </c>
      <c r="K38" s="13">
        <v>244763695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12">
        <f>SUM(J36:J38)</f>
        <v>925913917</v>
      </c>
      <c r="K39" s="12">
        <f>SUM(K36:K38)</f>
        <v>1043705946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13">
        <v>611794982</v>
      </c>
      <c r="K40" s="13">
        <v>931489852</v>
      </c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13">
        <v>1251722</v>
      </c>
      <c r="K41" s="13">
        <v>241511</v>
      </c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13"/>
      <c r="K42" s="13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13">
        <v>133749</v>
      </c>
      <c r="K43" s="13">
        <v>0</v>
      </c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13">
        <v>434650357</v>
      </c>
      <c r="K44" s="13">
        <v>6319553</v>
      </c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12">
        <f>SUM(J40:J44)</f>
        <v>1047830810</v>
      </c>
      <c r="K45" s="12">
        <f>SUM(K40:K44)</f>
        <v>938050916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12">
        <f>IF(J39&gt;J45,J39-J45,0)</f>
        <v>0</v>
      </c>
      <c r="K46" s="12">
        <f>IF(K39&gt;K45,K39-K45,0)</f>
        <v>105655030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12">
        <f>IF(J45&gt;J39,J45-J39,0)</f>
        <v>121916893</v>
      </c>
      <c r="K47" s="12">
        <f>IF(K45&gt;K39,K45-K39,0)</f>
        <v>0</v>
      </c>
    </row>
    <row r="48" spans="1:11" ht="12.75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3781800</v>
      </c>
    </row>
    <row r="49" spans="1:11" ht="12.75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12">
        <f>IF(J21-J20+J34-J33+J47-J46&gt;0,J21-J20+J34-J33+J47-J46,0)</f>
        <v>819832</v>
      </c>
      <c r="K49" s="12">
        <f>IF(K21-K20+K34-K33+K47-K46&gt;0,K21-K20+K34-K33+K47-K46,0)</f>
        <v>0</v>
      </c>
    </row>
    <row r="50" spans="1:11" ht="12.75">
      <c r="A50" s="191" t="s">
        <v>167</v>
      </c>
      <c r="B50" s="192"/>
      <c r="C50" s="192"/>
      <c r="D50" s="192"/>
      <c r="E50" s="192"/>
      <c r="F50" s="192"/>
      <c r="G50" s="192"/>
      <c r="H50" s="192"/>
      <c r="I50" s="4">
        <v>41</v>
      </c>
      <c r="J50" s="13">
        <v>26029136</v>
      </c>
      <c r="K50" s="13">
        <v>25209304</v>
      </c>
    </row>
    <row r="51" spans="1:11" ht="12.75">
      <c r="A51" s="191" t="s">
        <v>182</v>
      </c>
      <c r="B51" s="192"/>
      <c r="C51" s="192"/>
      <c r="D51" s="192"/>
      <c r="E51" s="192"/>
      <c r="F51" s="192"/>
      <c r="G51" s="192"/>
      <c r="H51" s="192"/>
      <c r="I51" s="4">
        <v>42</v>
      </c>
      <c r="J51" s="13"/>
      <c r="K51" s="13">
        <v>3781800</v>
      </c>
    </row>
    <row r="52" spans="1:11" ht="12.75">
      <c r="A52" s="191" t="s">
        <v>183</v>
      </c>
      <c r="B52" s="192"/>
      <c r="C52" s="192"/>
      <c r="D52" s="192"/>
      <c r="E52" s="192"/>
      <c r="F52" s="192"/>
      <c r="G52" s="192"/>
      <c r="H52" s="192"/>
      <c r="I52" s="4">
        <v>43</v>
      </c>
      <c r="J52" s="13">
        <v>819832</v>
      </c>
      <c r="K52" s="13"/>
    </row>
    <row r="53" spans="1:11" ht="12.75">
      <c r="A53" s="194" t="s">
        <v>184</v>
      </c>
      <c r="B53" s="195"/>
      <c r="C53" s="195"/>
      <c r="D53" s="195"/>
      <c r="E53" s="195"/>
      <c r="F53" s="195"/>
      <c r="G53" s="195"/>
      <c r="H53" s="195"/>
      <c r="I53" s="7">
        <v>44</v>
      </c>
      <c r="J53" s="18">
        <f>J50+J51-J52</f>
        <v>25209304</v>
      </c>
      <c r="K53" s="18">
        <f>K50+K51-K52</f>
        <v>28991104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6:K38 J23:K27 J15:K18 J40:K44 J8:K13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5" t="s">
        <v>205</v>
      </c>
      <c r="B1" s="246"/>
      <c r="C1" s="246"/>
      <c r="D1" s="246"/>
      <c r="E1" s="246"/>
      <c r="F1" s="246"/>
      <c r="G1" s="246"/>
      <c r="H1" s="246"/>
      <c r="I1" s="246"/>
      <c r="J1" s="247"/>
      <c r="K1" s="260"/>
    </row>
    <row r="2" spans="1:11" ht="12.75">
      <c r="A2" s="249" t="s">
        <v>6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76" t="s">
        <v>290</v>
      </c>
      <c r="J5" s="77" t="s">
        <v>156</v>
      </c>
      <c r="K5" s="77" t="s">
        <v>157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78">
        <v>2</v>
      </c>
      <c r="J6" s="79" t="s">
        <v>294</v>
      </c>
      <c r="K6" s="79" t="s">
        <v>295</v>
      </c>
    </row>
    <row r="7" spans="1:11" ht="12.75">
      <c r="A7" s="241" t="s">
        <v>162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207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>
      <c r="A9" s="191" t="s">
        <v>125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>
      <c r="A10" s="191" t="s">
        <v>126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>
      <c r="A11" s="191" t="s">
        <v>127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128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1" t="s">
        <v>129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>
      <c r="A15" s="191" t="s">
        <v>130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131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>
      <c r="A17" s="191" t="s">
        <v>132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>
      <c r="A18" s="191" t="s">
        <v>133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1" t="s">
        <v>134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1" t="s">
        <v>165</v>
      </c>
      <c r="B23" s="242"/>
      <c r="C23" s="242"/>
      <c r="D23" s="242"/>
      <c r="E23" s="242"/>
      <c r="F23" s="242"/>
      <c r="G23" s="242"/>
      <c r="H23" s="242"/>
      <c r="I23" s="243"/>
      <c r="J23" s="243"/>
      <c r="K23" s="244"/>
    </row>
    <row r="24" spans="1:11" ht="12.75">
      <c r="A24" s="191" t="s">
        <v>171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172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191" t="s">
        <v>173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1" t="s">
        <v>166</v>
      </c>
      <c r="B36" s="242"/>
      <c r="C36" s="242"/>
      <c r="D36" s="242"/>
      <c r="E36" s="242"/>
      <c r="F36" s="242"/>
      <c r="G36" s="242"/>
      <c r="H36" s="242"/>
      <c r="I36" s="243">
        <v>0</v>
      </c>
      <c r="J36" s="243"/>
      <c r="K36" s="244"/>
    </row>
    <row r="37" spans="1:11" ht="12.75">
      <c r="A37" s="191" t="s">
        <v>180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0" t="s">
        <v>181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4" sqref="K14:K20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1" width="9.8515625" style="87" bestFit="1" customWidth="1"/>
    <col min="12" max="16384" width="9.140625" style="87" customWidth="1"/>
  </cols>
  <sheetData>
    <row r="1" spans="1:12" ht="12.75">
      <c r="A1" s="276" t="s">
        <v>292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86"/>
    </row>
    <row r="2" spans="1:12" ht="15.75">
      <c r="A2" s="84"/>
      <c r="B2" s="85"/>
      <c r="C2" s="263" t="s">
        <v>293</v>
      </c>
      <c r="D2" s="263"/>
      <c r="E2" s="89">
        <v>41275</v>
      </c>
      <c r="F2" s="88" t="s">
        <v>258</v>
      </c>
      <c r="G2" s="264">
        <v>41639</v>
      </c>
      <c r="H2" s="265"/>
      <c r="I2" s="85"/>
      <c r="J2" s="85"/>
      <c r="K2" s="85"/>
      <c r="L2" s="90"/>
    </row>
    <row r="3" spans="1:11" ht="24" thickBot="1">
      <c r="A3" s="266" t="s">
        <v>61</v>
      </c>
      <c r="B3" s="266"/>
      <c r="C3" s="266"/>
      <c r="D3" s="266"/>
      <c r="E3" s="266"/>
      <c r="F3" s="266"/>
      <c r="G3" s="266"/>
      <c r="H3" s="266"/>
      <c r="I3" s="91" t="s">
        <v>316</v>
      </c>
      <c r="J3" s="92" t="s">
        <v>156</v>
      </c>
      <c r="K3" s="92" t="s">
        <v>157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94">
        <v>2</v>
      </c>
      <c r="J4" s="93" t="s">
        <v>294</v>
      </c>
      <c r="K4" s="93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95">
        <v>1</v>
      </c>
      <c r="J5" s="96">
        <v>170514000</v>
      </c>
      <c r="K5" s="96">
        <v>170514000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95">
        <v>2</v>
      </c>
      <c r="J6" s="97">
        <v>0</v>
      </c>
      <c r="K6" s="97">
        <v>0</v>
      </c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95">
        <v>3</v>
      </c>
      <c r="J7" s="97">
        <v>55531134</v>
      </c>
      <c r="K7" s="97">
        <v>55531134</v>
      </c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95">
        <v>4</v>
      </c>
      <c r="J8" s="97">
        <v>86507772</v>
      </c>
      <c r="K8" s="97">
        <v>88280639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95">
        <v>5</v>
      </c>
      <c r="J9" s="97">
        <v>1531356</v>
      </c>
      <c r="K9" s="97">
        <v>1000562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95">
        <v>6</v>
      </c>
      <c r="J10" s="97"/>
      <c r="K10" s="97"/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95">
        <v>7</v>
      </c>
      <c r="J11" s="97"/>
      <c r="K11" s="97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95">
        <v>8</v>
      </c>
      <c r="J12" s="97"/>
      <c r="K12" s="97"/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95">
        <v>9</v>
      </c>
      <c r="J13" s="97">
        <v>99352</v>
      </c>
      <c r="K13" s="97">
        <v>83390</v>
      </c>
    </row>
    <row r="14" spans="1:11" ht="12.75">
      <c r="A14" s="272" t="s">
        <v>305</v>
      </c>
      <c r="B14" s="273"/>
      <c r="C14" s="273"/>
      <c r="D14" s="273"/>
      <c r="E14" s="273"/>
      <c r="F14" s="273"/>
      <c r="G14" s="273"/>
      <c r="H14" s="273"/>
      <c r="I14" s="95">
        <v>10</v>
      </c>
      <c r="J14" s="98">
        <f>SUM(J5:J13)</f>
        <v>314183614</v>
      </c>
      <c r="K14" s="98">
        <f>SUM(K5:K13)</f>
        <v>315409725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95">
        <v>11</v>
      </c>
      <c r="J15" s="97"/>
      <c r="K15" s="97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95">
        <v>12</v>
      </c>
      <c r="J16" s="97"/>
      <c r="K16" s="97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95">
        <v>13</v>
      </c>
      <c r="J17" s="97"/>
      <c r="K17" s="97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95">
        <v>14</v>
      </c>
      <c r="J18" s="97"/>
      <c r="K18" s="97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95">
        <v>15</v>
      </c>
      <c r="J19" s="97"/>
      <c r="K19" s="97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95">
        <v>16</v>
      </c>
      <c r="J20" s="97">
        <v>7281471</v>
      </c>
      <c r="K20" s="97">
        <v>6572652</v>
      </c>
    </row>
    <row r="21" spans="1:11" ht="12.75">
      <c r="A21" s="272" t="s">
        <v>312</v>
      </c>
      <c r="B21" s="273"/>
      <c r="C21" s="273"/>
      <c r="D21" s="273"/>
      <c r="E21" s="273"/>
      <c r="F21" s="273"/>
      <c r="G21" s="273"/>
      <c r="H21" s="273"/>
      <c r="I21" s="95">
        <v>17</v>
      </c>
      <c r="J21" s="99">
        <f>SUM(J15:J20)</f>
        <v>7281471</v>
      </c>
      <c r="K21" s="99">
        <f>SUM(K15:K20)</f>
        <v>6572652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8" t="s">
        <v>313</v>
      </c>
      <c r="B23" s="269"/>
      <c r="C23" s="269"/>
      <c r="D23" s="269"/>
      <c r="E23" s="269"/>
      <c r="F23" s="269"/>
      <c r="G23" s="269"/>
      <c r="H23" s="269"/>
      <c r="I23" s="100">
        <v>18</v>
      </c>
      <c r="J23" s="96">
        <v>314183614</v>
      </c>
      <c r="K23" s="96">
        <v>315409725</v>
      </c>
    </row>
    <row r="24" spans="1:11" ht="23.25" customHeight="1">
      <c r="A24" s="270" t="s">
        <v>314</v>
      </c>
      <c r="B24" s="271"/>
      <c r="C24" s="271"/>
      <c r="D24" s="271"/>
      <c r="E24" s="271"/>
      <c r="F24" s="271"/>
      <c r="G24" s="271"/>
      <c r="H24" s="271"/>
      <c r="I24" s="101">
        <v>19</v>
      </c>
      <c r="J24" s="99">
        <v>7281471</v>
      </c>
      <c r="K24" s="99">
        <v>6572652</v>
      </c>
    </row>
    <row r="25" spans="1:11" ht="30" customHeight="1">
      <c r="A25" s="274" t="s">
        <v>315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3" t="s">
        <v>322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5">
      <c r="A26" s="82"/>
      <c r="B26" s="82"/>
      <c r="C26" s="82"/>
      <c r="D26" s="82"/>
      <c r="E26" s="82"/>
      <c r="F26" s="82"/>
      <c r="G26" s="82"/>
      <c r="H26" s="82"/>
      <c r="I26" s="83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2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2014-02-11T11:59:14Z</cp:lastPrinted>
  <dcterms:created xsi:type="dcterms:W3CDTF">2008-10-17T11:51:54Z</dcterms:created>
  <dcterms:modified xsi:type="dcterms:W3CDTF">2014-02-11T11:59:42Z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