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9320" windowHeight="120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<sst xmlns="http://schemas.openxmlformats.org/spreadsheetml/2006/main" count="394" uniqueCount="346">
  <si>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</si>
  <si>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</si>
  <si>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</si>
  <si>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</si>
  <si>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</si>
  <si>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</si>
  <si>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</si>
  <si>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</si>
  <si>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</si>
  <si>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</si>
  <si>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</si>
  <si>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</si>
  <si>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</si>
  <si>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</si>
  <si>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</si>
  <si>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</si>
  <si>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</si>
  <si>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</si>
  <si>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</si>
  <si>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</si>
  <si>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</si>
  <si>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</si>
  <si>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</si>
  <si>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</si>
  <si>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</si>
  <si>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</si>
  <si>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</si>
  <si>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</si>
  <si>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</si>
  <si>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</si>
  <si>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</si>
  <si>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</si>
  <si>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</si>
  <si>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</si>
  <si>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</si>
  <si>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</si>
  <si>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</si>
  <si>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</si>
  <si>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</si>
  <si>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</si>
  <si>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</si>
  <si>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</si>
  <si>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</si>
  <si>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</si>
  <si>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</si>
  <si>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</si>
  <si>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</si>
  <si>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</si>
  <si>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</si>
  <si>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</si>
  <si>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</si>
  <si>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</si>
  <si>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</si>
  <si>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</si>
  <si>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</si>
  <si>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</si>
  <si>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</si>
  <si>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</si>
  <si>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</si>
  <si>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</si>
  <si>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</si>
  <si>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</si>
  <si>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</si>
  <si>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</si>
  <si>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</si>
  <si>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</si>
  <si>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</si>
  <si>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</si>
  <si>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</si>
  <si>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</si>
  <si>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</si>
  <si>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</si>
  <si>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</si>
  <si>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</si>
  <si>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</si>
  <si>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</si>
  <si>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</si>
  <si>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</si>
  <si>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</si>
  <si>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</si>
  <si>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</si>
  <si>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</si>
  <si>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</si>
  <si>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</si>
  <si>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</si>
  <si>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</si>
  <si>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</si>
  <si>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</si>
  <si>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</si>
  <si>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</si>
  <si>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</si>
  <si>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</si>
  <si>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</si>
  <si>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</si>
  <si>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</si>
  <si>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</si>
  <si>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</si>
  <si>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</si>
  <si>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</si>
  <si>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</si>
  <si>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</si>
  <si>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</si>
  <si>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</si>
  <si>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</si>
  <si>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</si>
  <si>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</si>
  <si>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</si>
  <si>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</si>
  <si>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</si>
  <si>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</si>
  <si>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</si>
  <si>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</si>
  <si>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</si>
  <si>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</si>
  <si>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</si>
  <si>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</si>
  <si>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</si>
  <si>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</si>
  <si>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</si>
  <si>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</si>
  <si>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</si>
  <si>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</si>
  <si>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</si>
  <si>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</si>
  <si>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</si>
  <si>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</si>
  <si>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</si>
  <si>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</si>
  <si>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</si>
  <si>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</si>
  <si>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</si>
  <si>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</si>
  <si>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</si>
  <si>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</si>
  <si>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</si>
  <si>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</si>
  <si>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</si>
  <si>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</si>
  <si>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</si>
  <si>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</si>
  <si>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</si>
  <si>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</si>
  <si>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</si>
  <si>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</si>
  <si>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</si>
  <si>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</si>
  <si>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</si>
  <si>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</si>
  <si>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</si>
  <si>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</si>
  <si>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</si>
  <si>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</si>
  <si>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</si>
  <si>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</si>
  <si>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</si>
  <si>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</si>
  <si>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</si>
  <si>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</si>
  <si>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</si>
  <si>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</si>
  <si>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</si>
  <si>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</si>
  <si>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</si>
  <si>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</si>
  <si>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</si>
  <si>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</si>
  <si>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</si>
  <si>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</si>
  <si>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</si>
  <si>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</si>
  <si>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</si>
  <si>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</si>
  <si>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</si>
  <si>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</si>
  <si>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</si>
  <si>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</si>
  <si>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</si>
  <si>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</si>
  <si>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</si>
  <si>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</si>
  <si>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</si>
  <si>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</si>
  <si>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</si>
  <si>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</si>
  <si>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</si>
  <si>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</si>
  <si>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</si>
  <si>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</si>
  <si>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</si>
  <si>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</si>
  <si>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</si>
  <si>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</si>
  <si>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</si>
  <si>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</si>
  <si>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</si>
  <si>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</si>
  <si>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</si>
  <si>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</si>
  <si>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</si>
  <si>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</si>
  <si>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</si>
  <si>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</si>
  <si>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</si>
  <si>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</si>
  <si>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</si>
  <si>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</si>
  <si>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</si>
  <si>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</si>
  <si>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</si>
  <si>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</si>
  <si>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</si>
  <si>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</si>
  <si>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</si>
  <si>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</si>
  <si>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</si>
  <si>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</si>
  <si>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</si>
  <si>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</si>
  <si>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</si>
  <si>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</si>
  <si>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</si>
  <si>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</si>
  <si>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</si>
  <si>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</si>
  <si>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</si>
  <si>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</si>
  <si>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</si>
  <si>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</si>
  <si>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</si>
  <si>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</si>
  <si>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</si>
  <si>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</si>
  <si>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</si>
  <si>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</si>
  <si>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</si>
  <si>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</si>
  <si>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</si>
  <si>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</si>
  <si>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</si>
  <si>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</si>
  <si>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</si>
  <si>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</si>
  <si>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</si>
  <si>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</si>
  <si>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</si>
  <si>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</si>
  <si>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</si>
  <si>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</si>
  <si>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</si>
  <si>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</si>
  <si>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</si>
  <si>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</si>
  <si>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</si>
  <si>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</si>
  <si>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</si>
  <si>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</si>
  <si>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</si>
  <si>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</si>
  <si>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</si>
  <si>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</si>
  <si>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</si>
  <si>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</si>
  <si>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</si>
  <si>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</si>
  <si>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</si>
  <si>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</si>
  <si>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</si>
  <si>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</si>
  <si>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</si>
  <si>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</si>
  <si>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</si>
  <si>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</si>
  <si>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</si>
  <si>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</si>
  <si>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</si>
  <si>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</si>
  <si>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</si>
  <si>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</si>
  <si>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</si>
  <si>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</si>
  <si>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</si>
  <si>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</si>
  <si>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</si>
  <si>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</si>
  <si>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</si>
  <si>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</si>
  <si>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</si>
  <si>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</si>
  <si>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</si>
  <si>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</si>
  <si>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</si>
  <si>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</si>
  <si>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</si>
  <si>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</si>
  <si>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</si>
  <si>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</si>
  <si>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</si>
  <si>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</si>
  <si>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</si>
  <si>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</si>
  <si>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</si>
  <si>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</si>
  <si>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</si>
  <si>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</si>
  <si>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</si>
  <si>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</si>
  <si>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</si>
  <si>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</si>
  <si>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</si>
  <si>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</si>
  <si>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</si>
  <si>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</si>
  <si>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</si>
  <si>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</si>
  <si>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</si>
  <si>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</si>
  <si>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</si>
  <si>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</si>
  <si>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</si>
  <si>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</si>
  <si>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</si>
  <si>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</si>
  <si>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</si>
  <si>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</si>
  <si>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</si>
  <si>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</si>
  <si>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</si>
  <si>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</si>
  <si>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</si>
  <si>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</si>
  <si>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</si>
  <si>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</si>
  <si>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</si>
  <si>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4120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</si>
  <si>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</si>
  <si>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</si>
  <si>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</si>
  <si>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</si>
  <si>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</si>
  <si>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</si>
  <si>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</si>
  <si>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NE</t>
  </si>
  <si>
    <t>Obveznik: TEHNIKA d.d. matica</t>
  </si>
  <si>
    <t>stanje na dan 31.12.2012.</t>
  </si>
  <si>
    <t>u razdoblju 01.01.2012. do  31.12.2012.</t>
  </si>
  <si>
    <t>u razdoblju  01.01.2012. do 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</si>
</sst>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9" t="s">
        <v>257</v>
      </c>
      <c r="B2" s="119"/>
      <c r="C2" s="119"/>
      <c r="D2" s="120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1" t="s">
        <v>259</v>
      </c>
      <c r="B4" s="121"/>
      <c r="C4" s="121"/>
      <c r="D4" s="121"/>
      <c r="E4" s="121"/>
      <c r="F4" s="121"/>
      <c r="G4" s="121"/>
      <c r="H4" s="121"/>
      <c r="I4" s="12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2" t="s">
        <v>260</v>
      </c>
      <c r="B6" s="123"/>
      <c r="C6" s="117" t="s">
        <v>324</v>
      </c>
      <c r="D6" s="118"/>
      <c r="E6" s="124"/>
      <c r="F6" s="124"/>
      <c r="G6" s="124"/>
      <c r="H6" s="124"/>
      <c r="I6" s="39"/>
      <c r="J6" s="22"/>
      <c r="K6" s="22"/>
      <c r="L6" s="22"/>
    </row>
    <row r="7" spans="1:12" ht="12.75">
      <c r="A7" s="40"/>
      <c r="B7" s="40"/>
      <c r="C7" s="31"/>
      <c r="D7" s="31"/>
      <c r="E7" s="124"/>
      <c r="F7" s="124"/>
      <c r="G7" s="124"/>
      <c r="H7" s="124"/>
      <c r="I7" s="39"/>
      <c r="J7" s="22"/>
      <c r="K7" s="22"/>
      <c r="L7" s="22"/>
    </row>
    <row r="8" spans="1:12" ht="12.75">
      <c r="A8" s="125" t="s">
        <v>261</v>
      </c>
      <c r="B8" s="126"/>
      <c r="C8" s="117" t="s">
        <v>325</v>
      </c>
      <c r="D8" s="118"/>
      <c r="E8" s="124"/>
      <c r="F8" s="124"/>
      <c r="G8" s="124"/>
      <c r="H8" s="12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4" t="s">
        <v>262</v>
      </c>
      <c r="B10" s="115"/>
      <c r="C10" s="117" t="s">
        <v>326</v>
      </c>
      <c r="D10" s="11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6"/>
      <c r="B11" s="11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2" t="s">
        <v>263</v>
      </c>
      <c r="B12" s="123"/>
      <c r="C12" s="127" t="s">
        <v>327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2" t="s">
        <v>264</v>
      </c>
      <c r="B14" s="123"/>
      <c r="C14" s="134">
        <v>10000</v>
      </c>
      <c r="D14" s="135"/>
      <c r="E14" s="31"/>
      <c r="F14" s="127" t="s">
        <v>328</v>
      </c>
      <c r="G14" s="132"/>
      <c r="H14" s="132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2" t="s">
        <v>265</v>
      </c>
      <c r="B16" s="123"/>
      <c r="C16" s="127" t="s">
        <v>329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2" t="s">
        <v>266</v>
      </c>
      <c r="B18" s="123"/>
      <c r="C18" s="136" t="s">
        <v>330</v>
      </c>
      <c r="D18" s="137"/>
      <c r="E18" s="137"/>
      <c r="F18" s="137"/>
      <c r="G18" s="137"/>
      <c r="H18" s="137"/>
      <c r="I18" s="13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2" t="s">
        <v>267</v>
      </c>
      <c r="B20" s="123"/>
      <c r="C20" s="139" t="s">
        <v>331</v>
      </c>
      <c r="D20" s="137"/>
      <c r="E20" s="137"/>
      <c r="F20" s="137"/>
      <c r="G20" s="137"/>
      <c r="H20" s="137"/>
      <c r="I20" s="13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2" t="s">
        <v>268</v>
      </c>
      <c r="B22" s="123"/>
      <c r="C22" s="44">
        <v>133</v>
      </c>
      <c r="D22" s="127" t="s">
        <v>328</v>
      </c>
      <c r="E22" s="128"/>
      <c r="F22" s="129"/>
      <c r="G22" s="130"/>
      <c r="H22" s="131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22" t="s">
        <v>269</v>
      </c>
      <c r="B24" s="123"/>
      <c r="C24" s="44">
        <v>21</v>
      </c>
      <c r="D24" s="127" t="s">
        <v>332</v>
      </c>
      <c r="E24" s="128"/>
      <c r="F24" s="128"/>
      <c r="G24" s="129"/>
      <c r="H24" s="38" t="s">
        <v>270</v>
      </c>
      <c r="I24" s="47">
        <v>1131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22" t="s">
        <v>272</v>
      </c>
      <c r="B26" s="123"/>
      <c r="C26" s="48" t="s">
        <v>341</v>
      </c>
      <c r="D26" s="49"/>
      <c r="E26" s="22"/>
      <c r="F26" s="50"/>
      <c r="G26" s="122" t="s">
        <v>273</v>
      </c>
      <c r="H26" s="123"/>
      <c r="I26" s="51" t="s">
        <v>333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5" t="s">
        <v>274</v>
      </c>
      <c r="B28" s="146"/>
      <c r="C28" s="147"/>
      <c r="D28" s="147"/>
      <c r="E28" s="148" t="s">
        <v>275</v>
      </c>
      <c r="F28" s="149"/>
      <c r="G28" s="149"/>
      <c r="H28" s="150" t="s">
        <v>276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40"/>
      <c r="B30" s="151"/>
      <c r="C30" s="151"/>
      <c r="D30" s="152"/>
      <c r="E30" s="140"/>
      <c r="F30" s="151"/>
      <c r="G30" s="152"/>
      <c r="H30" s="143"/>
      <c r="I30" s="153"/>
      <c r="J30" s="22"/>
      <c r="K30" s="22"/>
      <c r="L30" s="22"/>
    </row>
    <row r="31" spans="1:12" s="107" customFormat="1" ht="12.75">
      <c r="A31" s="108"/>
      <c r="B31" s="108"/>
      <c r="C31" s="109"/>
      <c r="D31" s="176"/>
      <c r="E31" s="176"/>
      <c r="F31" s="176"/>
      <c r="G31" s="176"/>
      <c r="H31" s="108"/>
      <c r="I31" s="110"/>
      <c r="J31" s="22"/>
      <c r="K31" s="22"/>
      <c r="L31" s="22"/>
    </row>
    <row r="32" spans="1:12" s="107" customFormat="1" ht="12.75">
      <c r="A32" s="140"/>
      <c r="B32" s="141"/>
      <c r="C32" s="141"/>
      <c r="D32" s="142"/>
      <c r="E32" s="140"/>
      <c r="F32" s="141"/>
      <c r="G32" s="142"/>
      <c r="H32" s="143"/>
      <c r="I32" s="144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40"/>
      <c r="B34" s="141"/>
      <c r="C34" s="141"/>
      <c r="D34" s="142"/>
      <c r="E34" s="140"/>
      <c r="F34" s="141"/>
      <c r="G34" s="142"/>
      <c r="H34" s="143"/>
      <c r="I34" s="144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40"/>
      <c r="B36" s="141"/>
      <c r="C36" s="141"/>
      <c r="D36" s="142"/>
      <c r="E36" s="140"/>
      <c r="F36" s="141"/>
      <c r="G36" s="142"/>
      <c r="H36" s="143"/>
      <c r="I36" s="144"/>
      <c r="J36" s="22"/>
      <c r="K36" s="22"/>
      <c r="L36" s="22"/>
    </row>
    <row r="37" spans="1:12" s="107" customFormat="1" ht="12.75">
      <c r="A37" s="109"/>
      <c r="B37" s="109"/>
      <c r="C37" s="177"/>
      <c r="D37" s="177"/>
      <c r="E37" s="108"/>
      <c r="F37" s="177"/>
      <c r="G37" s="177"/>
      <c r="H37" s="108"/>
      <c r="I37" s="108"/>
      <c r="J37" s="22"/>
      <c r="K37" s="22"/>
      <c r="L37" s="22"/>
    </row>
    <row r="38" spans="1:12" s="107" customFormat="1" ht="12.75">
      <c r="A38" s="140"/>
      <c r="B38" s="141"/>
      <c r="C38" s="141"/>
      <c r="D38" s="142"/>
      <c r="E38" s="140"/>
      <c r="F38" s="141"/>
      <c r="G38" s="142"/>
      <c r="H38" s="143"/>
      <c r="I38" s="144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40"/>
      <c r="B40" s="141"/>
      <c r="C40" s="141"/>
      <c r="D40" s="142"/>
      <c r="E40" s="140"/>
      <c r="F40" s="141"/>
      <c r="G40" s="142"/>
      <c r="H40" s="143"/>
      <c r="I40" s="144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40"/>
      <c r="B42" s="151"/>
      <c r="C42" s="151"/>
      <c r="D42" s="152"/>
      <c r="E42" s="140"/>
      <c r="F42" s="151"/>
      <c r="G42" s="152"/>
      <c r="H42" s="143"/>
      <c r="I42" s="153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40"/>
      <c r="B44" s="151"/>
      <c r="C44" s="151"/>
      <c r="D44" s="152"/>
      <c r="E44" s="140"/>
      <c r="F44" s="151"/>
      <c r="G44" s="152"/>
      <c r="H44" s="143"/>
      <c r="I44" s="153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40"/>
      <c r="B46" s="151"/>
      <c r="C46" s="151"/>
      <c r="D46" s="152"/>
      <c r="E46" s="140"/>
      <c r="F46" s="151"/>
      <c r="G46" s="152"/>
      <c r="H46" s="143"/>
      <c r="I46" s="153"/>
      <c r="J46" s="22"/>
      <c r="K46" s="22"/>
      <c r="L46" s="22"/>
    </row>
    <row r="47" spans="1:12" ht="12.75">
      <c r="A47" s="55"/>
      <c r="B47" s="55"/>
      <c r="C47" s="55"/>
      <c r="D47" s="42"/>
      <c r="E47" s="42"/>
      <c r="F47" s="55"/>
      <c r="G47" s="42"/>
      <c r="H47" s="42"/>
      <c r="I47" s="42"/>
      <c r="J47" s="22"/>
      <c r="K47" s="22"/>
      <c r="L47" s="22"/>
    </row>
    <row r="48" spans="1:12" ht="12.75">
      <c r="A48" s="158" t="s">
        <v>277</v>
      </c>
      <c r="B48" s="159"/>
      <c r="C48" s="117"/>
      <c r="D48" s="118"/>
      <c r="E48" s="32"/>
      <c r="F48" s="127"/>
      <c r="G48" s="164"/>
      <c r="H48" s="164"/>
      <c r="I48" s="165"/>
      <c r="J48" s="22"/>
      <c r="K48" s="22"/>
      <c r="L48" s="22"/>
    </row>
    <row r="49" spans="1:12" ht="12.75">
      <c r="A49" s="54"/>
      <c r="B49" s="54"/>
      <c r="C49" s="154"/>
      <c r="D49" s="166"/>
      <c r="E49" s="31"/>
      <c r="F49" s="154"/>
      <c r="G49" s="155"/>
      <c r="H49" s="56"/>
      <c r="I49" s="56"/>
      <c r="J49" s="22"/>
      <c r="K49" s="22"/>
      <c r="L49" s="22"/>
    </row>
    <row r="50" spans="1:12" ht="12.75">
      <c r="A50" s="158" t="s">
        <v>278</v>
      </c>
      <c r="B50" s="159"/>
      <c r="C50" s="127" t="s">
        <v>334</v>
      </c>
      <c r="D50" s="156"/>
      <c r="E50" s="156"/>
      <c r="F50" s="156"/>
      <c r="G50" s="156"/>
      <c r="H50" s="156"/>
      <c r="I50" s="156"/>
      <c r="J50" s="22"/>
      <c r="K50" s="22"/>
      <c r="L50" s="22"/>
    </row>
    <row r="51" spans="1:12" ht="12.75">
      <c r="A51" s="40"/>
      <c r="B51" s="40"/>
      <c r="C51" s="57" t="s">
        <v>279</v>
      </c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8" t="s">
        <v>280</v>
      </c>
      <c r="B52" s="159"/>
      <c r="C52" s="160" t="s">
        <v>335</v>
      </c>
      <c r="D52" s="161"/>
      <c r="E52" s="162"/>
      <c r="F52" s="32"/>
      <c r="G52" s="38" t="s">
        <v>281</v>
      </c>
      <c r="H52" s="160" t="s">
        <v>336</v>
      </c>
      <c r="I52" s="162"/>
      <c r="J52" s="22"/>
      <c r="K52" s="22"/>
      <c r="L52" s="22"/>
    </row>
    <row r="53" spans="1:12" ht="12.75">
      <c r="A53" s="40"/>
      <c r="B53" s="40"/>
      <c r="C53" s="57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58" t="s">
        <v>266</v>
      </c>
      <c r="B54" s="159"/>
      <c r="C54" s="169" t="s">
        <v>337</v>
      </c>
      <c r="D54" s="161"/>
      <c r="E54" s="161"/>
      <c r="F54" s="161"/>
      <c r="G54" s="161"/>
      <c r="H54" s="161"/>
      <c r="I54" s="162"/>
      <c r="J54" s="22"/>
      <c r="K54" s="22"/>
      <c r="L54" s="22"/>
    </row>
    <row r="55" spans="1:12" ht="12.75">
      <c r="A55" s="40"/>
      <c r="B55" s="40"/>
      <c r="C55" s="32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2" t="s">
        <v>282</v>
      </c>
      <c r="B56" s="123"/>
      <c r="C56" s="160" t="s">
        <v>338</v>
      </c>
      <c r="D56" s="161"/>
      <c r="E56" s="161"/>
      <c r="F56" s="161"/>
      <c r="G56" s="161"/>
      <c r="H56" s="161"/>
      <c r="I56" s="133"/>
      <c r="J56" s="22"/>
      <c r="K56" s="22"/>
      <c r="L56" s="22"/>
    </row>
    <row r="57" spans="1:12" ht="12.75">
      <c r="A57" s="58"/>
      <c r="B57" s="58"/>
      <c r="C57" s="172" t="s">
        <v>283</v>
      </c>
      <c r="D57" s="172"/>
      <c r="E57" s="172"/>
      <c r="F57" s="172"/>
      <c r="G57" s="172"/>
      <c r="H57" s="172"/>
      <c r="I57" s="60"/>
      <c r="J57" s="22"/>
      <c r="K57" s="22"/>
      <c r="L57" s="22"/>
    </row>
    <row r="58" spans="1:12" ht="12.75">
      <c r="A58" s="58"/>
      <c r="B58" s="58"/>
      <c r="C58" s="59"/>
      <c r="D58" s="59"/>
      <c r="E58" s="59"/>
      <c r="F58" s="59"/>
      <c r="G58" s="59"/>
      <c r="H58" s="59"/>
      <c r="I58" s="60"/>
      <c r="J58" s="22"/>
      <c r="K58" s="22"/>
      <c r="L58" s="22"/>
    </row>
    <row r="59" spans="1:12" ht="12.75">
      <c r="A59" s="58"/>
      <c r="B59" s="170" t="s">
        <v>284</v>
      </c>
      <c r="C59" s="171"/>
      <c r="D59" s="171"/>
      <c r="E59" s="171"/>
      <c r="F59" s="102"/>
      <c r="G59" s="102"/>
      <c r="H59" s="103"/>
      <c r="I59" s="103"/>
      <c r="J59" s="22"/>
      <c r="K59" s="22"/>
      <c r="L59" s="22"/>
    </row>
    <row r="60" spans="1:12" ht="12.75">
      <c r="A60" s="58"/>
      <c r="B60" s="104" t="s">
        <v>323</v>
      </c>
      <c r="C60" s="105"/>
      <c r="D60" s="105"/>
      <c r="E60" s="105"/>
      <c r="F60" s="105"/>
      <c r="G60" s="105"/>
      <c r="H60" s="157" t="s">
        <v>317</v>
      </c>
      <c r="I60" s="157"/>
      <c r="J60" s="22"/>
      <c r="K60" s="22"/>
      <c r="L60" s="22"/>
    </row>
    <row r="61" spans="1:12" ht="12.75">
      <c r="A61" s="58"/>
      <c r="B61" s="104" t="s">
        <v>318</v>
      </c>
      <c r="C61" s="105"/>
      <c r="D61" s="105"/>
      <c r="E61" s="105"/>
      <c r="F61" s="105"/>
      <c r="G61" s="105"/>
      <c r="H61" s="157"/>
      <c r="I61" s="157"/>
      <c r="J61" s="22"/>
      <c r="K61" s="22"/>
      <c r="L61" s="22"/>
    </row>
    <row r="62" spans="1:12" ht="12.75">
      <c r="A62" s="58"/>
      <c r="B62" s="104" t="s">
        <v>319</v>
      </c>
      <c r="C62" s="105"/>
      <c r="D62" s="105"/>
      <c r="E62" s="105"/>
      <c r="F62" s="105"/>
      <c r="G62" s="105"/>
      <c r="H62" s="157"/>
      <c r="I62" s="157"/>
      <c r="J62" s="22"/>
      <c r="K62" s="22"/>
      <c r="L62" s="22"/>
    </row>
    <row r="63" spans="1:12" ht="12.75">
      <c r="A63" s="58"/>
      <c r="B63" s="104" t="s">
        <v>320</v>
      </c>
      <c r="C63" s="106"/>
      <c r="D63" s="106"/>
      <c r="E63" s="106"/>
      <c r="F63" s="106"/>
      <c r="G63" s="106"/>
      <c r="H63" s="157"/>
      <c r="I63" s="157"/>
      <c r="J63" s="22"/>
      <c r="K63" s="22"/>
      <c r="L63" s="22"/>
    </row>
    <row r="64" spans="1:12" ht="12.75">
      <c r="A64" s="58"/>
      <c r="B64" s="104" t="s">
        <v>321</v>
      </c>
      <c r="C64" s="106"/>
      <c r="D64" s="106"/>
      <c r="E64" s="106"/>
      <c r="F64" s="106"/>
      <c r="G64" s="106"/>
      <c r="H64" s="157"/>
      <c r="I64" s="157"/>
      <c r="J64" s="22"/>
      <c r="K64" s="22"/>
      <c r="L64" s="22"/>
    </row>
    <row r="65" spans="1:12" ht="12.75">
      <c r="A65" s="58"/>
      <c r="B65" s="58"/>
      <c r="C65" s="59"/>
      <c r="D65" s="59"/>
      <c r="E65" s="59"/>
      <c r="F65" s="59"/>
      <c r="G65" s="59"/>
      <c r="H65" s="59"/>
      <c r="I65" s="60"/>
      <c r="J65" s="22"/>
      <c r="K65" s="22"/>
      <c r="L65" s="22"/>
    </row>
    <row r="66" spans="1:12" ht="13.5" thickBot="1">
      <c r="A66" s="61" t="s">
        <v>285</v>
      </c>
      <c r="B66" s="32"/>
      <c r="C66" s="32"/>
      <c r="D66" s="32"/>
      <c r="E66" s="32"/>
      <c r="F66" s="32"/>
      <c r="G66" s="62"/>
      <c r="H66" s="63"/>
      <c r="I66" s="62"/>
      <c r="J66" s="22"/>
      <c r="K66" s="22"/>
      <c r="L66" s="22"/>
    </row>
    <row r="67" spans="1:12" ht="12.75">
      <c r="A67" s="32"/>
      <c r="B67" s="32"/>
      <c r="C67" s="32"/>
      <c r="D67" s="32"/>
      <c r="E67" s="58" t="s">
        <v>286</v>
      </c>
      <c r="F67" s="22"/>
      <c r="G67" s="173" t="s">
        <v>287</v>
      </c>
      <c r="H67" s="174"/>
      <c r="I67" s="175"/>
      <c r="J67" s="22"/>
      <c r="K67" s="22"/>
      <c r="L67" s="22"/>
    </row>
    <row r="68" spans="1:12" ht="12.75">
      <c r="A68" s="64"/>
      <c r="B68" s="64"/>
      <c r="C68" s="37"/>
      <c r="D68" s="37"/>
      <c r="E68" s="37"/>
      <c r="F68" s="37"/>
      <c r="G68" s="167"/>
      <c r="H68" s="168"/>
      <c r="I68" s="37"/>
      <c r="J68" s="22"/>
      <c r="K68" s="22"/>
      <c r="L68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I46" name="Range1_1_1"/>
  </protectedRanges>
  <mergeCells count="80">
    <mergeCell ref="D31:G31"/>
    <mergeCell ref="C37:D37"/>
    <mergeCell ref="F37:G37"/>
    <mergeCell ref="A46:D46"/>
    <mergeCell ref="E46:G46"/>
    <mergeCell ref="H46:I46"/>
    <mergeCell ref="A32:D32"/>
    <mergeCell ref="E32:G32"/>
    <mergeCell ref="H32:I32"/>
    <mergeCell ref="A34:D34"/>
    <mergeCell ref="E34:G34"/>
    <mergeCell ref="H34:I34"/>
    <mergeCell ref="G68:H68"/>
    <mergeCell ref="A54:B54"/>
    <mergeCell ref="C54:I54"/>
    <mergeCell ref="A56:B56"/>
    <mergeCell ref="C56:I56"/>
    <mergeCell ref="B59:E59"/>
    <mergeCell ref="C57:H57"/>
    <mergeCell ref="G67:I67"/>
    <mergeCell ref="H60:I64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C50:I50"/>
    <mergeCell ref="A42:D42"/>
    <mergeCell ref="E42:G42"/>
    <mergeCell ref="H42:I42"/>
    <mergeCell ref="A44:D44"/>
    <mergeCell ref="E44:G44"/>
    <mergeCell ref="H44:I44"/>
    <mergeCell ref="A38:D38"/>
    <mergeCell ref="E38:G38"/>
    <mergeCell ref="H38:I38"/>
    <mergeCell ref="A40:D40"/>
    <mergeCell ref="E40:G40"/>
    <mergeCell ref="H40:I40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6:D36"/>
    <mergeCell ref="E36:G36"/>
    <mergeCell ref="H36:I36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4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workbookViewId="0" topLeftCell="A60">
      <selection activeCell="N101" sqref="N101"/>
    </sheetView>
  </sheetViews>
  <sheetFormatPr defaultColWidth="9.140625" defaultRowHeight="12.75"/>
  <cols>
    <col min="10" max="10" width="11.00390625" style="0" customWidth="1"/>
    <col min="11" max="11" width="11.421875" style="0" customWidth="1"/>
    <col min="13" max="13" width="10.7109375" style="0" bestFit="1" customWidth="1"/>
  </cols>
  <sheetData>
    <row r="1" spans="1:11" ht="12.75">
      <c r="A1" s="209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343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342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66" t="s">
        <v>288</v>
      </c>
      <c r="J5" s="67" t="s">
        <v>115</v>
      </c>
      <c r="K5" s="68" t="s">
        <v>116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0">
        <v>2</v>
      </c>
      <c r="J6" s="69">
        <v>3</v>
      </c>
      <c r="K6" s="69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8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381808545</v>
      </c>
      <c r="K9" s="12">
        <f>K10+K17+K27+K36+K40</f>
        <v>423454669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31231</v>
      </c>
      <c r="K10" s="12">
        <f>SUM(K11:K16)</f>
        <v>20621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31231</v>
      </c>
      <c r="K12" s="13">
        <v>20621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/>
      <c r="K15" s="13"/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188144613</v>
      </c>
      <c r="K17" s="12">
        <f>SUM(K18:K26)</f>
        <v>201607351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66605597</v>
      </c>
      <c r="K18" s="13">
        <v>71524612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69323769</v>
      </c>
      <c r="K19" s="13">
        <v>77519196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37989598</v>
      </c>
      <c r="K20" s="13">
        <v>35209109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10365474</v>
      </c>
      <c r="K21" s="13">
        <v>8868472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0</v>
      </c>
      <c r="K23" s="13">
        <v>1675349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3860175</v>
      </c>
      <c r="K24" s="13">
        <v>6810613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/>
      <c r="K25" s="13"/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/>
      <c r="K26" s="13"/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193358575</v>
      </c>
      <c r="K27" s="12">
        <f>SUM(K28:K35)</f>
        <v>221823949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155802765</v>
      </c>
      <c r="K28" s="13">
        <v>156221965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2330000</v>
      </c>
      <c r="K29" s="13">
        <v>32631281</v>
      </c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6010687</v>
      </c>
      <c r="K30" s="13">
        <v>4036924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976048</v>
      </c>
      <c r="K33" s="13">
        <v>637689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28239075</v>
      </c>
      <c r="K34" s="13">
        <v>28296090</v>
      </c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274126</v>
      </c>
      <c r="K36" s="12">
        <f>SUM(K37:K39)</f>
        <v>2748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274126</v>
      </c>
      <c r="K39" s="13">
        <v>2748</v>
      </c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931023432</v>
      </c>
      <c r="K41" s="12">
        <f>K42+K50+K57+K65</f>
        <v>888884194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235587996</v>
      </c>
      <c r="K42" s="12">
        <f>SUM(K43:K49)</f>
        <v>173051279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23541246</v>
      </c>
      <c r="K43" s="13">
        <v>21889674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31276566</v>
      </c>
      <c r="K44" s="13">
        <v>23948622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121731884</v>
      </c>
      <c r="K45" s="13">
        <v>95836334</v>
      </c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3826052</v>
      </c>
      <c r="K46" s="13">
        <v>3930186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55212248</v>
      </c>
      <c r="K47" s="13">
        <v>27446463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317367590</v>
      </c>
      <c r="K50" s="12">
        <f>SUM(K51:K56)</f>
        <v>568704620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2404536</v>
      </c>
      <c r="K51" s="13">
        <v>1526341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266416000</v>
      </c>
      <c r="K52" s="13">
        <v>401180271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14163</v>
      </c>
      <c r="K54" s="13">
        <v>61707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7058948</v>
      </c>
      <c r="K55" s="13">
        <v>4632483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41473943</v>
      </c>
      <c r="K56" s="13">
        <v>161303818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355500975</v>
      </c>
      <c r="K57" s="12">
        <f>SUM(K58:K64)</f>
        <v>124672234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16226518</v>
      </c>
      <c r="K59" s="13">
        <v>18277030</v>
      </c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243040397</v>
      </c>
      <c r="K63" s="13">
        <v>57087457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96234060</v>
      </c>
      <c r="K64" s="13">
        <v>49307747</v>
      </c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22566871</v>
      </c>
      <c r="K65" s="13">
        <v>22456061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54326939</v>
      </c>
      <c r="K66" s="13">
        <v>48055332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1367158916</v>
      </c>
      <c r="K67" s="12">
        <f>K8+K9+K41+K66</f>
        <v>1360394195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7">
        <v>61</v>
      </c>
      <c r="J68" s="14">
        <v>682028418</v>
      </c>
      <c r="K68" s="14">
        <v>720589174</v>
      </c>
    </row>
    <row r="69" spans="1:11" ht="12.75">
      <c r="A69" s="183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8"/>
      <c r="I70" s="6">
        <v>62</v>
      </c>
      <c r="J70" s="20">
        <f>J71+J72+J73+J79+J80+J83+J86</f>
        <v>334690740</v>
      </c>
      <c r="K70" s="20">
        <f>K71+K72+K73+K79+K80+K83+K86</f>
        <v>336207267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170514000</v>
      </c>
      <c r="K71" s="13">
        <v>170514000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0</v>
      </c>
      <c r="K72" s="13">
        <v>0</v>
      </c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69613168</v>
      </c>
      <c r="K73" s="12">
        <f>K74+K75-K76+K77+K78</f>
        <v>69479419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8525700</v>
      </c>
      <c r="K74" s="13">
        <v>8525700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35997275</v>
      </c>
      <c r="K75" s="13">
        <v>10324216</v>
      </c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35997275</v>
      </c>
      <c r="K76" s="13">
        <v>10324216</v>
      </c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61087468</v>
      </c>
      <c r="K78" s="13">
        <v>60953719</v>
      </c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91904</v>
      </c>
      <c r="K79" s="13">
        <v>99352</v>
      </c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93442252</v>
      </c>
      <c r="K80" s="12">
        <f>K81-K82</f>
        <v>94470059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93442252</v>
      </c>
      <c r="K81" s="13">
        <v>94470059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1029416</v>
      </c>
      <c r="K83" s="12">
        <f>K84-K85</f>
        <v>1644437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1029416</v>
      </c>
      <c r="K84" s="13">
        <v>1644437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67683618</v>
      </c>
      <c r="K87" s="12">
        <f>SUM(K88:K90)</f>
        <v>59377098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5809000</v>
      </c>
      <c r="K88" s="13">
        <v>5809000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61874618</v>
      </c>
      <c r="K90" s="13">
        <v>53568098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114194876</v>
      </c>
      <c r="K91" s="12">
        <f>SUM(K92:K100)</f>
        <v>114310768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0</v>
      </c>
      <c r="K92" s="13">
        <v>0</v>
      </c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28239075</v>
      </c>
      <c r="K93" s="13">
        <v>28296090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85932825</v>
      </c>
      <c r="K94" s="13">
        <v>85989840</v>
      </c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22976</v>
      </c>
      <c r="K100" s="13">
        <v>24838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795189443</v>
      </c>
      <c r="K101" s="12">
        <f>SUM(K102:K113)</f>
        <v>794423733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4944451</v>
      </c>
      <c r="K102" s="13">
        <v>13478206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112379056</v>
      </c>
      <c r="K103" s="13">
        <v>110919052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273907388</v>
      </c>
      <c r="K104" s="13">
        <v>332503101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96123167</v>
      </c>
      <c r="K105" s="13">
        <v>73909713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252087857</v>
      </c>
      <c r="K106" s="13">
        <v>197777879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24985177</v>
      </c>
      <c r="K107" s="13">
        <v>37464489</v>
      </c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6087320</v>
      </c>
      <c r="K109" s="13">
        <v>5540915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18947352</v>
      </c>
      <c r="K110" s="13">
        <v>16099108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472474</v>
      </c>
      <c r="K111" s="13">
        <v>442149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5255201</v>
      </c>
      <c r="K113" s="13">
        <v>6289121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55400239</v>
      </c>
      <c r="K114" s="13">
        <v>56075329</v>
      </c>
    </row>
    <row r="115" spans="1:13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1367158916</v>
      </c>
      <c r="K115" s="12">
        <f>K70+K87+K91+K101+K114</f>
        <v>1360394195</v>
      </c>
      <c r="M115" s="285"/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682028418</v>
      </c>
      <c r="K116" s="14">
        <v>720589174</v>
      </c>
    </row>
    <row r="117" spans="1:11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1">
      <selection activeCell="M51" sqref="M5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344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37" t="s">
        <v>339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66" t="s">
        <v>290</v>
      </c>
      <c r="J5" s="68" t="s">
        <v>156</v>
      </c>
      <c r="K5" s="68" t="s">
        <v>157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0">
        <v>2</v>
      </c>
      <c r="J6" s="69">
        <v>3</v>
      </c>
      <c r="K6" s="69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8"/>
      <c r="I7" s="6">
        <v>111</v>
      </c>
      <c r="J7" s="20">
        <f>SUM(J8:J9)</f>
        <v>765987882</v>
      </c>
      <c r="K7" s="20">
        <f>SUM(K8:K9)</f>
        <v>775165150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747556737</v>
      </c>
      <c r="K8" s="13">
        <v>716669714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18431145</v>
      </c>
      <c r="K9" s="13">
        <v>58495436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778733985</v>
      </c>
      <c r="K10" s="12">
        <f>K11+K12+K16+K20+K21+K22+K25+K26</f>
        <v>788449542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26592669</v>
      </c>
      <c r="K11" s="13">
        <v>33222942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604008547</v>
      </c>
      <c r="K12" s="12">
        <f>SUM(K13:K15)</f>
        <v>612727117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98987536</v>
      </c>
      <c r="K13" s="13">
        <v>130482439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38678538</v>
      </c>
      <c r="K14" s="13">
        <v>40143162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466342473</v>
      </c>
      <c r="K15" s="13">
        <v>442101516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101306176</v>
      </c>
      <c r="K16" s="12">
        <f>SUM(K17:K19)</f>
        <v>92100339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61731390</v>
      </c>
      <c r="K17" s="13">
        <v>57050746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24467468</v>
      </c>
      <c r="K18" s="13">
        <v>22420128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15107318</v>
      </c>
      <c r="K19" s="13">
        <v>12629465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12479545</v>
      </c>
      <c r="K20" s="13">
        <v>11909653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21644767</v>
      </c>
      <c r="K21" s="13">
        <v>32511580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1970522</v>
      </c>
      <c r="K22" s="12">
        <f>SUM(K23:K24)</f>
        <v>1003103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27951</v>
      </c>
      <c r="K23" s="13">
        <v>0</v>
      </c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1942571</v>
      </c>
      <c r="K24" s="13">
        <v>1003103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10731759</v>
      </c>
      <c r="K26" s="13">
        <v>4974808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34028925</v>
      </c>
      <c r="K27" s="12">
        <f>SUM(K28:K32)</f>
        <v>53157478</v>
      </c>
    </row>
    <row r="28" spans="1:11" ht="24" customHeight="1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1675981</v>
      </c>
      <c r="K28" s="13">
        <v>2423614</v>
      </c>
    </row>
    <row r="29" spans="1:11" ht="23.25" customHeight="1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30200144</v>
      </c>
      <c r="K29" s="13">
        <v>49599029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2152800</v>
      </c>
      <c r="K31" s="13">
        <v>1134835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19311444</v>
      </c>
      <c r="K33" s="12">
        <f>SUM(K34:K37)</f>
        <v>37448649</v>
      </c>
    </row>
    <row r="34" spans="1:11" ht="15" customHeight="1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101383</v>
      </c>
      <c r="K34" s="13">
        <v>215499</v>
      </c>
    </row>
    <row r="35" spans="1:11" ht="22.5" customHeight="1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17322569</v>
      </c>
      <c r="K35" s="13">
        <v>32162416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1887492</v>
      </c>
      <c r="K36" s="13">
        <v>1983074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3087660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800016807</v>
      </c>
      <c r="K42" s="12">
        <f>K7+K27+K38+K40</f>
        <v>828322628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798045429</v>
      </c>
      <c r="K43" s="12">
        <f>K10+K33+K39+K41</f>
        <v>825898191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1971378</v>
      </c>
      <c r="K44" s="12">
        <f>K42-K43</f>
        <v>2424437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1971378</v>
      </c>
      <c r="K45" s="12">
        <f>IF(K42&gt;K43,K42-K43,0)</f>
        <v>2424437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941962</v>
      </c>
      <c r="K47" s="13">
        <v>780000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1029416</v>
      </c>
      <c r="K48" s="12">
        <f>K44-K47</f>
        <v>1644437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1029416</v>
      </c>
      <c r="K49" s="12">
        <f>IF(K48&gt;0,K48,0)</f>
        <v>1644437</v>
      </c>
    </row>
    <row r="50" spans="1:11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8"/>
      <c r="I56" s="21">
        <v>157</v>
      </c>
      <c r="J56" s="11">
        <f>J48</f>
        <v>1029416</v>
      </c>
      <c r="K56" s="11">
        <f>K48</f>
        <v>1644437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114880</v>
      </c>
      <c r="K57" s="12">
        <f>SUM(K58:K64)</f>
        <v>124190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26.25" customHeight="1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24" customHeight="1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114880</v>
      </c>
      <c r="K60" s="13">
        <v>124190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22976</v>
      </c>
      <c r="K65" s="13">
        <v>24838</v>
      </c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91904</v>
      </c>
      <c r="K66" s="12">
        <f>K57-K65</f>
        <v>99352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1121320</v>
      </c>
      <c r="K67" s="18">
        <f>K56+K66</f>
        <v>1743789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K19" sqref="K19"/>
    </sheetView>
  </sheetViews>
  <sheetFormatPr defaultColWidth="9.140625" defaultRowHeight="12.75"/>
  <cols>
    <col min="10" max="10" width="12.140625" style="0" bestFit="1" customWidth="1"/>
    <col min="11" max="11" width="10.851562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345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51" t="s">
        <v>340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6" t="s">
        <v>290</v>
      </c>
      <c r="J5" s="77" t="s">
        <v>156</v>
      </c>
      <c r="K5" s="77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8">
        <v>2</v>
      </c>
      <c r="J6" s="79" t="s">
        <v>294</v>
      </c>
      <c r="K6" s="79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1971378</v>
      </c>
      <c r="K8" s="13">
        <v>2424437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v>12479545</v>
      </c>
      <c r="K9" s="13">
        <v>11909653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0</v>
      </c>
      <c r="K10" s="13">
        <v>0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164058500</v>
      </c>
      <c r="K11" s="13">
        <v>0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v>49586279</v>
      </c>
      <c r="K12" s="13">
        <v>34770932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>
        <v>11636548</v>
      </c>
      <c r="K13" s="13">
        <v>18373041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239732250</v>
      </c>
      <c r="K14" s="12">
        <f>SUM(K8:K13)</f>
        <v>67478063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>
        <v>78902808</v>
      </c>
      <c r="K15" s="13">
        <v>54309978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>
        <v>0</v>
      </c>
      <c r="K16" s="13">
        <v>134764271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>
        <v>0</v>
      </c>
      <c r="K17" s="13">
        <v>0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49775682</v>
      </c>
      <c r="K18" s="13">
        <v>112880954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128678490</v>
      </c>
      <c r="K19" s="12">
        <f>SUM(K15:K18)</f>
        <v>301955203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111053760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234477140</v>
      </c>
    </row>
    <row r="22" spans="1:11" ht="12.75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1496387</v>
      </c>
      <c r="K23" s="13">
        <v>0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13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13">
        <v>29793365</v>
      </c>
      <c r="K25" s="13">
        <v>38508343</v>
      </c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4216</v>
      </c>
      <c r="K26" s="13">
        <v>981956</v>
      </c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5209373</v>
      </c>
      <c r="K27" s="13">
        <v>146181055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36503341</v>
      </c>
      <c r="K28" s="12">
        <f>SUM(K23:K27)</f>
        <v>185671354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54990387</v>
      </c>
      <c r="K29" s="13">
        <v>25361781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13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320880662</v>
      </c>
      <c r="K31" s="13">
        <v>29962922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375871049</v>
      </c>
      <c r="K32" s="12">
        <f>SUM(K29:K31)</f>
        <v>55324703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130346651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339367708</v>
      </c>
      <c r="K34" s="12">
        <f>IF(K32&gt;K28,K32-K28,0)</f>
        <v>0</v>
      </c>
    </row>
    <row r="35" spans="1:11" ht="12.75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13">
        <v>692952656</v>
      </c>
      <c r="K37" s="13">
        <v>1005380028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13">
        <v>287608786</v>
      </c>
      <c r="K38" s="13">
        <v>50834088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980561442</v>
      </c>
      <c r="K39" s="12">
        <f>SUM(K36:K38)</f>
        <v>1056214116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729959601</v>
      </c>
      <c r="K40" s="13">
        <v>778731940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13">
        <v>15504</v>
      </c>
      <c r="K41" s="13">
        <v>30325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13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13">
        <v>0</v>
      </c>
      <c r="K43" s="13">
        <v>0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14547036</v>
      </c>
      <c r="K44" s="13">
        <v>173432172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744522141</v>
      </c>
      <c r="K45" s="12">
        <f>SUM(K40:K44)</f>
        <v>952194437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236039301</v>
      </c>
      <c r="K46" s="12">
        <f>IF(K39&gt;K45,K39-K45,0)</f>
        <v>104019679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7725353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110810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14841518</v>
      </c>
      <c r="K50" s="13">
        <v>22566871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>
        <f>J48</f>
        <v>7725353</v>
      </c>
      <c r="K51" s="13"/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>
        <f>K49</f>
        <v>110810</v>
      </c>
    </row>
    <row r="53" spans="1:11" ht="12.75">
      <c r="A53" s="194" t="s">
        <v>184</v>
      </c>
      <c r="B53" s="195"/>
      <c r="C53" s="195"/>
      <c r="D53" s="195"/>
      <c r="E53" s="195"/>
      <c r="F53" s="195"/>
      <c r="G53" s="195"/>
      <c r="H53" s="195"/>
      <c r="I53" s="7">
        <v>44</v>
      </c>
      <c r="J53" s="10">
        <f>J50+J51-J52</f>
        <v>22566871</v>
      </c>
      <c r="K53" s="18">
        <f>K50+K51-K52</f>
        <v>22456061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6" t="s">
        <v>290</v>
      </c>
      <c r="J5" s="77" t="s">
        <v>156</v>
      </c>
      <c r="K5" s="77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8">
        <v>2</v>
      </c>
      <c r="J6" s="79" t="s">
        <v>294</v>
      </c>
      <c r="K6" s="79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G28" sqref="G28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76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86"/>
    </row>
    <row r="2" spans="1:12" ht="15.75">
      <c r="A2" s="84"/>
      <c r="B2" s="85"/>
      <c r="C2" s="263" t="s">
        <v>293</v>
      </c>
      <c r="D2" s="263"/>
      <c r="E2" s="89">
        <v>40909</v>
      </c>
      <c r="F2" s="88" t="s">
        <v>258</v>
      </c>
      <c r="G2" s="264">
        <v>41274</v>
      </c>
      <c r="H2" s="265"/>
      <c r="I2" s="85"/>
      <c r="J2" s="85"/>
      <c r="K2" s="85"/>
      <c r="L2" s="90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91" t="s">
        <v>316</v>
      </c>
      <c r="J3" s="92" t="s">
        <v>156</v>
      </c>
      <c r="K3" s="92" t="s">
        <v>157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94">
        <v>2</v>
      </c>
      <c r="J4" s="93" t="s">
        <v>294</v>
      </c>
      <c r="K4" s="93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95">
        <v>1</v>
      </c>
      <c r="J5" s="96">
        <v>170514000</v>
      </c>
      <c r="K5" s="96">
        <v>170514000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95">
        <v>2</v>
      </c>
      <c r="J6" s="97">
        <v>0</v>
      </c>
      <c r="K6" s="97"/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95">
        <v>3</v>
      </c>
      <c r="J7" s="97">
        <v>69613168</v>
      </c>
      <c r="K7" s="97">
        <v>69479419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95">
        <v>4</v>
      </c>
      <c r="J8" s="97">
        <v>93442252</v>
      </c>
      <c r="K8" s="97">
        <v>94470059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95">
        <v>5</v>
      </c>
      <c r="J9" s="97">
        <v>1029416</v>
      </c>
      <c r="K9" s="97">
        <v>1644437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95">
        <v>6</v>
      </c>
      <c r="J10" s="97"/>
      <c r="K10" s="97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95">
        <v>7</v>
      </c>
      <c r="J11" s="97"/>
      <c r="K11" s="97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95">
        <v>8</v>
      </c>
      <c r="J12" s="97"/>
      <c r="K12" s="97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95">
        <v>9</v>
      </c>
      <c r="J13" s="97">
        <v>91904</v>
      </c>
      <c r="K13" s="97">
        <v>99352</v>
      </c>
    </row>
    <row r="14" spans="1:11" ht="12.75">
      <c r="A14" s="272" t="s">
        <v>305</v>
      </c>
      <c r="B14" s="273"/>
      <c r="C14" s="273"/>
      <c r="D14" s="273"/>
      <c r="E14" s="273"/>
      <c r="F14" s="273"/>
      <c r="G14" s="273"/>
      <c r="H14" s="273"/>
      <c r="I14" s="95">
        <v>10</v>
      </c>
      <c r="J14" s="98">
        <f>SUM(J5:J13)</f>
        <v>334690740</v>
      </c>
      <c r="K14" s="98">
        <f>SUM(K5:K13)</f>
        <v>336207267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95">
        <v>11</v>
      </c>
      <c r="J15" s="97"/>
      <c r="K15" s="97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95">
        <v>12</v>
      </c>
      <c r="J16" s="97"/>
      <c r="K16" s="97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95">
        <v>13</v>
      </c>
      <c r="J17" s="97"/>
      <c r="K17" s="97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95">
        <v>14</v>
      </c>
      <c r="J18" s="97"/>
      <c r="K18" s="97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95">
        <v>15</v>
      </c>
      <c r="J19" s="97"/>
      <c r="K19" s="97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95">
        <v>16</v>
      </c>
      <c r="J20" s="97"/>
      <c r="K20" s="97"/>
    </row>
    <row r="21" spans="1:11" ht="12.75">
      <c r="A21" s="272" t="s">
        <v>312</v>
      </c>
      <c r="B21" s="273"/>
      <c r="C21" s="273"/>
      <c r="D21" s="273"/>
      <c r="E21" s="273"/>
      <c r="F21" s="273"/>
      <c r="G21" s="273"/>
      <c r="H21" s="273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00">
        <v>18</v>
      </c>
      <c r="J23" s="96"/>
      <c r="K23" s="96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01">
        <v>19</v>
      </c>
      <c r="J24" s="99"/>
      <c r="K24" s="99"/>
    </row>
    <row r="25" spans="1:11" ht="30" customHeight="1">
      <c r="A25" s="274" t="s">
        <v>315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3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2013-02-13T13:45:45Z</cp:lastPrinted>
  <dcterms:created xsi:type="dcterms:W3CDTF">2008-10-17T11:51:54Z</dcterms:created>
  <dcterms:modified xsi:type="dcterms:W3CDTF">2013-02-13T13:45:46Z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