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PODACI'!$A$1:$I$66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<sst xmlns="http://schemas.openxmlformats.org/spreadsheetml/2006/main" count="421" uniqueCount="367">
  <si>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</si>
  <si>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</si>
  <si>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</si>
  <si>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</si>
  <si>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</si>
  <si>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</si>
  <si>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</si>
  <si>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</si>
  <si>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</si>
  <si>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</si>
  <si>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</si>
  <si>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</si>
  <si>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</si>
  <si>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</si>
  <si>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</si>
  <si>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</si>
  <si>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</si>
  <si>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</si>
  <si>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</si>
  <si>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</si>
  <si>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</si>
  <si>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</si>
  <si>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</si>
  <si>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</si>
  <si>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</si>
  <si>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</si>
  <si>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</si>
  <si>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</si>
  <si>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</si>
  <si>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</si>
  <si>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</si>
  <si>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</si>
  <si>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</si>
  <si>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</si>
  <si>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</si>
  <si>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</si>
  <si>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</si>
  <si>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</si>
  <si>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</si>
  <si>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</si>
  <si>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</si>
  <si>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</si>
  <si>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</si>
  <si>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</si>
  <si>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</si>
  <si>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</si>
  <si>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</si>
  <si>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</si>
  <si>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</si>
  <si>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</si>
  <si>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</si>
  <si>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</si>
  <si>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</si>
  <si>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</si>
  <si>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</si>
  <si>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</si>
  <si>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</si>
  <si>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</si>
  <si>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</si>
  <si>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</si>
  <si>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</si>
  <si>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</si>
  <si>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</si>
  <si>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</si>
  <si>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</si>
  <si>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</si>
  <si>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</si>
  <si>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</si>
  <si>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</si>
  <si>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</si>
  <si>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</si>
  <si>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</si>
  <si>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</si>
  <si>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</si>
  <si>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</si>
  <si>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</si>
  <si>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</si>
  <si>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</si>
  <si>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</si>
  <si>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</si>
  <si>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</si>
  <si>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</si>
  <si>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</si>
  <si>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</si>
  <si>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</si>
  <si>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</si>
  <si>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</si>
  <si>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</si>
  <si>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</si>
  <si>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</si>
  <si>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</si>
  <si>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</si>
  <si>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</si>
  <si>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</si>
  <si>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</si>
  <si>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</si>
  <si>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</si>
  <si>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</si>
  <si>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</si>
  <si>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</si>
  <si>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</si>
  <si>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</si>
  <si>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</si>
  <si>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</si>
  <si>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</si>
  <si>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</si>
  <si>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</si>
  <si>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</si>
  <si>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</si>
  <si>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</si>
  <si>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</si>
  <si>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</si>
  <si>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</si>
  <si>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</si>
  <si>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</si>
  <si>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</si>
  <si>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</si>
  <si>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</si>
  <si>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</si>
  <si>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</si>
  <si>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</si>
  <si>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</si>
  <si>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</si>
  <si>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</si>
  <si>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</si>
  <si>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</si>
  <si>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</si>
  <si>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</si>
  <si>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</si>
  <si>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</si>
  <si>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</si>
  <si>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</si>
  <si>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</si>
  <si>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</si>
  <si>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</si>
  <si>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</si>
  <si>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</si>
  <si>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</si>
  <si>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</si>
  <si>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</si>
  <si>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</si>
  <si>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</si>
  <si>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</si>
  <si>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</si>
  <si>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</si>
  <si>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</si>
  <si>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</si>
  <si>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</si>
  <si>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</si>
  <si>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</si>
  <si>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</si>
  <si>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</si>
  <si>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</si>
  <si>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</si>
  <si>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</si>
  <si>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</si>
  <si>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</si>
  <si>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</si>
  <si>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</si>
  <si>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</si>
  <si>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</si>
  <si>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</si>
  <si>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</si>
  <si>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</si>
  <si>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</si>
  <si>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</si>
  <si>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</si>
  <si>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</si>
  <si>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</si>
  <si>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</si>
  <si>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</si>
  <si>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</si>
  <si>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</si>
  <si>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</si>
  <si>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</si>
  <si>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</si>
  <si>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</si>
  <si>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</si>
  <si>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</si>
  <si>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</si>
  <si>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</si>
  <si>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</si>
  <si>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</si>
  <si>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</si>
  <si>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</si>
  <si>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</si>
  <si>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</si>
  <si>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</si>
  <si>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</si>
  <si>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</si>
  <si>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</si>
  <si>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</si>
  <si>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</si>
  <si>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</si>
  <si>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</si>
  <si>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</si>
  <si>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</si>
  <si>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</si>
  <si>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</si>
  <si>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</si>
  <si>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</si>
  <si>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</si>
  <si>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</si>
  <si>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</si>
  <si>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</si>
  <si>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</si>
  <si>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</si>
  <si>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</si>
  <si>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</si>
  <si>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</si>
  <si>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</si>
  <si>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</si>
  <si>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</si>
  <si>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</si>
  <si>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</si>
  <si>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</si>
  <si>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</si>
  <si>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</si>
  <si>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</si>
  <si>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</si>
  <si>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</si>
  <si>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</si>
  <si>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</si>
  <si>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</si>
  <si>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</si>
  <si>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</si>
  <si>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</si>
  <si>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</si>
  <si>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</si>
  <si>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</si>
  <si>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</si>
  <si>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</si>
  <si>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</si>
  <si>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</si>
  <si>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</si>
  <si>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</si>
  <si>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</si>
  <si>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</si>
  <si>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</si>
  <si>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</si>
  <si>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</si>
  <si>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</si>
  <si>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</si>
  <si>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</si>
  <si>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</si>
  <si>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</si>
  <si>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</si>
  <si>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</si>
  <si>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</si>
  <si>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</si>
  <si>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</si>
  <si>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</si>
  <si>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</si>
  <si>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</si>
  <si>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</si>
  <si>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</si>
  <si>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</si>
  <si>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</si>
  <si>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</si>
  <si>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</si>
  <si>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</si>
  <si>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</si>
  <si>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</si>
  <si>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</si>
  <si>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</si>
  <si>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</si>
  <si>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</si>
  <si>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</si>
  <si>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</si>
  <si>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</si>
  <si>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</si>
  <si>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</si>
  <si>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</si>
  <si>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</si>
  <si>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</si>
  <si>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</si>
  <si>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</si>
  <si>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</si>
  <si>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</si>
  <si>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</si>
  <si>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</si>
  <si>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</si>
  <si>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</si>
  <si>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</si>
  <si>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</si>
  <si>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</si>
  <si>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</si>
  <si>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</si>
  <si>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</si>
  <si>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</si>
  <si>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</si>
  <si>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</si>
  <si>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</si>
  <si>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</si>
  <si>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</si>
  <si>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</si>
  <si>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</si>
  <si>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</si>
  <si>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</si>
  <si>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</si>
  <si>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</si>
  <si>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</si>
  <si>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</si>
  <si>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</si>
  <si>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</si>
  <si>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</si>
  <si>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</si>
  <si>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</si>
  <si>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</si>
  <si>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</si>
  <si>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</si>
  <si>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</si>
  <si>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</si>
  <si>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</si>
  <si>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</si>
  <si>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</si>
  <si>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</si>
  <si>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</si>
  <si>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</si>
  <si>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</si>
  <si>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</si>
  <si>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</si>
  <si>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</si>
  <si>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Prethodno razdoblje 01.01.2011</t>
  </si>
  <si>
    <t>DA</t>
  </si>
  <si>
    <t>01.01.2011.</t>
  </si>
  <si>
    <t>03275388</t>
  </si>
  <si>
    <t>080034838</t>
  </si>
  <si>
    <t>73037001250</t>
  </si>
  <si>
    <t>TEHNIKA d.d.</t>
  </si>
  <si>
    <t>ZAGREB</t>
  </si>
  <si>
    <t>ULICA GRADA VUKOVARA 274</t>
  </si>
  <si>
    <t>franjo.katic@tehnika.hr</t>
  </si>
  <si>
    <t>www.tehnika.hr</t>
  </si>
  <si>
    <t>GRAD ZAGREB</t>
  </si>
  <si>
    <t>4120</t>
  </si>
  <si>
    <t>TEHNIKA SPVd.o.o.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</si>
  <si>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</si>
  <si>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</si>
  <si>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</si>
  <si>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</si>
  <si>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</si>
  <si>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</si>
  <si>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</si>
  <si>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</si>
  <si>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</si>
  <si>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</si>
  <si>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</si>
  <si>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</si>
  <si>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</si>
  <si>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</si>
  <si>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</si>
  <si>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</si>
  <si>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</si>
  <si>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</si>
  <si>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 xml:space="preserve"> Katić Franjo</t>
  </si>
  <si>
    <t>016301153</t>
  </si>
  <si>
    <t>016187697</t>
  </si>
  <si>
    <t>vesna.bozicko@tehnika.hr</t>
  </si>
  <si>
    <t>mr. Filip Filipec, dipl. ing. građ.</t>
  </si>
  <si>
    <t>Obveznik: TEHNIKA d.d.</t>
  </si>
  <si>
    <t>stanje na dan 30.09.2011.</t>
  </si>
  <si>
    <t>Tekuće razdoblje 30.09.2011.</t>
  </si>
  <si>
    <t>Prethodno razdoblje 30.09.2010.</t>
  </si>
  <si>
    <t>u razdoblju 01.01. do 30.09.2011.</t>
  </si>
  <si>
    <t>u razdoblju 01.01.2011. do 30.09.2011.</t>
  </si>
  <si>
    <t>30.09.2011.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</si>
</sst>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horizontal="left" vertical="top" indent="2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left" vertical="top" wrapText="1" indent="2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>
      <alignment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5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0" fillId="0" borderId="28" xfId="53" applyFont="1" applyFill="1" applyBorder="1" applyAlignment="1" applyProtection="1">
      <alignment/>
      <protection hidden="1" locked="0"/>
    </xf>
    <xf numFmtId="0" fontId="20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34" borderId="27" xfId="0" applyFont="1" applyFill="1" applyBorder="1" applyAlignment="1" applyProtection="1">
      <alignment vertical="center"/>
      <protection hidden="1" locked="0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17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42" xfId="0" applyFont="1" applyFill="1" applyBorder="1" applyAlignment="1">
      <alignment horizontal="left" vertical="center" wrapText="1" indent="1"/>
    </xf>
    <xf numFmtId="0" fontId="2" fillId="33" borderId="43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40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left" vertical="center" wrapText="1" inden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 indent="1"/>
    </xf>
    <xf numFmtId="0" fontId="3" fillId="33" borderId="3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ika.hr/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10" zoomScalePageLayoutView="0" workbookViewId="0" topLeftCell="A1">
      <selection activeCell="M19" sqref="M1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9" t="s">
        <v>248</v>
      </c>
      <c r="B1" s="200"/>
      <c r="C1" s="200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57" t="s">
        <v>249</v>
      </c>
      <c r="B2" s="158"/>
      <c r="C2" s="158"/>
      <c r="D2" s="159"/>
      <c r="E2" s="103" t="s">
        <v>325</v>
      </c>
      <c r="F2" s="11"/>
      <c r="G2" s="12" t="s">
        <v>250</v>
      </c>
      <c r="H2" s="103" t="s">
        <v>366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s="111" customFormat="1" ht="12.75">
      <c r="A6" s="163" t="s">
        <v>251</v>
      </c>
      <c r="B6" s="164"/>
      <c r="C6" s="155" t="s">
        <v>326</v>
      </c>
      <c r="D6" s="156"/>
      <c r="E6" s="108"/>
      <c r="F6" s="108"/>
      <c r="G6" s="108"/>
      <c r="H6" s="108"/>
      <c r="I6" s="109"/>
      <c r="J6" s="110"/>
      <c r="K6" s="110"/>
      <c r="L6" s="110"/>
    </row>
    <row r="7" spans="1:12" s="111" customFormat="1" ht="12.75">
      <c r="A7" s="112"/>
      <c r="B7" s="113"/>
      <c r="C7" s="21"/>
      <c r="D7" s="21"/>
      <c r="E7" s="108"/>
      <c r="F7" s="108"/>
      <c r="G7" s="108"/>
      <c r="H7" s="108"/>
      <c r="I7" s="109"/>
      <c r="J7" s="110"/>
      <c r="K7" s="110"/>
      <c r="L7" s="110"/>
    </row>
    <row r="8" spans="1:12" s="111" customFormat="1" ht="12.75" customHeight="1">
      <c r="A8" s="165" t="s">
        <v>252</v>
      </c>
      <c r="B8" s="166"/>
      <c r="C8" s="155" t="s">
        <v>327</v>
      </c>
      <c r="D8" s="156"/>
      <c r="E8" s="108"/>
      <c r="F8" s="108"/>
      <c r="G8" s="108"/>
      <c r="H8" s="108"/>
      <c r="I8" s="114"/>
      <c r="J8" s="110"/>
      <c r="K8" s="110"/>
      <c r="L8" s="110"/>
    </row>
    <row r="9" spans="1:12" s="111" customFormat="1" ht="12.75">
      <c r="A9" s="115"/>
      <c r="B9" s="116"/>
      <c r="C9" s="117"/>
      <c r="D9" s="118"/>
      <c r="E9" s="21"/>
      <c r="F9" s="21"/>
      <c r="G9" s="21"/>
      <c r="H9" s="21"/>
      <c r="I9" s="114"/>
      <c r="J9" s="110"/>
      <c r="K9" s="110"/>
      <c r="L9" s="110"/>
    </row>
    <row r="10" spans="1:12" s="111" customFormat="1" ht="12.75" customHeight="1">
      <c r="A10" s="153" t="s">
        <v>253</v>
      </c>
      <c r="B10" s="154"/>
      <c r="C10" s="155" t="s">
        <v>328</v>
      </c>
      <c r="D10" s="156"/>
      <c r="E10" s="21"/>
      <c r="F10" s="21"/>
      <c r="G10" s="21"/>
      <c r="H10" s="21"/>
      <c r="I10" s="114"/>
      <c r="J10" s="110"/>
      <c r="K10" s="110"/>
      <c r="L10" s="110"/>
    </row>
    <row r="11" spans="1:12" s="111" customFormat="1" ht="12.75">
      <c r="A11" s="153"/>
      <c r="B11" s="154"/>
      <c r="C11" s="21"/>
      <c r="D11" s="21"/>
      <c r="E11" s="21"/>
      <c r="F11" s="21"/>
      <c r="G11" s="21"/>
      <c r="H11" s="21"/>
      <c r="I11" s="114"/>
      <c r="J11" s="110"/>
      <c r="K11" s="110"/>
      <c r="L11" s="110"/>
    </row>
    <row r="12" spans="1:12" s="111" customFormat="1" ht="12.75">
      <c r="A12" s="163" t="s">
        <v>254</v>
      </c>
      <c r="B12" s="164"/>
      <c r="C12" s="167" t="s">
        <v>329</v>
      </c>
      <c r="D12" s="168"/>
      <c r="E12" s="168"/>
      <c r="F12" s="168"/>
      <c r="G12" s="168"/>
      <c r="H12" s="168"/>
      <c r="I12" s="169"/>
      <c r="J12" s="110"/>
      <c r="K12" s="110"/>
      <c r="L12" s="110"/>
    </row>
    <row r="13" spans="1:12" s="111" customFormat="1" ht="12.75">
      <c r="A13" s="112"/>
      <c r="B13" s="113"/>
      <c r="C13" s="119"/>
      <c r="D13" s="21"/>
      <c r="E13" s="21"/>
      <c r="F13" s="21"/>
      <c r="G13" s="21"/>
      <c r="H13" s="21"/>
      <c r="I13" s="114"/>
      <c r="J13" s="110"/>
      <c r="K13" s="110"/>
      <c r="L13" s="110"/>
    </row>
    <row r="14" spans="1:12" s="111" customFormat="1" ht="12.75">
      <c r="A14" s="163" t="s">
        <v>255</v>
      </c>
      <c r="B14" s="164"/>
      <c r="C14" s="170">
        <v>10000</v>
      </c>
      <c r="D14" s="171"/>
      <c r="E14" s="21"/>
      <c r="F14" s="167" t="s">
        <v>330</v>
      </c>
      <c r="G14" s="168"/>
      <c r="H14" s="168"/>
      <c r="I14" s="169"/>
      <c r="J14" s="110"/>
      <c r="K14" s="110"/>
      <c r="L14" s="110"/>
    </row>
    <row r="15" spans="1:12" s="111" customFormat="1" ht="12.75">
      <c r="A15" s="112"/>
      <c r="B15" s="113"/>
      <c r="C15" s="21"/>
      <c r="D15" s="21"/>
      <c r="E15" s="21"/>
      <c r="F15" s="21"/>
      <c r="G15" s="21"/>
      <c r="H15" s="21"/>
      <c r="I15" s="114"/>
      <c r="J15" s="110"/>
      <c r="K15" s="110"/>
      <c r="L15" s="110"/>
    </row>
    <row r="16" spans="1:12" s="111" customFormat="1" ht="12.75">
      <c r="A16" s="163" t="s">
        <v>256</v>
      </c>
      <c r="B16" s="164"/>
      <c r="C16" s="167" t="s">
        <v>331</v>
      </c>
      <c r="D16" s="168"/>
      <c r="E16" s="168"/>
      <c r="F16" s="168"/>
      <c r="G16" s="168"/>
      <c r="H16" s="168"/>
      <c r="I16" s="169"/>
      <c r="J16" s="110"/>
      <c r="K16" s="110"/>
      <c r="L16" s="110"/>
    </row>
    <row r="17" spans="1:12" s="111" customFormat="1" ht="12.75">
      <c r="A17" s="112"/>
      <c r="B17" s="113"/>
      <c r="C17" s="21"/>
      <c r="D17" s="21"/>
      <c r="E17" s="21"/>
      <c r="F17" s="21"/>
      <c r="G17" s="21"/>
      <c r="H17" s="21"/>
      <c r="I17" s="114"/>
      <c r="J17" s="110"/>
      <c r="K17" s="110"/>
      <c r="L17" s="110"/>
    </row>
    <row r="18" spans="1:12" s="111" customFormat="1" ht="12.75">
      <c r="A18" s="163" t="s">
        <v>257</v>
      </c>
      <c r="B18" s="164"/>
      <c r="C18" s="174" t="s">
        <v>332</v>
      </c>
      <c r="D18" s="175"/>
      <c r="E18" s="175"/>
      <c r="F18" s="175"/>
      <c r="G18" s="175"/>
      <c r="H18" s="175"/>
      <c r="I18" s="176"/>
      <c r="J18" s="110"/>
      <c r="K18" s="110"/>
      <c r="L18" s="110"/>
    </row>
    <row r="19" spans="1:12" s="111" customFormat="1" ht="12.75">
      <c r="A19" s="112"/>
      <c r="B19" s="113"/>
      <c r="C19" s="119"/>
      <c r="D19" s="21"/>
      <c r="E19" s="21"/>
      <c r="F19" s="21"/>
      <c r="G19" s="21"/>
      <c r="H19" s="21"/>
      <c r="I19" s="114"/>
      <c r="J19" s="110"/>
      <c r="K19" s="110"/>
      <c r="L19" s="110"/>
    </row>
    <row r="20" spans="1:12" s="111" customFormat="1" ht="12.75">
      <c r="A20" s="163" t="s">
        <v>258</v>
      </c>
      <c r="B20" s="164"/>
      <c r="C20" s="174" t="s">
        <v>333</v>
      </c>
      <c r="D20" s="175"/>
      <c r="E20" s="175"/>
      <c r="F20" s="175"/>
      <c r="G20" s="175"/>
      <c r="H20" s="175"/>
      <c r="I20" s="176"/>
      <c r="J20" s="110"/>
      <c r="K20" s="110"/>
      <c r="L20" s="110"/>
    </row>
    <row r="21" spans="1:12" s="111" customFormat="1" ht="12.75">
      <c r="A21" s="112"/>
      <c r="B21" s="113"/>
      <c r="C21" s="119"/>
      <c r="D21" s="21"/>
      <c r="E21" s="21"/>
      <c r="F21" s="21"/>
      <c r="G21" s="21"/>
      <c r="H21" s="21"/>
      <c r="I21" s="114"/>
      <c r="J21" s="110"/>
      <c r="K21" s="110"/>
      <c r="L21" s="110"/>
    </row>
    <row r="22" spans="1:12" s="111" customFormat="1" ht="12.75">
      <c r="A22" s="163" t="s">
        <v>259</v>
      </c>
      <c r="B22" s="164"/>
      <c r="C22" s="104">
        <v>133</v>
      </c>
      <c r="D22" s="167" t="s">
        <v>330</v>
      </c>
      <c r="E22" s="168"/>
      <c r="F22" s="169"/>
      <c r="G22" s="163"/>
      <c r="H22" s="177"/>
      <c r="I22" s="84"/>
      <c r="J22" s="110"/>
      <c r="K22" s="110"/>
      <c r="L22" s="110"/>
    </row>
    <row r="23" spans="1:12" s="111" customFormat="1" ht="12.75">
      <c r="A23" s="112"/>
      <c r="B23" s="113"/>
      <c r="C23" s="21"/>
      <c r="D23" s="21"/>
      <c r="E23" s="21"/>
      <c r="F23" s="21"/>
      <c r="G23" s="21"/>
      <c r="H23" s="21"/>
      <c r="I23" s="114"/>
      <c r="J23" s="110"/>
      <c r="K23" s="110"/>
      <c r="L23" s="110"/>
    </row>
    <row r="24" spans="1:12" s="111" customFormat="1" ht="12.75">
      <c r="A24" s="163" t="s">
        <v>260</v>
      </c>
      <c r="B24" s="182"/>
      <c r="C24" s="104">
        <v>21</v>
      </c>
      <c r="D24" s="167" t="s">
        <v>334</v>
      </c>
      <c r="E24" s="183"/>
      <c r="F24" s="183"/>
      <c r="G24" s="184"/>
      <c r="H24" s="120" t="s">
        <v>261</v>
      </c>
      <c r="I24" s="105">
        <v>1212</v>
      </c>
      <c r="J24" s="110"/>
      <c r="K24" s="110"/>
      <c r="L24" s="110"/>
    </row>
    <row r="25" spans="1:12" s="111" customFormat="1" ht="12.75">
      <c r="A25" s="112"/>
      <c r="B25" s="113"/>
      <c r="C25" s="21"/>
      <c r="D25" s="21"/>
      <c r="E25" s="21"/>
      <c r="F25" s="21"/>
      <c r="G25" s="113"/>
      <c r="H25" s="113" t="s">
        <v>318</v>
      </c>
      <c r="I25" s="121"/>
      <c r="J25" s="110"/>
      <c r="K25" s="110"/>
      <c r="L25" s="110"/>
    </row>
    <row r="26" spans="1:12" s="111" customFormat="1" ht="12.75">
      <c r="A26" s="163" t="s">
        <v>262</v>
      </c>
      <c r="B26" s="182"/>
      <c r="C26" s="106" t="s">
        <v>324</v>
      </c>
      <c r="D26" s="22"/>
      <c r="E26" s="122"/>
      <c r="F26" s="21"/>
      <c r="G26" s="177" t="s">
        <v>263</v>
      </c>
      <c r="H26" s="182"/>
      <c r="I26" s="107" t="s">
        <v>335</v>
      </c>
      <c r="J26" s="110"/>
      <c r="K26" s="110"/>
      <c r="L26" s="110"/>
    </row>
    <row r="27" spans="1:12" ht="12.75">
      <c r="A27" s="83"/>
      <c r="B27" s="20"/>
      <c r="C27" s="15"/>
      <c r="D27" s="21"/>
      <c r="E27" s="21"/>
      <c r="F27" s="21"/>
      <c r="G27" s="21"/>
      <c r="H27" s="15"/>
      <c r="I27" s="85"/>
      <c r="J27" s="9"/>
      <c r="K27" s="9"/>
      <c r="L27" s="9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72" t="s">
        <v>266</v>
      </c>
      <c r="I28" s="173"/>
      <c r="J28" s="9"/>
      <c r="K28" s="9"/>
      <c r="L28" s="9"/>
    </row>
    <row r="29" spans="1:12" ht="12.75">
      <c r="A29" s="86"/>
      <c r="B29" s="26"/>
      <c r="C29" s="26"/>
      <c r="D29" s="23"/>
      <c r="E29" s="15"/>
      <c r="F29" s="15"/>
      <c r="G29" s="15"/>
      <c r="H29" s="24"/>
      <c r="I29" s="85"/>
      <c r="J29" s="9"/>
      <c r="K29" s="9"/>
      <c r="L29" s="9"/>
    </row>
    <row r="30" spans="1:12" ht="12.75">
      <c r="A30" s="178"/>
      <c r="B30" s="179"/>
      <c r="C30" s="179"/>
      <c r="D30" s="180"/>
      <c r="E30" s="178"/>
      <c r="F30" s="179"/>
      <c r="G30" s="179"/>
      <c r="H30" s="155"/>
      <c r="I30" s="156"/>
      <c r="J30" s="9"/>
      <c r="K30" s="9"/>
      <c r="L30" s="9"/>
    </row>
    <row r="31" spans="1:12" s="111" customFormat="1" ht="12.75">
      <c r="A31" s="205" t="s">
        <v>336</v>
      </c>
      <c r="B31" s="206"/>
      <c r="C31" s="206"/>
      <c r="D31" s="207"/>
      <c r="E31" s="205" t="s">
        <v>337</v>
      </c>
      <c r="F31" s="206"/>
      <c r="G31" s="207"/>
      <c r="H31" s="208" t="s">
        <v>338</v>
      </c>
      <c r="I31" s="209"/>
      <c r="J31" s="110"/>
      <c r="K31" s="110"/>
      <c r="L31" s="110"/>
    </row>
    <row r="32" spans="1:12" s="111" customFormat="1" ht="12.75">
      <c r="A32" s="123"/>
      <c r="B32" s="123"/>
      <c r="C32" s="124"/>
      <c r="D32" s="181"/>
      <c r="E32" s="181"/>
      <c r="F32" s="181"/>
      <c r="G32" s="181"/>
      <c r="H32" s="123"/>
      <c r="I32" s="125"/>
      <c r="J32" s="110"/>
      <c r="K32" s="110"/>
      <c r="L32" s="110"/>
    </row>
    <row r="33" spans="1:12" s="111" customFormat="1" ht="12.75">
      <c r="A33" s="205" t="s">
        <v>339</v>
      </c>
      <c r="B33" s="219"/>
      <c r="C33" s="219"/>
      <c r="D33" s="220"/>
      <c r="E33" s="205" t="s">
        <v>330</v>
      </c>
      <c r="F33" s="219"/>
      <c r="G33" s="220"/>
      <c r="H33" s="208" t="s">
        <v>340</v>
      </c>
      <c r="I33" s="221"/>
      <c r="J33" s="110"/>
      <c r="K33" s="110"/>
      <c r="L33" s="110"/>
    </row>
    <row r="34" spans="1:12" s="111" customFormat="1" ht="12.75">
      <c r="A34" s="123"/>
      <c r="B34" s="123"/>
      <c r="C34" s="124"/>
      <c r="D34" s="126"/>
      <c r="E34" s="126"/>
      <c r="F34" s="126"/>
      <c r="G34" s="127"/>
      <c r="H34" s="123"/>
      <c r="I34" s="128"/>
      <c r="J34" s="110"/>
      <c r="K34" s="110"/>
      <c r="L34" s="110"/>
    </row>
    <row r="35" spans="1:12" s="111" customFormat="1" ht="12.75">
      <c r="A35" s="205" t="s">
        <v>341</v>
      </c>
      <c r="B35" s="219"/>
      <c r="C35" s="219"/>
      <c r="D35" s="220"/>
      <c r="E35" s="205" t="s">
        <v>330</v>
      </c>
      <c r="F35" s="219"/>
      <c r="G35" s="220"/>
      <c r="H35" s="208" t="s">
        <v>342</v>
      </c>
      <c r="I35" s="221"/>
      <c r="J35" s="110"/>
      <c r="K35" s="110"/>
      <c r="L35" s="110"/>
    </row>
    <row r="36" spans="1:12" s="111" customFormat="1" ht="12.75">
      <c r="A36" s="123"/>
      <c r="B36" s="123"/>
      <c r="C36" s="124"/>
      <c r="D36" s="126"/>
      <c r="E36" s="126"/>
      <c r="F36" s="126"/>
      <c r="G36" s="127"/>
      <c r="H36" s="123"/>
      <c r="I36" s="128"/>
      <c r="J36" s="110"/>
      <c r="K36" s="110"/>
      <c r="L36" s="110"/>
    </row>
    <row r="37" spans="1:12" s="111" customFormat="1" ht="12.75">
      <c r="A37" s="205" t="s">
        <v>343</v>
      </c>
      <c r="B37" s="219"/>
      <c r="C37" s="219"/>
      <c r="D37" s="220"/>
      <c r="E37" s="205" t="s">
        <v>330</v>
      </c>
      <c r="F37" s="219"/>
      <c r="G37" s="220"/>
      <c r="H37" s="208" t="s">
        <v>344</v>
      </c>
      <c r="I37" s="221"/>
      <c r="J37" s="110"/>
      <c r="K37" s="110"/>
      <c r="L37" s="110"/>
    </row>
    <row r="38" spans="1:12" s="111" customFormat="1" ht="12.75">
      <c r="A38" s="124"/>
      <c r="B38" s="124"/>
      <c r="C38" s="222"/>
      <c r="D38" s="222"/>
      <c r="E38" s="123"/>
      <c r="F38" s="222"/>
      <c r="G38" s="222"/>
      <c r="H38" s="123"/>
      <c r="I38" s="123"/>
      <c r="J38" s="110"/>
      <c r="K38" s="110"/>
      <c r="L38" s="110"/>
    </row>
    <row r="39" spans="1:12" s="111" customFormat="1" ht="12.75">
      <c r="A39" s="205" t="s">
        <v>345</v>
      </c>
      <c r="B39" s="219"/>
      <c r="C39" s="219"/>
      <c r="D39" s="220"/>
      <c r="E39" s="205" t="s">
        <v>337</v>
      </c>
      <c r="F39" s="219"/>
      <c r="G39" s="220"/>
      <c r="H39" s="208" t="s">
        <v>346</v>
      </c>
      <c r="I39" s="221"/>
      <c r="J39" s="110"/>
      <c r="K39" s="110"/>
      <c r="L39" s="110"/>
    </row>
    <row r="40" spans="1:12" s="111" customFormat="1" ht="12.75">
      <c r="A40" s="124"/>
      <c r="B40" s="124"/>
      <c r="C40" s="124"/>
      <c r="D40" s="123"/>
      <c r="E40" s="123"/>
      <c r="F40" s="124"/>
      <c r="G40" s="123"/>
      <c r="H40" s="123"/>
      <c r="I40" s="123"/>
      <c r="J40" s="110"/>
      <c r="K40" s="110"/>
      <c r="L40" s="110"/>
    </row>
    <row r="41" spans="1:12" s="111" customFormat="1" ht="12.75">
      <c r="A41" s="205" t="s">
        <v>347</v>
      </c>
      <c r="B41" s="219"/>
      <c r="C41" s="219"/>
      <c r="D41" s="220"/>
      <c r="E41" s="205" t="s">
        <v>348</v>
      </c>
      <c r="F41" s="219"/>
      <c r="G41" s="220"/>
      <c r="H41" s="208" t="s">
        <v>349</v>
      </c>
      <c r="I41" s="221"/>
      <c r="J41" s="110"/>
      <c r="K41" s="110"/>
      <c r="L41" s="110"/>
    </row>
    <row r="42" spans="1:12" s="111" customFormat="1" ht="12.75">
      <c r="A42" s="123"/>
      <c r="B42" s="123"/>
      <c r="C42" s="124"/>
      <c r="D42" s="126"/>
      <c r="E42" s="126"/>
      <c r="F42" s="126"/>
      <c r="G42" s="127"/>
      <c r="H42" s="123"/>
      <c r="I42" s="128"/>
      <c r="J42" s="110"/>
      <c r="K42" s="110"/>
      <c r="L42" s="110"/>
    </row>
    <row r="43" spans="1:12" s="111" customFormat="1" ht="12.75">
      <c r="A43" s="205" t="s">
        <v>350</v>
      </c>
      <c r="B43" s="206"/>
      <c r="C43" s="206"/>
      <c r="D43" s="207"/>
      <c r="E43" s="205" t="s">
        <v>330</v>
      </c>
      <c r="F43" s="206"/>
      <c r="G43" s="207"/>
      <c r="H43" s="208" t="s">
        <v>351</v>
      </c>
      <c r="I43" s="209"/>
      <c r="J43" s="110"/>
      <c r="K43" s="110"/>
      <c r="L43" s="110"/>
    </row>
    <row r="44" spans="1:12" s="111" customFormat="1" ht="12.75">
      <c r="A44" s="123"/>
      <c r="B44" s="123"/>
      <c r="C44" s="124"/>
      <c r="D44" s="126"/>
      <c r="E44" s="126"/>
      <c r="F44" s="126"/>
      <c r="G44" s="127"/>
      <c r="H44" s="123"/>
      <c r="I44" s="128"/>
      <c r="J44" s="110"/>
      <c r="K44" s="110"/>
      <c r="L44" s="110"/>
    </row>
    <row r="45" spans="1:12" s="111" customFormat="1" ht="12.75">
      <c r="A45" s="205" t="s">
        <v>352</v>
      </c>
      <c r="B45" s="206"/>
      <c r="C45" s="206"/>
      <c r="D45" s="207"/>
      <c r="E45" s="205" t="s">
        <v>353</v>
      </c>
      <c r="F45" s="206"/>
      <c r="G45" s="207"/>
      <c r="H45" s="208" t="s">
        <v>354</v>
      </c>
      <c r="I45" s="209"/>
      <c r="J45" s="110"/>
      <c r="K45" s="110"/>
      <c r="L45" s="110"/>
    </row>
    <row r="46" spans="1:12" ht="12.75">
      <c r="A46" s="88"/>
      <c r="B46" s="27"/>
      <c r="C46" s="27"/>
      <c r="D46" s="19"/>
      <c r="E46" s="19"/>
      <c r="F46" s="27"/>
      <c r="G46" s="19"/>
      <c r="H46" s="19"/>
      <c r="I46" s="89"/>
      <c r="J46" s="9"/>
      <c r="K46" s="9"/>
      <c r="L46" s="9"/>
    </row>
    <row r="47" spans="1:12" ht="12.75">
      <c r="A47" s="190" t="s">
        <v>267</v>
      </c>
      <c r="B47" s="191"/>
      <c r="C47" s="155"/>
      <c r="D47" s="156"/>
      <c r="E47" s="23"/>
      <c r="F47" s="167"/>
      <c r="G47" s="179"/>
      <c r="H47" s="179"/>
      <c r="I47" s="180"/>
      <c r="J47" s="9"/>
      <c r="K47" s="9"/>
      <c r="L47" s="9"/>
    </row>
    <row r="48" spans="1:12" ht="12.75">
      <c r="A48" s="87"/>
      <c r="B48" s="25"/>
      <c r="C48" s="192"/>
      <c r="D48" s="193"/>
      <c r="E48" s="15"/>
      <c r="F48" s="192"/>
      <c r="G48" s="194"/>
      <c r="H48" s="28"/>
      <c r="I48" s="90"/>
      <c r="J48" s="9"/>
      <c r="K48" s="9"/>
      <c r="L48" s="9"/>
    </row>
    <row r="49" spans="1:12" s="111" customFormat="1" ht="12.75">
      <c r="A49" s="153" t="s">
        <v>268</v>
      </c>
      <c r="B49" s="195"/>
      <c r="C49" s="167" t="s">
        <v>355</v>
      </c>
      <c r="D49" s="168"/>
      <c r="E49" s="168"/>
      <c r="F49" s="168"/>
      <c r="G49" s="168"/>
      <c r="H49" s="168"/>
      <c r="I49" s="169"/>
      <c r="J49" s="110"/>
      <c r="K49" s="110"/>
      <c r="L49" s="110"/>
    </row>
    <row r="50" spans="1:12" s="111" customFormat="1" ht="12.75">
      <c r="A50" s="112"/>
      <c r="B50" s="113"/>
      <c r="C50" s="119" t="s">
        <v>269</v>
      </c>
      <c r="D50" s="21"/>
      <c r="E50" s="21"/>
      <c r="F50" s="21"/>
      <c r="G50" s="21"/>
      <c r="H50" s="21"/>
      <c r="I50" s="114"/>
      <c r="J50" s="110"/>
      <c r="K50" s="110"/>
      <c r="L50" s="110"/>
    </row>
    <row r="51" spans="1:12" s="111" customFormat="1" ht="12.75">
      <c r="A51" s="153" t="s">
        <v>270</v>
      </c>
      <c r="B51" s="195"/>
      <c r="C51" s="196" t="s">
        <v>356</v>
      </c>
      <c r="D51" s="197"/>
      <c r="E51" s="198"/>
      <c r="F51" s="21"/>
      <c r="G51" s="120" t="s">
        <v>271</v>
      </c>
      <c r="H51" s="196" t="s">
        <v>357</v>
      </c>
      <c r="I51" s="198"/>
      <c r="J51" s="110"/>
      <c r="K51" s="110"/>
      <c r="L51" s="110"/>
    </row>
    <row r="52" spans="1:12" s="111" customFormat="1" ht="12.75">
      <c r="A52" s="112"/>
      <c r="B52" s="113"/>
      <c r="C52" s="119"/>
      <c r="D52" s="21"/>
      <c r="E52" s="21"/>
      <c r="F52" s="21"/>
      <c r="G52" s="21"/>
      <c r="H52" s="21"/>
      <c r="I52" s="114"/>
      <c r="J52" s="110"/>
      <c r="K52" s="110"/>
      <c r="L52" s="110"/>
    </row>
    <row r="53" spans="1:12" s="111" customFormat="1" ht="12.75">
      <c r="A53" s="153" t="s">
        <v>257</v>
      </c>
      <c r="B53" s="195"/>
      <c r="C53" s="212" t="s">
        <v>358</v>
      </c>
      <c r="D53" s="197"/>
      <c r="E53" s="197"/>
      <c r="F53" s="197"/>
      <c r="G53" s="197"/>
      <c r="H53" s="197"/>
      <c r="I53" s="198"/>
      <c r="J53" s="110"/>
      <c r="K53" s="110"/>
      <c r="L53" s="110"/>
    </row>
    <row r="54" spans="1:12" s="111" customFormat="1" ht="12.75">
      <c r="A54" s="112"/>
      <c r="B54" s="113"/>
      <c r="C54" s="21"/>
      <c r="D54" s="21"/>
      <c r="E54" s="21"/>
      <c r="F54" s="21"/>
      <c r="G54" s="21"/>
      <c r="H54" s="21"/>
      <c r="I54" s="114"/>
      <c r="J54" s="110"/>
      <c r="K54" s="110"/>
      <c r="L54" s="110"/>
    </row>
    <row r="55" spans="1:12" s="111" customFormat="1" ht="12.75">
      <c r="A55" s="163" t="s">
        <v>272</v>
      </c>
      <c r="B55" s="182"/>
      <c r="C55" s="196" t="s">
        <v>359</v>
      </c>
      <c r="D55" s="197"/>
      <c r="E55" s="197"/>
      <c r="F55" s="197"/>
      <c r="G55" s="197"/>
      <c r="H55" s="197"/>
      <c r="I55" s="213"/>
      <c r="J55" s="110"/>
      <c r="K55" s="110"/>
      <c r="L55" s="110"/>
    </row>
    <row r="56" spans="1:12" ht="12.75">
      <c r="A56" s="91"/>
      <c r="B56" s="19"/>
      <c r="C56" s="201" t="s">
        <v>273</v>
      </c>
      <c r="D56" s="201"/>
      <c r="E56" s="201"/>
      <c r="F56" s="201"/>
      <c r="G56" s="201"/>
      <c r="H56" s="201"/>
      <c r="I56" s="92"/>
      <c r="J56" s="9"/>
      <c r="K56" s="9"/>
      <c r="L56" s="9"/>
    </row>
    <row r="57" spans="1:12" ht="12.75">
      <c r="A57" s="91"/>
      <c r="B57" s="19"/>
      <c r="C57" s="29"/>
      <c r="D57" s="29"/>
      <c r="E57" s="29"/>
      <c r="F57" s="29"/>
      <c r="G57" s="29"/>
      <c r="H57" s="29"/>
      <c r="I57" s="92"/>
      <c r="J57" s="9"/>
      <c r="K57" s="9"/>
      <c r="L57" s="9"/>
    </row>
    <row r="58" spans="1:12" ht="12.75">
      <c r="A58" s="91"/>
      <c r="B58" s="214" t="s">
        <v>274</v>
      </c>
      <c r="C58" s="215"/>
      <c r="D58" s="215"/>
      <c r="E58" s="215"/>
      <c r="F58" s="42"/>
      <c r="G58" s="42"/>
      <c r="H58" s="42"/>
      <c r="I58" s="93"/>
      <c r="J58" s="9"/>
      <c r="K58" s="9"/>
      <c r="L58" s="9"/>
    </row>
    <row r="59" spans="1:12" ht="12.75">
      <c r="A59" s="91"/>
      <c r="B59" s="216" t="s">
        <v>306</v>
      </c>
      <c r="C59" s="217"/>
      <c r="D59" s="217"/>
      <c r="E59" s="217"/>
      <c r="F59" s="217"/>
      <c r="G59" s="217"/>
      <c r="H59" s="217"/>
      <c r="I59" s="218"/>
      <c r="J59" s="9"/>
      <c r="K59" s="9"/>
      <c r="L59" s="9"/>
    </row>
    <row r="60" spans="1:12" ht="12.75">
      <c r="A60" s="91"/>
      <c r="B60" s="216" t="s">
        <v>307</v>
      </c>
      <c r="C60" s="217"/>
      <c r="D60" s="217"/>
      <c r="E60" s="217"/>
      <c r="F60" s="217"/>
      <c r="G60" s="217"/>
      <c r="H60" s="217"/>
      <c r="I60" s="93"/>
      <c r="J60" s="9"/>
      <c r="K60" s="9"/>
      <c r="L60" s="9"/>
    </row>
    <row r="61" spans="1:12" ht="12.75">
      <c r="A61" s="91"/>
      <c r="B61" s="216" t="s">
        <v>308</v>
      </c>
      <c r="C61" s="217"/>
      <c r="D61" s="217"/>
      <c r="E61" s="217"/>
      <c r="F61" s="217"/>
      <c r="G61" s="217"/>
      <c r="H61" s="217"/>
      <c r="I61" s="218"/>
      <c r="J61" s="9"/>
      <c r="K61" s="9"/>
      <c r="L61" s="9"/>
    </row>
    <row r="62" spans="1:12" ht="12.75">
      <c r="A62" s="91"/>
      <c r="B62" s="216" t="s">
        <v>309</v>
      </c>
      <c r="C62" s="217"/>
      <c r="D62" s="217"/>
      <c r="E62" s="217"/>
      <c r="F62" s="217"/>
      <c r="G62" s="217"/>
      <c r="H62" s="217"/>
      <c r="I62" s="218"/>
      <c r="J62" s="9"/>
      <c r="K62" s="9"/>
      <c r="L62" s="9"/>
    </row>
    <row r="63" spans="1:12" ht="12.75">
      <c r="A63" s="91"/>
      <c r="B63" s="94"/>
      <c r="C63" s="95"/>
      <c r="D63" s="95"/>
      <c r="E63" s="95"/>
      <c r="F63" s="95"/>
      <c r="G63" s="95"/>
      <c r="H63" s="95"/>
      <c r="I63" s="96"/>
      <c r="J63" s="9"/>
      <c r="K63" s="9"/>
      <c r="L63" s="9"/>
    </row>
    <row r="64" spans="1:12" ht="13.5" thickBot="1">
      <c r="A64" s="97" t="s">
        <v>275</v>
      </c>
      <c r="B64" s="15"/>
      <c r="C64" s="15"/>
      <c r="D64" s="15"/>
      <c r="E64" s="15"/>
      <c r="F64" s="15"/>
      <c r="G64" s="30"/>
      <c r="H64" s="31"/>
      <c r="I64" s="98"/>
      <c r="J64" s="9"/>
      <c r="K64" s="9"/>
      <c r="L64" s="9"/>
    </row>
    <row r="65" spans="1:12" ht="12.75">
      <c r="A65" s="80"/>
      <c r="B65" s="15"/>
      <c r="C65" s="15"/>
      <c r="D65" s="15"/>
      <c r="E65" s="19" t="s">
        <v>276</v>
      </c>
      <c r="F65" s="26"/>
      <c r="G65" s="202" t="s">
        <v>277</v>
      </c>
      <c r="H65" s="203"/>
      <c r="I65" s="204"/>
      <c r="J65" s="9"/>
      <c r="K65" s="9"/>
      <c r="L65" s="9"/>
    </row>
    <row r="66" spans="1:12" ht="12.75">
      <c r="A66" s="99"/>
      <c r="B66" s="100"/>
      <c r="C66" s="101"/>
      <c r="D66" s="101"/>
      <c r="E66" s="101"/>
      <c r="F66" s="101"/>
      <c r="G66" s="210"/>
      <c r="H66" s="211"/>
      <c r="I66" s="102"/>
      <c r="J66" s="9"/>
      <c r="K66" s="9"/>
      <c r="L66" s="9"/>
    </row>
  </sheetData>
  <sheetProtection/>
  <protectedRanges>
    <protectedRange sqref="E2 H2 A30:I30" name="Range1"/>
    <protectedRange sqref="A31:I31 A33:I33 A35:D35" name="Range1_1_1"/>
    <protectedRange sqref="A43:I43 A45:I45" name="Range1_1_1_1"/>
  </protectedRanges>
  <mergeCells count="82">
    <mergeCell ref="H43:I43"/>
    <mergeCell ref="A45:D45"/>
    <mergeCell ref="E45:G45"/>
    <mergeCell ref="H45:I45"/>
    <mergeCell ref="A41:D41"/>
    <mergeCell ref="E41:G41"/>
    <mergeCell ref="H41:I41"/>
    <mergeCell ref="A43:D43"/>
    <mergeCell ref="E43:G43"/>
    <mergeCell ref="H37:I37"/>
    <mergeCell ref="C38:D38"/>
    <mergeCell ref="F38:G38"/>
    <mergeCell ref="A39:D39"/>
    <mergeCell ref="E39:G39"/>
    <mergeCell ref="H39:I39"/>
    <mergeCell ref="A37:D37"/>
    <mergeCell ref="E37:G37"/>
    <mergeCell ref="A33:D33"/>
    <mergeCell ref="E33:G33"/>
    <mergeCell ref="H33:I33"/>
    <mergeCell ref="A35:D35"/>
    <mergeCell ref="E35:G35"/>
    <mergeCell ref="H35:I35"/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51:B51"/>
    <mergeCell ref="C51:E51"/>
    <mergeCell ref="H51:I51"/>
    <mergeCell ref="A1:C1"/>
    <mergeCell ref="C56:H56"/>
    <mergeCell ref="G65:I65"/>
    <mergeCell ref="A49:B49"/>
    <mergeCell ref="A31:D31"/>
    <mergeCell ref="E31:G31"/>
    <mergeCell ref="H31:I31"/>
    <mergeCell ref="A47:B47"/>
    <mergeCell ref="C47:D47"/>
    <mergeCell ref="F47:I47"/>
    <mergeCell ref="C48:D48"/>
    <mergeCell ref="F48:G48"/>
    <mergeCell ref="C49:I49"/>
    <mergeCell ref="A30:D30"/>
    <mergeCell ref="E30:G30"/>
    <mergeCell ref="H30:I30"/>
    <mergeCell ref="D32:G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tehnika.hr"/>
    <hyperlink ref="C18" r:id="rId2" display="franjo.katic@tehnika.hr"/>
    <hyperlink ref="C53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A93" sqref="A93:H93"/>
    </sheetView>
  </sheetViews>
  <sheetFormatPr defaultColWidth="9.140625" defaultRowHeight="12.75"/>
  <cols>
    <col min="1" max="9" width="9.140625" style="43" customWidth="1"/>
    <col min="10" max="10" width="12.28125" style="43" customWidth="1"/>
    <col min="11" max="11" width="12.421875" style="43" customWidth="1"/>
    <col min="12" max="16384" width="9.140625" style="43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2" t="s">
        <v>360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5" t="s">
        <v>59</v>
      </c>
      <c r="B4" s="266"/>
      <c r="C4" s="266"/>
      <c r="D4" s="266"/>
      <c r="E4" s="266"/>
      <c r="F4" s="266"/>
      <c r="G4" s="266"/>
      <c r="H4" s="267"/>
      <c r="I4" s="49" t="s">
        <v>278</v>
      </c>
      <c r="J4" s="50" t="s">
        <v>323</v>
      </c>
      <c r="K4" s="51" t="s">
        <v>362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48">
        <v>2</v>
      </c>
      <c r="J5" s="47">
        <v>3</v>
      </c>
      <c r="K5" s="47">
        <v>4</v>
      </c>
    </row>
    <row r="6" spans="1:11" ht="12.75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12.75">
      <c r="A7" s="232" t="s">
        <v>60</v>
      </c>
      <c r="B7" s="233"/>
      <c r="C7" s="233"/>
      <c r="D7" s="233"/>
      <c r="E7" s="233"/>
      <c r="F7" s="233"/>
      <c r="G7" s="233"/>
      <c r="H7" s="250"/>
      <c r="I7" s="3">
        <v>1</v>
      </c>
      <c r="J7" s="6"/>
      <c r="K7" s="6"/>
    </row>
    <row r="8" spans="1:11" ht="12.75">
      <c r="A8" s="239" t="s">
        <v>13</v>
      </c>
      <c r="B8" s="240"/>
      <c r="C8" s="240"/>
      <c r="D8" s="240"/>
      <c r="E8" s="240"/>
      <c r="F8" s="240"/>
      <c r="G8" s="240"/>
      <c r="H8" s="241"/>
      <c r="I8" s="1">
        <v>2</v>
      </c>
      <c r="J8" s="44">
        <f>J9+J16+J26+J35+J39</f>
        <v>365888756</v>
      </c>
      <c r="K8" s="44">
        <f>K9+K16+K26+K35+K39</f>
        <v>391184187</v>
      </c>
    </row>
    <row r="9" spans="1:11" ht="12.75">
      <c r="A9" s="236" t="s">
        <v>205</v>
      </c>
      <c r="B9" s="237"/>
      <c r="C9" s="237"/>
      <c r="D9" s="237"/>
      <c r="E9" s="237"/>
      <c r="F9" s="237"/>
      <c r="G9" s="237"/>
      <c r="H9" s="238"/>
      <c r="I9" s="1">
        <v>3</v>
      </c>
      <c r="J9" s="44">
        <f>SUM(J10:J15)</f>
        <v>23418053</v>
      </c>
      <c r="K9" s="44">
        <f>SUM(K10:K15)</f>
        <v>22097473</v>
      </c>
    </row>
    <row r="10" spans="1:11" ht="12.75">
      <c r="A10" s="236" t="s">
        <v>112</v>
      </c>
      <c r="B10" s="237"/>
      <c r="C10" s="237"/>
      <c r="D10" s="237"/>
      <c r="E10" s="237"/>
      <c r="F10" s="237"/>
      <c r="G10" s="237"/>
      <c r="H10" s="238"/>
      <c r="I10" s="1">
        <v>4</v>
      </c>
      <c r="J10" s="44">
        <v>0</v>
      </c>
      <c r="K10" s="7">
        <v>0</v>
      </c>
    </row>
    <row r="11" spans="1:11" ht="12.75">
      <c r="A11" s="236" t="s">
        <v>14</v>
      </c>
      <c r="B11" s="237"/>
      <c r="C11" s="237"/>
      <c r="D11" s="237"/>
      <c r="E11" s="237"/>
      <c r="F11" s="237"/>
      <c r="G11" s="237"/>
      <c r="H11" s="238"/>
      <c r="I11" s="1">
        <v>5</v>
      </c>
      <c r="J11" s="44">
        <v>22937053</v>
      </c>
      <c r="K11" s="7">
        <v>21616473</v>
      </c>
    </row>
    <row r="12" spans="1:11" ht="12.75">
      <c r="A12" s="236" t="s">
        <v>113</v>
      </c>
      <c r="B12" s="237"/>
      <c r="C12" s="237"/>
      <c r="D12" s="237"/>
      <c r="E12" s="237"/>
      <c r="F12" s="237"/>
      <c r="G12" s="237"/>
      <c r="H12" s="238"/>
      <c r="I12" s="1">
        <v>6</v>
      </c>
      <c r="J12" s="7">
        <v>481000</v>
      </c>
      <c r="K12" s="7">
        <v>481000</v>
      </c>
    </row>
    <row r="13" spans="1:11" ht="12.75">
      <c r="A13" s="236" t="s">
        <v>208</v>
      </c>
      <c r="B13" s="237"/>
      <c r="C13" s="237"/>
      <c r="D13" s="237"/>
      <c r="E13" s="237"/>
      <c r="F13" s="237"/>
      <c r="G13" s="237"/>
      <c r="H13" s="238"/>
      <c r="I13" s="1">
        <v>7</v>
      </c>
      <c r="J13" s="7">
        <v>0</v>
      </c>
      <c r="K13" s="7">
        <v>0</v>
      </c>
    </row>
    <row r="14" spans="1:11" ht="12.75">
      <c r="A14" s="236" t="s">
        <v>209</v>
      </c>
      <c r="B14" s="237"/>
      <c r="C14" s="237"/>
      <c r="D14" s="237"/>
      <c r="E14" s="237"/>
      <c r="F14" s="237"/>
      <c r="G14" s="237"/>
      <c r="H14" s="238"/>
      <c r="I14" s="1">
        <v>8</v>
      </c>
      <c r="J14" s="7"/>
      <c r="K14" s="7"/>
    </row>
    <row r="15" spans="1:11" ht="12.75">
      <c r="A15" s="236" t="s">
        <v>210</v>
      </c>
      <c r="B15" s="237"/>
      <c r="C15" s="237"/>
      <c r="D15" s="237"/>
      <c r="E15" s="237"/>
      <c r="F15" s="237"/>
      <c r="G15" s="237"/>
      <c r="H15" s="238"/>
      <c r="I15" s="1">
        <v>9</v>
      </c>
      <c r="J15" s="7"/>
      <c r="K15" s="7"/>
    </row>
    <row r="16" spans="1:11" ht="12.75">
      <c r="A16" s="236" t="s">
        <v>206</v>
      </c>
      <c r="B16" s="237"/>
      <c r="C16" s="237"/>
      <c r="D16" s="237"/>
      <c r="E16" s="237"/>
      <c r="F16" s="237"/>
      <c r="G16" s="237"/>
      <c r="H16" s="238"/>
      <c r="I16" s="1">
        <v>10</v>
      </c>
      <c r="J16" s="44">
        <f>SUM(J17:J25)</f>
        <v>329819045</v>
      </c>
      <c r="K16" s="44">
        <f>SUM(K17:K25)</f>
        <v>359652831</v>
      </c>
    </row>
    <row r="17" spans="1:11" ht="12.75">
      <c r="A17" s="236" t="s">
        <v>211</v>
      </c>
      <c r="B17" s="237"/>
      <c r="C17" s="237"/>
      <c r="D17" s="237"/>
      <c r="E17" s="237"/>
      <c r="F17" s="237"/>
      <c r="G17" s="237"/>
      <c r="H17" s="238"/>
      <c r="I17" s="1">
        <v>11</v>
      </c>
      <c r="J17" s="7">
        <v>79211317</v>
      </c>
      <c r="K17" s="7">
        <v>107668118</v>
      </c>
    </row>
    <row r="18" spans="1:11" ht="12.75">
      <c r="A18" s="236" t="s">
        <v>247</v>
      </c>
      <c r="B18" s="237"/>
      <c r="C18" s="237"/>
      <c r="D18" s="237"/>
      <c r="E18" s="237"/>
      <c r="F18" s="237"/>
      <c r="G18" s="237"/>
      <c r="H18" s="238"/>
      <c r="I18" s="1">
        <v>12</v>
      </c>
      <c r="J18" s="7">
        <v>116650600</v>
      </c>
      <c r="K18" s="7">
        <v>119352489</v>
      </c>
    </row>
    <row r="19" spans="1:11" ht="12.75">
      <c r="A19" s="236" t="s">
        <v>212</v>
      </c>
      <c r="B19" s="237"/>
      <c r="C19" s="237"/>
      <c r="D19" s="237"/>
      <c r="E19" s="237"/>
      <c r="F19" s="237"/>
      <c r="G19" s="237"/>
      <c r="H19" s="238"/>
      <c r="I19" s="1">
        <v>13</v>
      </c>
      <c r="J19" s="7">
        <v>46628984</v>
      </c>
      <c r="K19" s="7">
        <v>42192035</v>
      </c>
    </row>
    <row r="20" spans="1:11" ht="12.75">
      <c r="A20" s="236" t="s">
        <v>27</v>
      </c>
      <c r="B20" s="237"/>
      <c r="C20" s="237"/>
      <c r="D20" s="237"/>
      <c r="E20" s="237"/>
      <c r="F20" s="237"/>
      <c r="G20" s="237"/>
      <c r="H20" s="238"/>
      <c r="I20" s="1">
        <v>14</v>
      </c>
      <c r="J20" s="7">
        <v>14691995</v>
      </c>
      <c r="K20" s="7">
        <v>12968997</v>
      </c>
    </row>
    <row r="21" spans="1:11" ht="12.75">
      <c r="A21" s="236" t="s">
        <v>28</v>
      </c>
      <c r="B21" s="237"/>
      <c r="C21" s="237"/>
      <c r="D21" s="237"/>
      <c r="E21" s="237"/>
      <c r="F21" s="237"/>
      <c r="G21" s="237"/>
      <c r="H21" s="238"/>
      <c r="I21" s="1">
        <v>15</v>
      </c>
      <c r="J21" s="7"/>
      <c r="K21" s="7"/>
    </row>
    <row r="22" spans="1:11" ht="12.75">
      <c r="A22" s="236" t="s">
        <v>72</v>
      </c>
      <c r="B22" s="237"/>
      <c r="C22" s="237"/>
      <c r="D22" s="237"/>
      <c r="E22" s="237"/>
      <c r="F22" s="237"/>
      <c r="G22" s="237"/>
      <c r="H22" s="238"/>
      <c r="I22" s="1">
        <v>16</v>
      </c>
      <c r="J22" s="7">
        <v>17313</v>
      </c>
      <c r="K22" s="7">
        <v>0</v>
      </c>
    </row>
    <row r="23" spans="1:11" ht="12.75">
      <c r="A23" s="236" t="s">
        <v>73</v>
      </c>
      <c r="B23" s="237"/>
      <c r="C23" s="237"/>
      <c r="D23" s="237"/>
      <c r="E23" s="237"/>
      <c r="F23" s="237"/>
      <c r="G23" s="237"/>
      <c r="H23" s="238"/>
      <c r="I23" s="1">
        <v>17</v>
      </c>
      <c r="J23" s="7">
        <v>2282480</v>
      </c>
      <c r="K23" s="7">
        <v>9660639</v>
      </c>
    </row>
    <row r="24" spans="1:11" ht="12.75">
      <c r="A24" s="236" t="s">
        <v>74</v>
      </c>
      <c r="B24" s="237"/>
      <c r="C24" s="237"/>
      <c r="D24" s="237"/>
      <c r="E24" s="237"/>
      <c r="F24" s="237"/>
      <c r="G24" s="237"/>
      <c r="H24" s="238"/>
      <c r="I24" s="1">
        <v>18</v>
      </c>
      <c r="J24" s="7">
        <v>0</v>
      </c>
      <c r="K24" s="7">
        <v>0</v>
      </c>
    </row>
    <row r="25" spans="1:11" ht="12.75">
      <c r="A25" s="236" t="s">
        <v>75</v>
      </c>
      <c r="B25" s="237"/>
      <c r="C25" s="237"/>
      <c r="D25" s="237"/>
      <c r="E25" s="237"/>
      <c r="F25" s="237"/>
      <c r="G25" s="237"/>
      <c r="H25" s="238"/>
      <c r="I25" s="1">
        <v>19</v>
      </c>
      <c r="J25" s="7">
        <v>70336356</v>
      </c>
      <c r="K25" s="7">
        <v>67810553</v>
      </c>
    </row>
    <row r="26" spans="1:11" ht="12.75">
      <c r="A26" s="236" t="s">
        <v>190</v>
      </c>
      <c r="B26" s="237"/>
      <c r="C26" s="237"/>
      <c r="D26" s="237"/>
      <c r="E26" s="237"/>
      <c r="F26" s="237"/>
      <c r="G26" s="237"/>
      <c r="H26" s="238"/>
      <c r="I26" s="1">
        <v>20</v>
      </c>
      <c r="J26" s="44">
        <f>SUM(J27:J34)</f>
        <v>12061471</v>
      </c>
      <c r="K26" s="44">
        <f>SUM(K27:K34)</f>
        <v>8843696</v>
      </c>
    </row>
    <row r="27" spans="1:11" ht="12.75">
      <c r="A27" s="236" t="s">
        <v>76</v>
      </c>
      <c r="B27" s="237"/>
      <c r="C27" s="237"/>
      <c r="D27" s="237"/>
      <c r="E27" s="237"/>
      <c r="F27" s="237"/>
      <c r="G27" s="237"/>
      <c r="H27" s="238"/>
      <c r="I27" s="1">
        <v>21</v>
      </c>
      <c r="J27" s="7">
        <v>4000</v>
      </c>
      <c r="K27" s="7">
        <v>4000</v>
      </c>
    </row>
    <row r="28" spans="1:11" ht="12.75">
      <c r="A28" s="236" t="s">
        <v>77</v>
      </c>
      <c r="B28" s="237"/>
      <c r="C28" s="237"/>
      <c r="D28" s="237"/>
      <c r="E28" s="237"/>
      <c r="F28" s="237"/>
      <c r="G28" s="237"/>
      <c r="H28" s="238"/>
      <c r="I28" s="1">
        <v>22</v>
      </c>
      <c r="J28" s="7"/>
      <c r="K28" s="7"/>
    </row>
    <row r="29" spans="1:11" ht="12.75">
      <c r="A29" s="236" t="s">
        <v>78</v>
      </c>
      <c r="B29" s="237"/>
      <c r="C29" s="237"/>
      <c r="D29" s="237"/>
      <c r="E29" s="237"/>
      <c r="F29" s="237"/>
      <c r="G29" s="237"/>
      <c r="H29" s="238"/>
      <c r="I29" s="1">
        <v>23</v>
      </c>
      <c r="J29" s="7">
        <v>10904001</v>
      </c>
      <c r="K29" s="7">
        <v>7812877</v>
      </c>
    </row>
    <row r="30" spans="1:11" ht="12.75">
      <c r="A30" s="236" t="s">
        <v>83</v>
      </c>
      <c r="B30" s="237"/>
      <c r="C30" s="237"/>
      <c r="D30" s="237"/>
      <c r="E30" s="237"/>
      <c r="F30" s="237"/>
      <c r="G30" s="237"/>
      <c r="H30" s="238"/>
      <c r="I30" s="1">
        <v>24</v>
      </c>
      <c r="J30" s="7"/>
      <c r="K30" s="7"/>
    </row>
    <row r="31" spans="1:11" ht="12.75">
      <c r="A31" s="236" t="s">
        <v>84</v>
      </c>
      <c r="B31" s="237"/>
      <c r="C31" s="237"/>
      <c r="D31" s="237"/>
      <c r="E31" s="237"/>
      <c r="F31" s="237"/>
      <c r="G31" s="237"/>
      <c r="H31" s="238"/>
      <c r="I31" s="1">
        <v>25</v>
      </c>
      <c r="J31" s="7"/>
      <c r="K31" s="7"/>
    </row>
    <row r="32" spans="1:11" ht="12.75">
      <c r="A32" s="236" t="s">
        <v>85</v>
      </c>
      <c r="B32" s="237"/>
      <c r="C32" s="237"/>
      <c r="D32" s="237"/>
      <c r="E32" s="237"/>
      <c r="F32" s="237"/>
      <c r="G32" s="237"/>
      <c r="H32" s="238"/>
      <c r="I32" s="1">
        <v>26</v>
      </c>
      <c r="J32" s="7">
        <v>1153470</v>
      </c>
      <c r="K32" s="7">
        <v>1026819</v>
      </c>
    </row>
    <row r="33" spans="1:11" ht="12.75">
      <c r="A33" s="236" t="s">
        <v>79</v>
      </c>
      <c r="B33" s="237"/>
      <c r="C33" s="237"/>
      <c r="D33" s="237"/>
      <c r="E33" s="237"/>
      <c r="F33" s="237"/>
      <c r="G33" s="237"/>
      <c r="H33" s="238"/>
      <c r="I33" s="1">
        <v>27</v>
      </c>
      <c r="J33" s="7"/>
      <c r="K33" s="7"/>
    </row>
    <row r="34" spans="1:11" ht="12.75">
      <c r="A34" s="236" t="s">
        <v>183</v>
      </c>
      <c r="B34" s="237"/>
      <c r="C34" s="237"/>
      <c r="D34" s="237"/>
      <c r="E34" s="237"/>
      <c r="F34" s="237"/>
      <c r="G34" s="237"/>
      <c r="H34" s="238"/>
      <c r="I34" s="1">
        <v>28</v>
      </c>
      <c r="J34" s="7"/>
      <c r="K34" s="7"/>
    </row>
    <row r="35" spans="1:11" ht="12.75">
      <c r="A35" s="236" t="s">
        <v>184</v>
      </c>
      <c r="B35" s="237"/>
      <c r="C35" s="237"/>
      <c r="D35" s="237"/>
      <c r="E35" s="237"/>
      <c r="F35" s="237"/>
      <c r="G35" s="237"/>
      <c r="H35" s="238"/>
      <c r="I35" s="1">
        <v>29</v>
      </c>
      <c r="J35" s="44">
        <f>SUM(J36:J38)</f>
        <v>590187</v>
      </c>
      <c r="K35" s="44">
        <f>SUM(K36:K38)</f>
        <v>590187</v>
      </c>
    </row>
    <row r="36" spans="1:11" ht="12.75">
      <c r="A36" s="236" t="s">
        <v>80</v>
      </c>
      <c r="B36" s="237"/>
      <c r="C36" s="237"/>
      <c r="D36" s="237"/>
      <c r="E36" s="237"/>
      <c r="F36" s="237"/>
      <c r="G36" s="237"/>
      <c r="H36" s="238"/>
      <c r="I36" s="1">
        <v>30</v>
      </c>
      <c r="J36" s="7"/>
      <c r="K36" s="7"/>
    </row>
    <row r="37" spans="1:11" ht="12.75">
      <c r="A37" s="236" t="s">
        <v>81</v>
      </c>
      <c r="B37" s="237"/>
      <c r="C37" s="237"/>
      <c r="D37" s="237"/>
      <c r="E37" s="237"/>
      <c r="F37" s="237"/>
      <c r="G37" s="237"/>
      <c r="H37" s="238"/>
      <c r="I37" s="1">
        <v>31</v>
      </c>
      <c r="J37" s="7"/>
      <c r="K37" s="7">
        <v>0</v>
      </c>
    </row>
    <row r="38" spans="1:11" ht="12.75">
      <c r="A38" s="236" t="s">
        <v>82</v>
      </c>
      <c r="B38" s="237"/>
      <c r="C38" s="237"/>
      <c r="D38" s="237"/>
      <c r="E38" s="237"/>
      <c r="F38" s="237"/>
      <c r="G38" s="237"/>
      <c r="H38" s="238"/>
      <c r="I38" s="1">
        <v>32</v>
      </c>
      <c r="J38" s="7">
        <v>590187</v>
      </c>
      <c r="K38" s="7">
        <v>590187</v>
      </c>
    </row>
    <row r="39" spans="1:11" ht="12.75">
      <c r="A39" s="236" t="s">
        <v>185</v>
      </c>
      <c r="B39" s="237"/>
      <c r="C39" s="237"/>
      <c r="D39" s="237"/>
      <c r="E39" s="237"/>
      <c r="F39" s="237"/>
      <c r="G39" s="237"/>
      <c r="H39" s="238"/>
      <c r="I39" s="1">
        <v>33</v>
      </c>
      <c r="J39" s="7"/>
      <c r="K39" s="7"/>
    </row>
    <row r="40" spans="1:11" ht="12.75">
      <c r="A40" s="239" t="s">
        <v>240</v>
      </c>
      <c r="B40" s="240"/>
      <c r="C40" s="240"/>
      <c r="D40" s="240"/>
      <c r="E40" s="240"/>
      <c r="F40" s="240"/>
      <c r="G40" s="240"/>
      <c r="H40" s="241"/>
      <c r="I40" s="1">
        <v>34</v>
      </c>
      <c r="J40" s="44">
        <f>J41+J49+J56+J64</f>
        <v>918582245</v>
      </c>
      <c r="K40" s="44">
        <f>K41+K49+K56+K64</f>
        <v>826642435</v>
      </c>
    </row>
    <row r="41" spans="1:11" ht="12.75">
      <c r="A41" s="236" t="s">
        <v>100</v>
      </c>
      <c r="B41" s="237"/>
      <c r="C41" s="237"/>
      <c r="D41" s="237"/>
      <c r="E41" s="237"/>
      <c r="F41" s="237"/>
      <c r="G41" s="237"/>
      <c r="H41" s="238"/>
      <c r="I41" s="1">
        <v>35</v>
      </c>
      <c r="J41" s="44">
        <f>SUM(J42:J48)</f>
        <v>249057527</v>
      </c>
      <c r="K41" s="44">
        <f>SUM(K42:K48)</f>
        <v>284758365</v>
      </c>
    </row>
    <row r="42" spans="1:11" ht="12.75">
      <c r="A42" s="236" t="s">
        <v>117</v>
      </c>
      <c r="B42" s="237"/>
      <c r="C42" s="237"/>
      <c r="D42" s="237"/>
      <c r="E42" s="237"/>
      <c r="F42" s="237"/>
      <c r="G42" s="237"/>
      <c r="H42" s="238"/>
      <c r="I42" s="1">
        <v>36</v>
      </c>
      <c r="J42" s="7">
        <v>27475810</v>
      </c>
      <c r="K42" s="7">
        <v>22601835</v>
      </c>
    </row>
    <row r="43" spans="1:11" ht="12.75">
      <c r="A43" s="236" t="s">
        <v>118</v>
      </c>
      <c r="B43" s="237"/>
      <c r="C43" s="237"/>
      <c r="D43" s="237"/>
      <c r="E43" s="237"/>
      <c r="F43" s="237"/>
      <c r="G43" s="237"/>
      <c r="H43" s="238"/>
      <c r="I43" s="1">
        <v>37</v>
      </c>
      <c r="J43" s="7">
        <v>147194729</v>
      </c>
      <c r="K43" s="7">
        <v>37437153</v>
      </c>
    </row>
    <row r="44" spans="1:11" ht="12.75">
      <c r="A44" s="236" t="s">
        <v>86</v>
      </c>
      <c r="B44" s="237"/>
      <c r="C44" s="237"/>
      <c r="D44" s="237"/>
      <c r="E44" s="237"/>
      <c r="F44" s="237"/>
      <c r="G44" s="237"/>
      <c r="H44" s="238"/>
      <c r="I44" s="1">
        <v>38</v>
      </c>
      <c r="J44" s="7">
        <v>36271919</v>
      </c>
      <c r="K44" s="7">
        <v>136067671</v>
      </c>
    </row>
    <row r="45" spans="1:11" ht="12.75">
      <c r="A45" s="236" t="s">
        <v>87</v>
      </c>
      <c r="B45" s="237"/>
      <c r="C45" s="237"/>
      <c r="D45" s="237"/>
      <c r="E45" s="237"/>
      <c r="F45" s="237"/>
      <c r="G45" s="237"/>
      <c r="H45" s="238"/>
      <c r="I45" s="1">
        <v>39</v>
      </c>
      <c r="J45" s="7">
        <v>3427347</v>
      </c>
      <c r="K45" s="7">
        <v>2736122</v>
      </c>
    </row>
    <row r="46" spans="1:11" ht="12.75">
      <c r="A46" s="236" t="s">
        <v>88</v>
      </c>
      <c r="B46" s="237"/>
      <c r="C46" s="237"/>
      <c r="D46" s="237"/>
      <c r="E46" s="237"/>
      <c r="F46" s="237"/>
      <c r="G46" s="237"/>
      <c r="H46" s="238"/>
      <c r="I46" s="1">
        <v>40</v>
      </c>
      <c r="J46" s="7">
        <v>34687722</v>
      </c>
      <c r="K46" s="7">
        <v>85915584</v>
      </c>
    </row>
    <row r="47" spans="1:11" ht="12.75">
      <c r="A47" s="236" t="s">
        <v>89</v>
      </c>
      <c r="B47" s="237"/>
      <c r="C47" s="237"/>
      <c r="D47" s="237"/>
      <c r="E47" s="237"/>
      <c r="F47" s="237"/>
      <c r="G47" s="237"/>
      <c r="H47" s="238"/>
      <c r="I47" s="1">
        <v>41</v>
      </c>
      <c r="J47" s="7"/>
      <c r="K47" s="7"/>
    </row>
    <row r="48" spans="1:11" ht="12.75">
      <c r="A48" s="236" t="s">
        <v>90</v>
      </c>
      <c r="B48" s="237"/>
      <c r="C48" s="237"/>
      <c r="D48" s="237"/>
      <c r="E48" s="237"/>
      <c r="F48" s="237"/>
      <c r="G48" s="237"/>
      <c r="H48" s="238"/>
      <c r="I48" s="1">
        <v>42</v>
      </c>
      <c r="J48" s="7"/>
      <c r="K48" s="7"/>
    </row>
    <row r="49" spans="1:11" ht="12.75">
      <c r="A49" s="236" t="s">
        <v>101</v>
      </c>
      <c r="B49" s="237"/>
      <c r="C49" s="237"/>
      <c r="D49" s="237"/>
      <c r="E49" s="237"/>
      <c r="F49" s="237"/>
      <c r="G49" s="237"/>
      <c r="H49" s="238"/>
      <c r="I49" s="1">
        <v>43</v>
      </c>
      <c r="J49" s="44">
        <f>SUM(J50:J55)</f>
        <v>218859685</v>
      </c>
      <c r="K49" s="44">
        <f>SUM(K50:K55)</f>
        <v>162227552</v>
      </c>
    </row>
    <row r="50" spans="1:11" ht="12.75">
      <c r="A50" s="236" t="s">
        <v>200</v>
      </c>
      <c r="B50" s="237"/>
      <c r="C50" s="237"/>
      <c r="D50" s="237"/>
      <c r="E50" s="237"/>
      <c r="F50" s="237"/>
      <c r="G50" s="237"/>
      <c r="H50" s="238"/>
      <c r="I50" s="1">
        <v>44</v>
      </c>
      <c r="J50" s="7"/>
      <c r="K50" s="7"/>
    </row>
    <row r="51" spans="1:11" ht="12.75">
      <c r="A51" s="236" t="s">
        <v>201</v>
      </c>
      <c r="B51" s="237"/>
      <c r="C51" s="237"/>
      <c r="D51" s="237"/>
      <c r="E51" s="237"/>
      <c r="F51" s="237"/>
      <c r="G51" s="237"/>
      <c r="H51" s="238"/>
      <c r="I51" s="1">
        <v>45</v>
      </c>
      <c r="J51" s="7">
        <v>201683470</v>
      </c>
      <c r="K51" s="7">
        <v>133946478</v>
      </c>
    </row>
    <row r="52" spans="1:11" ht="12.75">
      <c r="A52" s="236" t="s">
        <v>202</v>
      </c>
      <c r="B52" s="237"/>
      <c r="C52" s="237"/>
      <c r="D52" s="237"/>
      <c r="E52" s="237"/>
      <c r="F52" s="237"/>
      <c r="G52" s="237"/>
      <c r="H52" s="238"/>
      <c r="I52" s="1">
        <v>46</v>
      </c>
      <c r="J52" s="7"/>
      <c r="K52" s="7"/>
    </row>
    <row r="53" spans="1:11" ht="12.75">
      <c r="A53" s="236" t="s">
        <v>203</v>
      </c>
      <c r="B53" s="237"/>
      <c r="C53" s="237"/>
      <c r="D53" s="237"/>
      <c r="E53" s="237"/>
      <c r="F53" s="237"/>
      <c r="G53" s="237"/>
      <c r="H53" s="238"/>
      <c r="I53" s="1">
        <v>47</v>
      </c>
      <c r="J53" s="7">
        <v>9155</v>
      </c>
      <c r="K53" s="7">
        <v>67336</v>
      </c>
    </row>
    <row r="54" spans="1:11" ht="12.75">
      <c r="A54" s="236" t="s">
        <v>10</v>
      </c>
      <c r="B54" s="237"/>
      <c r="C54" s="237"/>
      <c r="D54" s="237"/>
      <c r="E54" s="237"/>
      <c r="F54" s="237"/>
      <c r="G54" s="237"/>
      <c r="H54" s="238"/>
      <c r="I54" s="1">
        <v>48</v>
      </c>
      <c r="J54" s="7">
        <v>13423438</v>
      </c>
      <c r="K54" s="7">
        <v>21631260</v>
      </c>
    </row>
    <row r="55" spans="1:11" ht="12.75">
      <c r="A55" s="236" t="s">
        <v>11</v>
      </c>
      <c r="B55" s="237"/>
      <c r="C55" s="237"/>
      <c r="D55" s="237"/>
      <c r="E55" s="237"/>
      <c r="F55" s="237"/>
      <c r="G55" s="237"/>
      <c r="H55" s="238"/>
      <c r="I55" s="1">
        <v>49</v>
      </c>
      <c r="J55" s="7">
        <v>3743622</v>
      </c>
      <c r="K55" s="7">
        <v>6582478</v>
      </c>
    </row>
    <row r="56" spans="1:11" ht="12.75">
      <c r="A56" s="236" t="s">
        <v>102</v>
      </c>
      <c r="B56" s="237"/>
      <c r="C56" s="237"/>
      <c r="D56" s="237"/>
      <c r="E56" s="237"/>
      <c r="F56" s="237"/>
      <c r="G56" s="237"/>
      <c r="H56" s="238"/>
      <c r="I56" s="1">
        <v>50</v>
      </c>
      <c r="J56" s="44">
        <f>SUM(J57:J63)</f>
        <v>434158865</v>
      </c>
      <c r="K56" s="44">
        <f>SUM(K57:K63)</f>
        <v>376684416</v>
      </c>
    </row>
    <row r="57" spans="1:11" ht="12.75">
      <c r="A57" s="236" t="s">
        <v>76</v>
      </c>
      <c r="B57" s="237"/>
      <c r="C57" s="237"/>
      <c r="D57" s="237"/>
      <c r="E57" s="237"/>
      <c r="F57" s="237"/>
      <c r="G57" s="237"/>
      <c r="H57" s="238"/>
      <c r="I57" s="1">
        <v>51</v>
      </c>
      <c r="J57" s="7"/>
      <c r="K57" s="7"/>
    </row>
    <row r="58" spans="1:11" ht="12.75">
      <c r="A58" s="236" t="s">
        <v>77</v>
      </c>
      <c r="B58" s="237"/>
      <c r="C58" s="237"/>
      <c r="D58" s="237"/>
      <c r="E58" s="237"/>
      <c r="F58" s="237"/>
      <c r="G58" s="237"/>
      <c r="H58" s="238"/>
      <c r="I58" s="1">
        <v>52</v>
      </c>
      <c r="J58" s="7"/>
      <c r="K58" s="7"/>
    </row>
    <row r="59" spans="1:11" ht="12.75">
      <c r="A59" s="236" t="s">
        <v>242</v>
      </c>
      <c r="B59" s="237"/>
      <c r="C59" s="237"/>
      <c r="D59" s="237"/>
      <c r="E59" s="237"/>
      <c r="F59" s="237"/>
      <c r="G59" s="237"/>
      <c r="H59" s="238"/>
      <c r="I59" s="1">
        <v>53</v>
      </c>
      <c r="J59" s="7"/>
      <c r="K59" s="7"/>
    </row>
    <row r="60" spans="1:11" ht="12.75">
      <c r="A60" s="236" t="s">
        <v>83</v>
      </c>
      <c r="B60" s="237"/>
      <c r="C60" s="237"/>
      <c r="D60" s="237"/>
      <c r="E60" s="237"/>
      <c r="F60" s="237"/>
      <c r="G60" s="237"/>
      <c r="H60" s="238"/>
      <c r="I60" s="1">
        <v>54</v>
      </c>
      <c r="J60" s="7"/>
      <c r="K60" s="7"/>
    </row>
    <row r="61" spans="1:11" ht="12.75">
      <c r="A61" s="236" t="s">
        <v>84</v>
      </c>
      <c r="B61" s="237"/>
      <c r="C61" s="237"/>
      <c r="D61" s="237"/>
      <c r="E61" s="237"/>
      <c r="F61" s="237"/>
      <c r="G61" s="237"/>
      <c r="H61" s="238"/>
      <c r="I61" s="1">
        <v>55</v>
      </c>
      <c r="J61" s="7"/>
      <c r="K61" s="7"/>
    </row>
    <row r="62" spans="1:11" ht="12.75">
      <c r="A62" s="236" t="s">
        <v>85</v>
      </c>
      <c r="B62" s="237"/>
      <c r="C62" s="237"/>
      <c r="D62" s="237"/>
      <c r="E62" s="237"/>
      <c r="F62" s="237"/>
      <c r="G62" s="237"/>
      <c r="H62" s="238"/>
      <c r="I62" s="1">
        <v>56</v>
      </c>
      <c r="J62" s="7">
        <v>13435016</v>
      </c>
      <c r="K62" s="7">
        <v>168892482</v>
      </c>
    </row>
    <row r="63" spans="1:11" ht="12.75">
      <c r="A63" s="236" t="s">
        <v>46</v>
      </c>
      <c r="B63" s="237"/>
      <c r="C63" s="237"/>
      <c r="D63" s="237"/>
      <c r="E63" s="237"/>
      <c r="F63" s="237"/>
      <c r="G63" s="237"/>
      <c r="H63" s="238"/>
      <c r="I63" s="1">
        <v>57</v>
      </c>
      <c r="J63" s="7">
        <v>420723849</v>
      </c>
      <c r="K63" s="7">
        <v>207791934</v>
      </c>
    </row>
    <row r="64" spans="1:11" ht="12.75">
      <c r="A64" s="236" t="s">
        <v>207</v>
      </c>
      <c r="B64" s="237"/>
      <c r="C64" s="237"/>
      <c r="D64" s="237"/>
      <c r="E64" s="237"/>
      <c r="F64" s="237"/>
      <c r="G64" s="237"/>
      <c r="H64" s="238"/>
      <c r="I64" s="1">
        <v>58</v>
      </c>
      <c r="J64" s="7">
        <v>16506168</v>
      </c>
      <c r="K64" s="7">
        <v>2972102</v>
      </c>
    </row>
    <row r="65" spans="1:11" ht="12.75">
      <c r="A65" s="239" t="s">
        <v>56</v>
      </c>
      <c r="B65" s="240"/>
      <c r="C65" s="240"/>
      <c r="D65" s="240"/>
      <c r="E65" s="240"/>
      <c r="F65" s="240"/>
      <c r="G65" s="240"/>
      <c r="H65" s="241"/>
      <c r="I65" s="1">
        <v>59</v>
      </c>
      <c r="J65" s="7">
        <v>17949717</v>
      </c>
      <c r="K65" s="7">
        <v>83943501</v>
      </c>
    </row>
    <row r="66" spans="1:11" ht="12.75">
      <c r="A66" s="239" t="s">
        <v>241</v>
      </c>
      <c r="B66" s="240"/>
      <c r="C66" s="240"/>
      <c r="D66" s="240"/>
      <c r="E66" s="240"/>
      <c r="F66" s="240"/>
      <c r="G66" s="240"/>
      <c r="H66" s="241"/>
      <c r="I66" s="1">
        <v>60</v>
      </c>
      <c r="J66" s="44">
        <f>J7+J8+J40+J65</f>
        <v>1302420718</v>
      </c>
      <c r="K66" s="44">
        <f>K7+K8+K40+K65</f>
        <v>1301770123</v>
      </c>
    </row>
    <row r="67" spans="1:11" ht="12.75">
      <c r="A67" s="251" t="s">
        <v>91</v>
      </c>
      <c r="B67" s="252"/>
      <c r="C67" s="252"/>
      <c r="D67" s="252"/>
      <c r="E67" s="252"/>
      <c r="F67" s="252"/>
      <c r="G67" s="252"/>
      <c r="H67" s="253"/>
      <c r="I67" s="4">
        <v>61</v>
      </c>
      <c r="J67" s="8">
        <v>718274072</v>
      </c>
      <c r="K67" s="8">
        <v>665883865</v>
      </c>
    </row>
    <row r="68" spans="1:11" ht="12.75">
      <c r="A68" s="228" t="s">
        <v>58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1" ht="12.75">
      <c r="A69" s="232" t="s">
        <v>191</v>
      </c>
      <c r="B69" s="233"/>
      <c r="C69" s="233"/>
      <c r="D69" s="233"/>
      <c r="E69" s="233"/>
      <c r="F69" s="233"/>
      <c r="G69" s="233"/>
      <c r="H69" s="250"/>
      <c r="I69" s="3">
        <v>62</v>
      </c>
      <c r="J69" s="45">
        <f>J70+J71+J72+J78+J79+J82+J85</f>
        <v>324537912</v>
      </c>
      <c r="K69" s="45">
        <f>K70+K71+K72+K78+K79+K82+K85</f>
        <v>322270130</v>
      </c>
    </row>
    <row r="70" spans="1:11" ht="12.75">
      <c r="A70" s="236" t="s">
        <v>141</v>
      </c>
      <c r="B70" s="237"/>
      <c r="C70" s="237"/>
      <c r="D70" s="237"/>
      <c r="E70" s="237"/>
      <c r="F70" s="237"/>
      <c r="G70" s="237"/>
      <c r="H70" s="238"/>
      <c r="I70" s="1">
        <v>63</v>
      </c>
      <c r="J70" s="7">
        <v>170514000</v>
      </c>
      <c r="K70" s="7">
        <v>170514000</v>
      </c>
    </row>
    <row r="71" spans="1:11" ht="12.75">
      <c r="A71" s="236" t="s">
        <v>142</v>
      </c>
      <c r="B71" s="237"/>
      <c r="C71" s="237"/>
      <c r="D71" s="237"/>
      <c r="E71" s="237"/>
      <c r="F71" s="237"/>
      <c r="G71" s="237"/>
      <c r="H71" s="238"/>
      <c r="I71" s="1">
        <v>64</v>
      </c>
      <c r="J71" s="7">
        <v>11541216</v>
      </c>
      <c r="K71" s="7">
        <v>11541216</v>
      </c>
    </row>
    <row r="72" spans="1:11" ht="12.75">
      <c r="A72" s="236" t="s">
        <v>143</v>
      </c>
      <c r="B72" s="237"/>
      <c r="C72" s="237"/>
      <c r="D72" s="237"/>
      <c r="E72" s="237"/>
      <c r="F72" s="237"/>
      <c r="G72" s="237"/>
      <c r="H72" s="238"/>
      <c r="I72" s="1">
        <v>65</v>
      </c>
      <c r="J72" s="44">
        <f>J73+J74-J75+J76+J77</f>
        <v>44365498</v>
      </c>
      <c r="K72" s="44">
        <v>44210401</v>
      </c>
    </row>
    <row r="73" spans="1:11" ht="12.75">
      <c r="A73" s="236" t="s">
        <v>144</v>
      </c>
      <c r="B73" s="237"/>
      <c r="C73" s="237"/>
      <c r="D73" s="237"/>
      <c r="E73" s="237"/>
      <c r="F73" s="237"/>
      <c r="G73" s="237"/>
      <c r="H73" s="238"/>
      <c r="I73" s="1">
        <v>66</v>
      </c>
      <c r="J73" s="7">
        <v>9125700</v>
      </c>
      <c r="K73" s="7">
        <v>9125700</v>
      </c>
    </row>
    <row r="74" spans="1:11" ht="12.75">
      <c r="A74" s="236" t="s">
        <v>145</v>
      </c>
      <c r="B74" s="237"/>
      <c r="C74" s="237"/>
      <c r="D74" s="237"/>
      <c r="E74" s="237"/>
      <c r="F74" s="237"/>
      <c r="G74" s="237"/>
      <c r="H74" s="238"/>
      <c r="I74" s="1">
        <v>67</v>
      </c>
      <c r="J74" s="7">
        <v>69552680</v>
      </c>
      <c r="K74" s="7">
        <v>69707777</v>
      </c>
    </row>
    <row r="75" spans="1:11" ht="12.75">
      <c r="A75" s="236" t="s">
        <v>133</v>
      </c>
      <c r="B75" s="237"/>
      <c r="C75" s="237"/>
      <c r="D75" s="237"/>
      <c r="E75" s="237"/>
      <c r="F75" s="237"/>
      <c r="G75" s="237"/>
      <c r="H75" s="238"/>
      <c r="I75" s="1">
        <v>68</v>
      </c>
      <c r="J75" s="7">
        <v>87619742</v>
      </c>
      <c r="K75" s="7">
        <v>87774839</v>
      </c>
    </row>
    <row r="76" spans="1:11" ht="12.75">
      <c r="A76" s="236" t="s">
        <v>134</v>
      </c>
      <c r="B76" s="237"/>
      <c r="C76" s="237"/>
      <c r="D76" s="237"/>
      <c r="E76" s="237"/>
      <c r="F76" s="237"/>
      <c r="G76" s="237"/>
      <c r="H76" s="238"/>
      <c r="I76" s="1">
        <v>69</v>
      </c>
      <c r="J76" s="7"/>
      <c r="K76" s="7"/>
    </row>
    <row r="77" spans="1:11" ht="12.75">
      <c r="A77" s="236" t="s">
        <v>135</v>
      </c>
      <c r="B77" s="237"/>
      <c r="C77" s="237"/>
      <c r="D77" s="237"/>
      <c r="E77" s="237"/>
      <c r="F77" s="237"/>
      <c r="G77" s="237"/>
      <c r="H77" s="238"/>
      <c r="I77" s="1">
        <v>70</v>
      </c>
      <c r="J77" s="7">
        <v>53306860</v>
      </c>
      <c r="K77" s="7">
        <v>53151763</v>
      </c>
    </row>
    <row r="78" spans="1:11" ht="12.75">
      <c r="A78" s="236" t="s">
        <v>136</v>
      </c>
      <c r="B78" s="237"/>
      <c r="C78" s="237"/>
      <c r="D78" s="237"/>
      <c r="E78" s="237"/>
      <c r="F78" s="237"/>
      <c r="G78" s="237"/>
      <c r="H78" s="238"/>
      <c r="I78" s="1">
        <v>71</v>
      </c>
      <c r="J78" s="7">
        <v>2496560</v>
      </c>
      <c r="K78" s="7">
        <v>483358</v>
      </c>
    </row>
    <row r="79" spans="1:11" ht="12.75">
      <c r="A79" s="236" t="s">
        <v>238</v>
      </c>
      <c r="B79" s="237"/>
      <c r="C79" s="237"/>
      <c r="D79" s="237"/>
      <c r="E79" s="237"/>
      <c r="F79" s="237"/>
      <c r="G79" s="237"/>
      <c r="H79" s="238"/>
      <c r="I79" s="1">
        <v>72</v>
      </c>
      <c r="J79" s="44">
        <f>J80-J81</f>
        <v>74030227</v>
      </c>
      <c r="K79" s="44">
        <f>K80-K81</f>
        <v>85367798</v>
      </c>
    </row>
    <row r="80" spans="1:11" ht="12.75">
      <c r="A80" s="247" t="s">
        <v>169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>
        <v>74030227</v>
      </c>
      <c r="K80" s="7">
        <v>85367798</v>
      </c>
    </row>
    <row r="81" spans="1:11" ht="12.75">
      <c r="A81" s="247" t="s">
        <v>170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/>
      <c r="K81" s="7"/>
    </row>
    <row r="82" spans="1:11" ht="12.75">
      <c r="A82" s="236" t="s">
        <v>239</v>
      </c>
      <c r="B82" s="237"/>
      <c r="C82" s="237"/>
      <c r="D82" s="237"/>
      <c r="E82" s="237"/>
      <c r="F82" s="237"/>
      <c r="G82" s="237"/>
      <c r="H82" s="238"/>
      <c r="I82" s="1">
        <v>75</v>
      </c>
      <c r="J82" s="44">
        <f>J83-J84</f>
        <v>11717592</v>
      </c>
      <c r="K82" s="44">
        <f>K83-K84</f>
        <v>856046</v>
      </c>
    </row>
    <row r="83" spans="1:11" ht="12.75">
      <c r="A83" s="247" t="s">
        <v>171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>
        <v>11717592</v>
      </c>
      <c r="K83" s="7">
        <v>856046</v>
      </c>
    </row>
    <row r="84" spans="1:11" ht="12.75">
      <c r="A84" s="247" t="s">
        <v>172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/>
      <c r="K84" s="7"/>
    </row>
    <row r="85" spans="1:11" ht="12.75">
      <c r="A85" s="236" t="s">
        <v>173</v>
      </c>
      <c r="B85" s="237"/>
      <c r="C85" s="237"/>
      <c r="D85" s="237"/>
      <c r="E85" s="237"/>
      <c r="F85" s="237"/>
      <c r="G85" s="237"/>
      <c r="H85" s="238"/>
      <c r="I85" s="1">
        <v>78</v>
      </c>
      <c r="J85" s="7">
        <v>9872819</v>
      </c>
      <c r="K85" s="7">
        <v>9297311</v>
      </c>
    </row>
    <row r="86" spans="1:11" ht="12.75">
      <c r="A86" s="239" t="s">
        <v>19</v>
      </c>
      <c r="B86" s="240"/>
      <c r="C86" s="240"/>
      <c r="D86" s="240"/>
      <c r="E86" s="240"/>
      <c r="F86" s="240"/>
      <c r="G86" s="240"/>
      <c r="H86" s="241"/>
      <c r="I86" s="1">
        <v>79</v>
      </c>
      <c r="J86" s="44">
        <f>SUM(J87:J89)</f>
        <v>68165124</v>
      </c>
      <c r="K86" s="44">
        <f>SUM(K87:K89)</f>
        <v>68055778</v>
      </c>
    </row>
    <row r="87" spans="1:11" ht="12.75">
      <c r="A87" s="236" t="s">
        <v>129</v>
      </c>
      <c r="B87" s="237"/>
      <c r="C87" s="237"/>
      <c r="D87" s="237"/>
      <c r="E87" s="237"/>
      <c r="F87" s="237"/>
      <c r="G87" s="237"/>
      <c r="H87" s="238"/>
      <c r="I87" s="1">
        <v>80</v>
      </c>
      <c r="J87" s="7">
        <v>6685000</v>
      </c>
      <c r="K87" s="7">
        <v>6685000</v>
      </c>
    </row>
    <row r="88" spans="1:11" ht="12.75">
      <c r="A88" s="236" t="s">
        <v>130</v>
      </c>
      <c r="B88" s="237"/>
      <c r="C88" s="237"/>
      <c r="D88" s="237"/>
      <c r="E88" s="237"/>
      <c r="F88" s="237"/>
      <c r="G88" s="237"/>
      <c r="H88" s="238"/>
      <c r="I88" s="1">
        <v>81</v>
      </c>
      <c r="J88" s="7"/>
      <c r="K88" s="7"/>
    </row>
    <row r="89" spans="1:11" ht="12.75">
      <c r="A89" s="236" t="s">
        <v>131</v>
      </c>
      <c r="B89" s="237"/>
      <c r="C89" s="237"/>
      <c r="D89" s="237"/>
      <c r="E89" s="237"/>
      <c r="F89" s="237"/>
      <c r="G89" s="237"/>
      <c r="H89" s="238"/>
      <c r="I89" s="1">
        <v>82</v>
      </c>
      <c r="J89" s="7">
        <v>61480124</v>
      </c>
      <c r="K89" s="7">
        <v>61370778</v>
      </c>
    </row>
    <row r="90" spans="1:11" ht="12.75">
      <c r="A90" s="239" t="s">
        <v>20</v>
      </c>
      <c r="B90" s="240"/>
      <c r="C90" s="240"/>
      <c r="D90" s="240"/>
      <c r="E90" s="240"/>
      <c r="F90" s="240"/>
      <c r="G90" s="240"/>
      <c r="H90" s="241"/>
      <c r="I90" s="1">
        <v>83</v>
      </c>
      <c r="J90" s="44">
        <f>SUM(J91:J99)</f>
        <v>155040282</v>
      </c>
      <c r="K90" s="44">
        <f>SUM(K91:K99)</f>
        <v>143197638</v>
      </c>
    </row>
    <row r="91" spans="1:11" ht="12.75">
      <c r="A91" s="236" t="s">
        <v>132</v>
      </c>
      <c r="B91" s="237"/>
      <c r="C91" s="237"/>
      <c r="D91" s="237"/>
      <c r="E91" s="237"/>
      <c r="F91" s="237"/>
      <c r="G91" s="237"/>
      <c r="H91" s="238"/>
      <c r="I91" s="1">
        <v>84</v>
      </c>
      <c r="J91" s="7"/>
      <c r="K91" s="7"/>
    </row>
    <row r="92" spans="1:11" ht="12.75">
      <c r="A92" s="236" t="s">
        <v>243</v>
      </c>
      <c r="B92" s="237"/>
      <c r="C92" s="237"/>
      <c r="D92" s="237"/>
      <c r="E92" s="237"/>
      <c r="F92" s="237"/>
      <c r="G92" s="237"/>
      <c r="H92" s="238"/>
      <c r="I92" s="1">
        <v>85</v>
      </c>
      <c r="J92" s="7">
        <v>481084</v>
      </c>
      <c r="K92" s="7">
        <v>0</v>
      </c>
    </row>
    <row r="93" spans="1:11" ht="12.75">
      <c r="A93" s="236" t="s">
        <v>0</v>
      </c>
      <c r="B93" s="237"/>
      <c r="C93" s="237"/>
      <c r="D93" s="237"/>
      <c r="E93" s="237"/>
      <c r="F93" s="237"/>
      <c r="G93" s="237"/>
      <c r="H93" s="238"/>
      <c r="I93" s="1">
        <v>86</v>
      </c>
      <c r="J93" s="7">
        <v>153935058</v>
      </c>
      <c r="K93" s="7">
        <v>143076799</v>
      </c>
    </row>
    <row r="94" spans="1:11" ht="12.75">
      <c r="A94" s="236" t="s">
        <v>244</v>
      </c>
      <c r="B94" s="237"/>
      <c r="C94" s="237"/>
      <c r="D94" s="237"/>
      <c r="E94" s="237"/>
      <c r="F94" s="237"/>
      <c r="G94" s="237"/>
      <c r="H94" s="238"/>
      <c r="I94" s="1">
        <v>87</v>
      </c>
      <c r="J94" s="7"/>
      <c r="K94" s="7"/>
    </row>
    <row r="95" spans="1:11" ht="12.75">
      <c r="A95" s="236" t="s">
        <v>245</v>
      </c>
      <c r="B95" s="237"/>
      <c r="C95" s="237"/>
      <c r="D95" s="237"/>
      <c r="E95" s="237"/>
      <c r="F95" s="237"/>
      <c r="G95" s="237"/>
      <c r="H95" s="238"/>
      <c r="I95" s="1">
        <v>88</v>
      </c>
      <c r="J95" s="7"/>
      <c r="K95" s="7"/>
    </row>
    <row r="96" spans="1:11" ht="12.75">
      <c r="A96" s="236" t="s">
        <v>246</v>
      </c>
      <c r="B96" s="237"/>
      <c r="C96" s="237"/>
      <c r="D96" s="237"/>
      <c r="E96" s="237"/>
      <c r="F96" s="237"/>
      <c r="G96" s="237"/>
      <c r="H96" s="238"/>
      <c r="I96" s="1">
        <v>89</v>
      </c>
      <c r="J96" s="7"/>
      <c r="K96" s="7"/>
    </row>
    <row r="97" spans="1:11" ht="12.75">
      <c r="A97" s="236" t="s">
        <v>94</v>
      </c>
      <c r="B97" s="237"/>
      <c r="C97" s="237"/>
      <c r="D97" s="237"/>
      <c r="E97" s="237"/>
      <c r="F97" s="237"/>
      <c r="G97" s="237"/>
      <c r="H97" s="238"/>
      <c r="I97" s="1">
        <v>90</v>
      </c>
      <c r="J97" s="7"/>
      <c r="K97" s="7"/>
    </row>
    <row r="98" spans="1:11" ht="12.75">
      <c r="A98" s="236" t="s">
        <v>92</v>
      </c>
      <c r="B98" s="237"/>
      <c r="C98" s="237"/>
      <c r="D98" s="237"/>
      <c r="E98" s="237"/>
      <c r="F98" s="237"/>
      <c r="G98" s="237"/>
      <c r="H98" s="238"/>
      <c r="I98" s="1">
        <v>91</v>
      </c>
      <c r="J98" s="7"/>
      <c r="K98" s="7"/>
    </row>
    <row r="99" spans="1:11" ht="12.75">
      <c r="A99" s="236" t="s">
        <v>93</v>
      </c>
      <c r="B99" s="237"/>
      <c r="C99" s="237"/>
      <c r="D99" s="237"/>
      <c r="E99" s="237"/>
      <c r="F99" s="237"/>
      <c r="G99" s="237"/>
      <c r="H99" s="238"/>
      <c r="I99" s="1">
        <v>92</v>
      </c>
      <c r="J99" s="7">
        <v>624140</v>
      </c>
      <c r="K99" s="7">
        <v>120839</v>
      </c>
    </row>
    <row r="100" spans="1:11" ht="12.75">
      <c r="A100" s="239" t="s">
        <v>21</v>
      </c>
      <c r="B100" s="240"/>
      <c r="C100" s="240"/>
      <c r="D100" s="240"/>
      <c r="E100" s="240"/>
      <c r="F100" s="240"/>
      <c r="G100" s="240"/>
      <c r="H100" s="241"/>
      <c r="I100" s="1">
        <v>93</v>
      </c>
      <c r="J100" s="44">
        <f>SUM(J101:J112)</f>
        <v>679044927</v>
      </c>
      <c r="K100" s="44">
        <f>SUM(K101:K112)</f>
        <v>651712866</v>
      </c>
    </row>
    <row r="101" spans="1:11" ht="12.75">
      <c r="A101" s="236" t="s">
        <v>132</v>
      </c>
      <c r="B101" s="237"/>
      <c r="C101" s="237"/>
      <c r="D101" s="237"/>
      <c r="E101" s="237"/>
      <c r="F101" s="237"/>
      <c r="G101" s="237"/>
      <c r="H101" s="238"/>
      <c r="I101" s="1">
        <v>94</v>
      </c>
      <c r="J101" s="7"/>
      <c r="K101" s="7"/>
    </row>
    <row r="102" spans="1:11" ht="12.75">
      <c r="A102" s="236" t="s">
        <v>243</v>
      </c>
      <c r="B102" s="237"/>
      <c r="C102" s="237"/>
      <c r="D102" s="237"/>
      <c r="E102" s="237"/>
      <c r="F102" s="237"/>
      <c r="G102" s="237"/>
      <c r="H102" s="238"/>
      <c r="I102" s="1">
        <v>95</v>
      </c>
      <c r="J102" s="7">
        <v>88883197</v>
      </c>
      <c r="K102" s="7">
        <v>74526011</v>
      </c>
    </row>
    <row r="103" spans="1:11" ht="12.75">
      <c r="A103" s="236" t="s">
        <v>0</v>
      </c>
      <c r="B103" s="237"/>
      <c r="C103" s="237"/>
      <c r="D103" s="237"/>
      <c r="E103" s="237"/>
      <c r="F103" s="237"/>
      <c r="G103" s="237"/>
      <c r="H103" s="238"/>
      <c r="I103" s="1">
        <v>96</v>
      </c>
      <c r="J103" s="7">
        <v>150134887</v>
      </c>
      <c r="K103" s="7">
        <v>190813456</v>
      </c>
    </row>
    <row r="104" spans="1:11" ht="12.75">
      <c r="A104" s="236" t="s">
        <v>244</v>
      </c>
      <c r="B104" s="237"/>
      <c r="C104" s="237"/>
      <c r="D104" s="237"/>
      <c r="E104" s="237"/>
      <c r="F104" s="237"/>
      <c r="G104" s="237"/>
      <c r="H104" s="238"/>
      <c r="I104" s="1">
        <v>97</v>
      </c>
      <c r="J104" s="7">
        <v>55238359</v>
      </c>
      <c r="K104" s="7">
        <v>98633147</v>
      </c>
    </row>
    <row r="105" spans="1:11" ht="12.75">
      <c r="A105" s="236" t="s">
        <v>245</v>
      </c>
      <c r="B105" s="237"/>
      <c r="C105" s="237"/>
      <c r="D105" s="237"/>
      <c r="E105" s="237"/>
      <c r="F105" s="237"/>
      <c r="G105" s="237"/>
      <c r="H105" s="238"/>
      <c r="I105" s="1">
        <v>98</v>
      </c>
      <c r="J105" s="7">
        <v>321583430</v>
      </c>
      <c r="K105" s="7">
        <v>224430145</v>
      </c>
    </row>
    <row r="106" spans="1:11" ht="12.75">
      <c r="A106" s="236" t="s">
        <v>246</v>
      </c>
      <c r="B106" s="237"/>
      <c r="C106" s="237"/>
      <c r="D106" s="237"/>
      <c r="E106" s="237"/>
      <c r="F106" s="237"/>
      <c r="G106" s="237"/>
      <c r="H106" s="238"/>
      <c r="I106" s="1">
        <v>99</v>
      </c>
      <c r="J106" s="7">
        <v>38240434</v>
      </c>
      <c r="K106" s="7">
        <v>16494386</v>
      </c>
    </row>
    <row r="107" spans="1:11" ht="12.75">
      <c r="A107" s="236" t="s">
        <v>94</v>
      </c>
      <c r="B107" s="237"/>
      <c r="C107" s="237"/>
      <c r="D107" s="237"/>
      <c r="E107" s="237"/>
      <c r="F107" s="237"/>
      <c r="G107" s="237"/>
      <c r="H107" s="238"/>
      <c r="I107" s="1">
        <v>100</v>
      </c>
      <c r="J107" s="7"/>
      <c r="K107" s="7"/>
    </row>
    <row r="108" spans="1:11" ht="12.75">
      <c r="A108" s="236" t="s">
        <v>95</v>
      </c>
      <c r="B108" s="237"/>
      <c r="C108" s="237"/>
      <c r="D108" s="237"/>
      <c r="E108" s="237"/>
      <c r="F108" s="237"/>
      <c r="G108" s="237"/>
      <c r="H108" s="238"/>
      <c r="I108" s="1">
        <v>101</v>
      </c>
      <c r="J108" s="7">
        <v>7090015</v>
      </c>
      <c r="K108" s="7">
        <v>6650641</v>
      </c>
    </row>
    <row r="109" spans="1:11" ht="12.75">
      <c r="A109" s="236" t="s">
        <v>96</v>
      </c>
      <c r="B109" s="237"/>
      <c r="C109" s="237"/>
      <c r="D109" s="237"/>
      <c r="E109" s="237"/>
      <c r="F109" s="237"/>
      <c r="G109" s="237"/>
      <c r="H109" s="238"/>
      <c r="I109" s="1">
        <v>102</v>
      </c>
      <c r="J109" s="7">
        <v>13824935</v>
      </c>
      <c r="K109" s="7">
        <v>34562691</v>
      </c>
    </row>
    <row r="110" spans="1:11" ht="12.75">
      <c r="A110" s="236" t="s">
        <v>99</v>
      </c>
      <c r="B110" s="237"/>
      <c r="C110" s="237"/>
      <c r="D110" s="237"/>
      <c r="E110" s="237"/>
      <c r="F110" s="237"/>
      <c r="G110" s="237"/>
      <c r="H110" s="238"/>
      <c r="I110" s="1">
        <v>103</v>
      </c>
      <c r="J110" s="7">
        <v>501922</v>
      </c>
      <c r="K110" s="7">
        <v>567589</v>
      </c>
    </row>
    <row r="111" spans="1:11" ht="12.75">
      <c r="A111" s="236" t="s">
        <v>97</v>
      </c>
      <c r="B111" s="237"/>
      <c r="C111" s="237"/>
      <c r="D111" s="237"/>
      <c r="E111" s="237"/>
      <c r="F111" s="237"/>
      <c r="G111" s="237"/>
      <c r="H111" s="238"/>
      <c r="I111" s="1">
        <v>104</v>
      </c>
      <c r="J111" s="7"/>
      <c r="K111" s="7"/>
    </row>
    <row r="112" spans="1:11" ht="12.75">
      <c r="A112" s="236" t="s">
        <v>98</v>
      </c>
      <c r="B112" s="237"/>
      <c r="C112" s="237"/>
      <c r="D112" s="237"/>
      <c r="E112" s="237"/>
      <c r="F112" s="237"/>
      <c r="G112" s="237"/>
      <c r="H112" s="238"/>
      <c r="I112" s="1">
        <v>105</v>
      </c>
      <c r="J112" s="7">
        <v>3547748</v>
      </c>
      <c r="K112" s="7">
        <v>5034800</v>
      </c>
    </row>
    <row r="113" spans="1:11" ht="12.75">
      <c r="A113" s="239" t="s">
        <v>1</v>
      </c>
      <c r="B113" s="240"/>
      <c r="C113" s="240"/>
      <c r="D113" s="240"/>
      <c r="E113" s="240"/>
      <c r="F113" s="240"/>
      <c r="G113" s="240"/>
      <c r="H113" s="241"/>
      <c r="I113" s="1">
        <v>106</v>
      </c>
      <c r="J113" s="7">
        <v>75632473</v>
      </c>
      <c r="K113" s="7">
        <v>116533711</v>
      </c>
    </row>
    <row r="114" spans="1:11" ht="12.75">
      <c r="A114" s="239" t="s">
        <v>25</v>
      </c>
      <c r="B114" s="240"/>
      <c r="C114" s="240"/>
      <c r="D114" s="240"/>
      <c r="E114" s="240"/>
      <c r="F114" s="240"/>
      <c r="G114" s="240"/>
      <c r="H114" s="241"/>
      <c r="I114" s="1">
        <v>107</v>
      </c>
      <c r="J114" s="44">
        <f>J69+J86+J90+J100+J113</f>
        <v>1302420718</v>
      </c>
      <c r="K114" s="44">
        <f>K69+K86+K90+K100+K113</f>
        <v>1301770123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>
        <v>718274072</v>
      </c>
      <c r="K115" s="8">
        <v>665883865</v>
      </c>
    </row>
    <row r="116" spans="1:11" ht="12.75">
      <c r="A116" s="228" t="s">
        <v>310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32" t="s">
        <v>186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ht="12.75">
      <c r="A118" s="236" t="s">
        <v>8</v>
      </c>
      <c r="B118" s="237"/>
      <c r="C118" s="237"/>
      <c r="D118" s="237"/>
      <c r="E118" s="237"/>
      <c r="F118" s="237"/>
      <c r="G118" s="237"/>
      <c r="H118" s="238"/>
      <c r="I118" s="1">
        <v>109</v>
      </c>
      <c r="J118" s="7">
        <v>314665093</v>
      </c>
      <c r="K118" s="7">
        <v>312972819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9872819</v>
      </c>
      <c r="K119" s="8">
        <v>9297311</v>
      </c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7">
      <selection activeCell="J61" sqref="J61"/>
    </sheetView>
  </sheetViews>
  <sheetFormatPr defaultColWidth="9.140625" defaultRowHeight="12.75"/>
  <cols>
    <col min="1" max="9" width="9.140625" style="43" customWidth="1"/>
    <col min="10" max="10" width="9.8515625" style="138" customWidth="1"/>
    <col min="11" max="11" width="10.00390625" style="43" customWidth="1"/>
    <col min="12" max="12" width="9.8515625" style="43" customWidth="1"/>
    <col min="13" max="13" width="10.28125" style="43" customWidth="1"/>
    <col min="14" max="16384" width="9.140625" style="43" customWidth="1"/>
  </cols>
  <sheetData>
    <row r="1" spans="1:13" ht="12.7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68" t="s">
        <v>364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96" t="s">
        <v>360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23.25">
      <c r="A4" s="297" t="s">
        <v>59</v>
      </c>
      <c r="B4" s="297"/>
      <c r="C4" s="297"/>
      <c r="D4" s="297"/>
      <c r="E4" s="297"/>
      <c r="F4" s="297"/>
      <c r="G4" s="297"/>
      <c r="H4" s="297"/>
      <c r="I4" s="49" t="s">
        <v>279</v>
      </c>
      <c r="J4" s="299" t="s">
        <v>363</v>
      </c>
      <c r="K4" s="299"/>
      <c r="L4" s="299" t="s">
        <v>362</v>
      </c>
      <c r="M4" s="299"/>
    </row>
    <row r="5" spans="1:13" ht="22.5">
      <c r="A5" s="300"/>
      <c r="B5" s="300"/>
      <c r="C5" s="300"/>
      <c r="D5" s="300"/>
      <c r="E5" s="300"/>
      <c r="F5" s="300"/>
      <c r="G5" s="300"/>
      <c r="H5" s="300"/>
      <c r="I5" s="139"/>
      <c r="J5" s="140" t="s">
        <v>314</v>
      </c>
      <c r="K5" s="140" t="s">
        <v>315</v>
      </c>
      <c r="L5" s="140" t="s">
        <v>314</v>
      </c>
      <c r="M5" s="140" t="s">
        <v>315</v>
      </c>
    </row>
    <row r="6" spans="1:13" ht="12.75">
      <c r="A6" s="298">
        <v>1</v>
      </c>
      <c r="B6" s="298"/>
      <c r="C6" s="298"/>
      <c r="D6" s="298"/>
      <c r="E6" s="298"/>
      <c r="F6" s="298"/>
      <c r="G6" s="298"/>
      <c r="H6" s="298"/>
      <c r="I6" s="141">
        <v>2</v>
      </c>
      <c r="J6" s="140">
        <v>3</v>
      </c>
      <c r="K6" s="140">
        <v>4</v>
      </c>
      <c r="L6" s="140">
        <v>5</v>
      </c>
      <c r="M6" s="140">
        <v>6</v>
      </c>
    </row>
    <row r="7" spans="1:13" ht="12.75">
      <c r="A7" s="282" t="s">
        <v>26</v>
      </c>
      <c r="B7" s="283"/>
      <c r="C7" s="283"/>
      <c r="D7" s="283"/>
      <c r="E7" s="283"/>
      <c r="F7" s="283"/>
      <c r="G7" s="283"/>
      <c r="H7" s="284"/>
      <c r="I7" s="142">
        <v>111</v>
      </c>
      <c r="J7" s="135">
        <f>SUM(J8:J9)</f>
        <v>530388113</v>
      </c>
      <c r="K7" s="135">
        <f>SUM(K8:K9)</f>
        <v>190340232</v>
      </c>
      <c r="L7" s="135">
        <f>SUM(L8:L9)</f>
        <v>514022696</v>
      </c>
      <c r="M7" s="135">
        <f>SUM(M8:M9)</f>
        <v>149134880</v>
      </c>
    </row>
    <row r="8" spans="1:13" ht="12.75">
      <c r="A8" s="272" t="s">
        <v>152</v>
      </c>
      <c r="B8" s="273"/>
      <c r="C8" s="273"/>
      <c r="D8" s="273"/>
      <c r="E8" s="273"/>
      <c r="F8" s="273"/>
      <c r="G8" s="273"/>
      <c r="H8" s="274"/>
      <c r="I8" s="143">
        <v>112</v>
      </c>
      <c r="J8" s="136">
        <v>474736406</v>
      </c>
      <c r="K8" s="136">
        <v>183302424</v>
      </c>
      <c r="L8" s="136">
        <v>496489768</v>
      </c>
      <c r="M8" s="136">
        <v>140655553</v>
      </c>
    </row>
    <row r="9" spans="1:13" ht="12.75">
      <c r="A9" s="272" t="s">
        <v>103</v>
      </c>
      <c r="B9" s="273"/>
      <c r="C9" s="273"/>
      <c r="D9" s="273"/>
      <c r="E9" s="273"/>
      <c r="F9" s="273"/>
      <c r="G9" s="273"/>
      <c r="H9" s="274"/>
      <c r="I9" s="143">
        <v>113</v>
      </c>
      <c r="J9" s="136">
        <v>55651707</v>
      </c>
      <c r="K9" s="136">
        <v>7037808</v>
      </c>
      <c r="L9" s="136">
        <v>17532928</v>
      </c>
      <c r="M9" s="136">
        <v>8479327</v>
      </c>
    </row>
    <row r="10" spans="1:13" ht="12.75">
      <c r="A10" s="272" t="s">
        <v>12</v>
      </c>
      <c r="B10" s="273"/>
      <c r="C10" s="273"/>
      <c r="D10" s="273"/>
      <c r="E10" s="273"/>
      <c r="F10" s="273"/>
      <c r="G10" s="273"/>
      <c r="H10" s="274"/>
      <c r="I10" s="143">
        <v>114</v>
      </c>
      <c r="J10" s="137">
        <f>J11+J12+J16+J20+J21+J22+J25+J26</f>
        <v>535989744</v>
      </c>
      <c r="K10" s="137">
        <f>K11+K12+K16+K20+K21+K22+K25+K26</f>
        <v>191452416</v>
      </c>
      <c r="L10" s="137">
        <f>L11+L12+L16+L20+L21+L22+L25+L26</f>
        <v>519789189</v>
      </c>
      <c r="M10" s="137">
        <f>M11+M12+M16+M20+M21+M22+M25+M26</f>
        <v>155047167</v>
      </c>
    </row>
    <row r="11" spans="1:13" ht="12.75">
      <c r="A11" s="272" t="s">
        <v>104</v>
      </c>
      <c r="B11" s="273"/>
      <c r="C11" s="273"/>
      <c r="D11" s="273"/>
      <c r="E11" s="273"/>
      <c r="F11" s="273"/>
      <c r="G11" s="273"/>
      <c r="H11" s="274"/>
      <c r="I11" s="143">
        <v>115</v>
      </c>
      <c r="J11" s="136">
        <v>1550415</v>
      </c>
      <c r="K11" s="136">
        <v>2969816</v>
      </c>
      <c r="L11" s="136">
        <v>9961825</v>
      </c>
      <c r="M11" s="136">
        <v>1606977</v>
      </c>
    </row>
    <row r="12" spans="1:13" ht="12.75">
      <c r="A12" s="272" t="s">
        <v>22</v>
      </c>
      <c r="B12" s="273"/>
      <c r="C12" s="273"/>
      <c r="D12" s="273"/>
      <c r="E12" s="273"/>
      <c r="F12" s="273"/>
      <c r="G12" s="273"/>
      <c r="H12" s="274"/>
      <c r="I12" s="143">
        <v>116</v>
      </c>
      <c r="J12" s="137">
        <f>SUM(J13:J15)</f>
        <v>374954628</v>
      </c>
      <c r="K12" s="137">
        <f>SUM(K13:K15)</f>
        <v>148979512</v>
      </c>
      <c r="L12" s="137">
        <f>SUM(L13:L15)</f>
        <v>384704154</v>
      </c>
      <c r="M12" s="137">
        <f>SUM(M13:M15)</f>
        <v>124837589</v>
      </c>
    </row>
    <row r="13" spans="1:13" ht="12.75">
      <c r="A13" s="293" t="s">
        <v>146</v>
      </c>
      <c r="B13" s="294"/>
      <c r="C13" s="294"/>
      <c r="D13" s="294"/>
      <c r="E13" s="294"/>
      <c r="F13" s="294"/>
      <c r="G13" s="294"/>
      <c r="H13" s="295"/>
      <c r="I13" s="143">
        <v>117</v>
      </c>
      <c r="J13" s="136">
        <v>85744268</v>
      </c>
      <c r="K13" s="136">
        <v>49786132</v>
      </c>
      <c r="L13" s="136">
        <v>66332886</v>
      </c>
      <c r="M13" s="136">
        <v>18245044</v>
      </c>
    </row>
    <row r="14" spans="1:13" ht="12.75">
      <c r="A14" s="293" t="s">
        <v>147</v>
      </c>
      <c r="B14" s="294"/>
      <c r="C14" s="294"/>
      <c r="D14" s="294"/>
      <c r="E14" s="294"/>
      <c r="F14" s="294"/>
      <c r="G14" s="294"/>
      <c r="H14" s="295"/>
      <c r="I14" s="143">
        <v>118</v>
      </c>
      <c r="J14" s="136">
        <v>20600291</v>
      </c>
      <c r="K14" s="136">
        <v>9823582</v>
      </c>
      <c r="L14" s="136">
        <v>27157522</v>
      </c>
      <c r="M14" s="136">
        <v>12456877</v>
      </c>
    </row>
    <row r="15" spans="1:13" ht="12.75">
      <c r="A15" s="293" t="s">
        <v>61</v>
      </c>
      <c r="B15" s="294"/>
      <c r="C15" s="294"/>
      <c r="D15" s="294"/>
      <c r="E15" s="294"/>
      <c r="F15" s="294"/>
      <c r="G15" s="294"/>
      <c r="H15" s="295"/>
      <c r="I15" s="143">
        <v>119</v>
      </c>
      <c r="J15" s="136">
        <v>268610069</v>
      </c>
      <c r="K15" s="136">
        <v>89369798</v>
      </c>
      <c r="L15" s="136">
        <v>291213746</v>
      </c>
      <c r="M15" s="136">
        <v>94135668</v>
      </c>
    </row>
    <row r="16" spans="1:13" ht="12.75">
      <c r="A16" s="272" t="s">
        <v>23</v>
      </c>
      <c r="B16" s="273"/>
      <c r="C16" s="273"/>
      <c r="D16" s="273"/>
      <c r="E16" s="273"/>
      <c r="F16" s="273"/>
      <c r="G16" s="273"/>
      <c r="H16" s="274"/>
      <c r="I16" s="143">
        <v>120</v>
      </c>
      <c r="J16" s="137">
        <f>SUM(J17:J19)</f>
        <v>92861234</v>
      </c>
      <c r="K16" s="137">
        <v>31522537</v>
      </c>
      <c r="L16" s="137">
        <f>SUM(L17:L19)</f>
        <v>82263379</v>
      </c>
      <c r="M16" s="137">
        <f>SUM(M17:M19)</f>
        <v>27036862</v>
      </c>
    </row>
    <row r="17" spans="1:13" ht="12.75">
      <c r="A17" s="293" t="s">
        <v>62</v>
      </c>
      <c r="B17" s="294"/>
      <c r="C17" s="294"/>
      <c r="D17" s="294"/>
      <c r="E17" s="294"/>
      <c r="F17" s="294"/>
      <c r="G17" s="294"/>
      <c r="H17" s="295"/>
      <c r="I17" s="143">
        <v>121</v>
      </c>
      <c r="J17" s="136">
        <v>55734487</v>
      </c>
      <c r="K17" s="136">
        <v>18989454</v>
      </c>
      <c r="L17" s="136">
        <v>50167076</v>
      </c>
      <c r="M17" s="136">
        <v>16526800</v>
      </c>
    </row>
    <row r="18" spans="1:13" ht="12.75">
      <c r="A18" s="293" t="s">
        <v>63</v>
      </c>
      <c r="B18" s="294"/>
      <c r="C18" s="294"/>
      <c r="D18" s="294"/>
      <c r="E18" s="294"/>
      <c r="F18" s="294"/>
      <c r="G18" s="294"/>
      <c r="H18" s="295"/>
      <c r="I18" s="143">
        <v>122</v>
      </c>
      <c r="J18" s="136">
        <v>23275726</v>
      </c>
      <c r="K18" s="136">
        <v>7825454</v>
      </c>
      <c r="L18" s="136">
        <v>19827173</v>
      </c>
      <c r="M18" s="136">
        <v>6486293</v>
      </c>
    </row>
    <row r="19" spans="1:13" ht="12.75">
      <c r="A19" s="293" t="s">
        <v>64</v>
      </c>
      <c r="B19" s="294"/>
      <c r="C19" s="294"/>
      <c r="D19" s="294"/>
      <c r="E19" s="294"/>
      <c r="F19" s="294"/>
      <c r="G19" s="294"/>
      <c r="H19" s="295"/>
      <c r="I19" s="143">
        <v>123</v>
      </c>
      <c r="J19" s="136">
        <v>13851021</v>
      </c>
      <c r="K19" s="136">
        <v>4707629</v>
      </c>
      <c r="L19" s="136">
        <v>12269130</v>
      </c>
      <c r="M19" s="136">
        <v>4023769</v>
      </c>
    </row>
    <row r="20" spans="1:13" ht="12.75">
      <c r="A20" s="272" t="s">
        <v>105</v>
      </c>
      <c r="B20" s="273"/>
      <c r="C20" s="273"/>
      <c r="D20" s="273"/>
      <c r="E20" s="273"/>
      <c r="F20" s="273"/>
      <c r="G20" s="273"/>
      <c r="H20" s="274"/>
      <c r="I20" s="143">
        <v>124</v>
      </c>
      <c r="J20" s="136">
        <v>13316578</v>
      </c>
      <c r="K20" s="136">
        <v>3924339</v>
      </c>
      <c r="L20" s="136">
        <v>14709653</v>
      </c>
      <c r="M20" s="136">
        <v>4660617</v>
      </c>
    </row>
    <row r="21" spans="1:13" ht="12.75">
      <c r="A21" s="272" t="s">
        <v>106</v>
      </c>
      <c r="B21" s="273"/>
      <c r="C21" s="273"/>
      <c r="D21" s="273"/>
      <c r="E21" s="273"/>
      <c r="F21" s="273"/>
      <c r="G21" s="273"/>
      <c r="H21" s="274"/>
      <c r="I21" s="143">
        <v>125</v>
      </c>
      <c r="J21" s="136">
        <v>35243003</v>
      </c>
      <c r="K21" s="136">
        <v>5315519</v>
      </c>
      <c r="L21" s="136">
        <v>10721949</v>
      </c>
      <c r="M21" s="136">
        <v>-4595954</v>
      </c>
    </row>
    <row r="22" spans="1:13" ht="12.75">
      <c r="A22" s="272" t="s">
        <v>24</v>
      </c>
      <c r="B22" s="273"/>
      <c r="C22" s="273"/>
      <c r="D22" s="273"/>
      <c r="E22" s="273"/>
      <c r="F22" s="273"/>
      <c r="G22" s="273"/>
      <c r="H22" s="274"/>
      <c r="I22" s="143">
        <v>126</v>
      </c>
      <c r="J22" s="137">
        <f>SUM(J23:J24)</f>
        <v>2469263</v>
      </c>
      <c r="K22" s="137">
        <f>SUM(K23:K24)</f>
        <v>1480416</v>
      </c>
      <c r="L22" s="137">
        <f>SUM(L23:L24)</f>
        <v>1377226</v>
      </c>
      <c r="M22" s="137">
        <f>SUM(M23:M24)</f>
        <v>1377220</v>
      </c>
    </row>
    <row r="23" spans="1:13" ht="12.75">
      <c r="A23" s="293" t="s">
        <v>137</v>
      </c>
      <c r="B23" s="294"/>
      <c r="C23" s="294"/>
      <c r="D23" s="294"/>
      <c r="E23" s="294"/>
      <c r="F23" s="294"/>
      <c r="G23" s="294"/>
      <c r="H23" s="295"/>
      <c r="I23" s="143">
        <v>127</v>
      </c>
      <c r="J23" s="136"/>
      <c r="K23" s="136"/>
      <c r="L23" s="136"/>
      <c r="M23" s="136"/>
    </row>
    <row r="24" spans="1:13" ht="12.75">
      <c r="A24" s="293" t="s">
        <v>138</v>
      </c>
      <c r="B24" s="294"/>
      <c r="C24" s="294"/>
      <c r="D24" s="294"/>
      <c r="E24" s="294"/>
      <c r="F24" s="294"/>
      <c r="G24" s="294"/>
      <c r="H24" s="295"/>
      <c r="I24" s="143">
        <v>128</v>
      </c>
      <c r="J24" s="136">
        <v>2469263</v>
      </c>
      <c r="K24" s="136">
        <v>1480416</v>
      </c>
      <c r="L24" s="136">
        <v>1377226</v>
      </c>
      <c r="M24" s="136">
        <v>1377220</v>
      </c>
    </row>
    <row r="25" spans="1:13" ht="12.75">
      <c r="A25" s="272" t="s">
        <v>107</v>
      </c>
      <c r="B25" s="273"/>
      <c r="C25" s="273"/>
      <c r="D25" s="273"/>
      <c r="E25" s="273"/>
      <c r="F25" s="273"/>
      <c r="G25" s="273"/>
      <c r="H25" s="274"/>
      <c r="I25" s="143">
        <v>129</v>
      </c>
      <c r="J25" s="136">
        <v>11761348</v>
      </c>
      <c r="K25" s="136">
        <v>-2880176</v>
      </c>
      <c r="L25" s="136">
        <v>13881012</v>
      </c>
      <c r="M25" s="136">
        <v>-1439252</v>
      </c>
    </row>
    <row r="26" spans="1:13" ht="12.75">
      <c r="A26" s="272" t="s">
        <v>50</v>
      </c>
      <c r="B26" s="273"/>
      <c r="C26" s="273"/>
      <c r="D26" s="273"/>
      <c r="E26" s="273"/>
      <c r="F26" s="273"/>
      <c r="G26" s="273"/>
      <c r="H26" s="274"/>
      <c r="I26" s="143">
        <v>130</v>
      </c>
      <c r="J26" s="136">
        <v>3833275</v>
      </c>
      <c r="K26" s="136">
        <v>140453</v>
      </c>
      <c r="L26" s="136">
        <v>2169991</v>
      </c>
      <c r="M26" s="136">
        <v>1563108</v>
      </c>
    </row>
    <row r="27" spans="1:13" ht="12.75">
      <c r="A27" s="272" t="s">
        <v>213</v>
      </c>
      <c r="B27" s="273"/>
      <c r="C27" s="273"/>
      <c r="D27" s="273"/>
      <c r="E27" s="273"/>
      <c r="F27" s="273"/>
      <c r="G27" s="273"/>
      <c r="H27" s="274"/>
      <c r="I27" s="143">
        <v>131</v>
      </c>
      <c r="J27" s="137">
        <f>SUM(J28:J32)</f>
        <v>28982578</v>
      </c>
      <c r="K27" s="137">
        <f>SUM(K28:K32)</f>
        <v>13812932</v>
      </c>
      <c r="L27" s="137">
        <f>SUM(L28:L32)</f>
        <v>23457216</v>
      </c>
      <c r="M27" s="137">
        <f>SUM(M28:M32)</f>
        <v>8605204</v>
      </c>
    </row>
    <row r="28" spans="1:13" ht="23.25" customHeight="1">
      <c r="A28" s="272" t="s">
        <v>227</v>
      </c>
      <c r="B28" s="273"/>
      <c r="C28" s="273"/>
      <c r="D28" s="273"/>
      <c r="E28" s="273"/>
      <c r="F28" s="273"/>
      <c r="G28" s="273"/>
      <c r="H28" s="274"/>
      <c r="I28" s="143">
        <v>132</v>
      </c>
      <c r="J28" s="136">
        <v>0</v>
      </c>
      <c r="K28" s="136">
        <v>-12573</v>
      </c>
      <c r="L28" s="136">
        <v>450103</v>
      </c>
      <c r="M28" s="136">
        <v>132010</v>
      </c>
    </row>
    <row r="29" spans="1:13" ht="26.25" customHeight="1">
      <c r="A29" s="272" t="s">
        <v>155</v>
      </c>
      <c r="B29" s="273"/>
      <c r="C29" s="273"/>
      <c r="D29" s="273"/>
      <c r="E29" s="273"/>
      <c r="F29" s="273"/>
      <c r="G29" s="273"/>
      <c r="H29" s="274"/>
      <c r="I29" s="143">
        <v>133</v>
      </c>
      <c r="J29" s="136">
        <v>15466332</v>
      </c>
      <c r="K29" s="136">
        <v>309259</v>
      </c>
      <c r="L29" s="136">
        <v>21219435</v>
      </c>
      <c r="M29" s="136">
        <v>8066345</v>
      </c>
    </row>
    <row r="30" spans="1:13" ht="12.75">
      <c r="A30" s="272" t="s">
        <v>139</v>
      </c>
      <c r="B30" s="273"/>
      <c r="C30" s="273"/>
      <c r="D30" s="273"/>
      <c r="E30" s="273"/>
      <c r="F30" s="273"/>
      <c r="G30" s="273"/>
      <c r="H30" s="274"/>
      <c r="I30" s="143">
        <v>134</v>
      </c>
      <c r="J30" s="136"/>
      <c r="K30" s="136"/>
      <c r="L30" s="136"/>
      <c r="M30" s="136"/>
    </row>
    <row r="31" spans="1:13" ht="12.75">
      <c r="A31" s="272" t="s">
        <v>223</v>
      </c>
      <c r="B31" s="273"/>
      <c r="C31" s="273"/>
      <c r="D31" s="273"/>
      <c r="E31" s="273"/>
      <c r="F31" s="273"/>
      <c r="G31" s="273"/>
      <c r="H31" s="274"/>
      <c r="I31" s="143">
        <v>135</v>
      </c>
      <c r="J31" s="136">
        <v>13516246</v>
      </c>
      <c r="K31" s="136">
        <v>13516246</v>
      </c>
      <c r="L31" s="136">
        <v>1787678</v>
      </c>
      <c r="M31" s="136">
        <v>406849</v>
      </c>
    </row>
    <row r="32" spans="1:13" ht="12.75">
      <c r="A32" s="272" t="s">
        <v>140</v>
      </c>
      <c r="B32" s="273"/>
      <c r="C32" s="273"/>
      <c r="D32" s="273"/>
      <c r="E32" s="273"/>
      <c r="F32" s="273"/>
      <c r="G32" s="273"/>
      <c r="H32" s="274"/>
      <c r="I32" s="143">
        <v>136</v>
      </c>
      <c r="J32" s="136"/>
      <c r="K32" s="136"/>
      <c r="L32" s="136"/>
      <c r="M32" s="136"/>
    </row>
    <row r="33" spans="1:13" ht="12.75">
      <c r="A33" s="272" t="s">
        <v>214</v>
      </c>
      <c r="B33" s="273"/>
      <c r="C33" s="273"/>
      <c r="D33" s="273"/>
      <c r="E33" s="273"/>
      <c r="F33" s="273"/>
      <c r="G33" s="273"/>
      <c r="H33" s="274"/>
      <c r="I33" s="143">
        <v>137</v>
      </c>
      <c r="J33" s="137">
        <f>SUM(J34:J37)</f>
        <v>10219174</v>
      </c>
      <c r="K33" s="137">
        <f>SUM(K34:K37)</f>
        <v>5405820</v>
      </c>
      <c r="L33" s="137">
        <f>SUM(L34:L37)</f>
        <v>15102403</v>
      </c>
      <c r="M33" s="137">
        <f>SUM(M34:M37)</f>
        <v>3611837</v>
      </c>
    </row>
    <row r="34" spans="1:13" ht="12.75">
      <c r="A34" s="272" t="s">
        <v>66</v>
      </c>
      <c r="B34" s="273"/>
      <c r="C34" s="273"/>
      <c r="D34" s="273"/>
      <c r="E34" s="273"/>
      <c r="F34" s="273"/>
      <c r="G34" s="273"/>
      <c r="H34" s="274"/>
      <c r="I34" s="143">
        <v>138</v>
      </c>
      <c r="J34" s="136">
        <v>0</v>
      </c>
      <c r="K34" s="136">
        <v>-46253</v>
      </c>
      <c r="L34" s="136"/>
      <c r="M34" s="136">
        <v>-277593</v>
      </c>
    </row>
    <row r="35" spans="1:13" ht="12.75">
      <c r="A35" s="272" t="s">
        <v>65</v>
      </c>
      <c r="B35" s="273"/>
      <c r="C35" s="273"/>
      <c r="D35" s="273"/>
      <c r="E35" s="273"/>
      <c r="F35" s="273"/>
      <c r="G35" s="273"/>
      <c r="H35" s="274"/>
      <c r="I35" s="143">
        <v>139</v>
      </c>
      <c r="J35" s="136">
        <v>2076309</v>
      </c>
      <c r="K35" s="136">
        <v>-2680327</v>
      </c>
      <c r="L35" s="136">
        <v>14527783</v>
      </c>
      <c r="M35" s="136">
        <v>3475845</v>
      </c>
    </row>
    <row r="36" spans="1:13" ht="12.75">
      <c r="A36" s="272" t="s">
        <v>224</v>
      </c>
      <c r="B36" s="273"/>
      <c r="C36" s="273"/>
      <c r="D36" s="273"/>
      <c r="E36" s="273"/>
      <c r="F36" s="273"/>
      <c r="G36" s="273"/>
      <c r="H36" s="274"/>
      <c r="I36" s="143">
        <v>140</v>
      </c>
      <c r="J36" s="136">
        <v>8142865</v>
      </c>
      <c r="K36" s="136">
        <v>8132400</v>
      </c>
      <c r="L36" s="136">
        <v>574620</v>
      </c>
      <c r="M36" s="136">
        <v>413585</v>
      </c>
    </row>
    <row r="37" spans="1:13" ht="12.75">
      <c r="A37" s="272" t="s">
        <v>67</v>
      </c>
      <c r="B37" s="273"/>
      <c r="C37" s="273"/>
      <c r="D37" s="273"/>
      <c r="E37" s="273"/>
      <c r="F37" s="273"/>
      <c r="G37" s="273"/>
      <c r="H37" s="274"/>
      <c r="I37" s="143">
        <v>141</v>
      </c>
      <c r="J37" s="136"/>
      <c r="K37" s="136"/>
      <c r="L37" s="136"/>
      <c r="M37" s="136"/>
    </row>
    <row r="38" spans="1:13" ht="12.75">
      <c r="A38" s="272" t="s">
        <v>195</v>
      </c>
      <c r="B38" s="273"/>
      <c r="C38" s="273"/>
      <c r="D38" s="273"/>
      <c r="E38" s="273"/>
      <c r="F38" s="273"/>
      <c r="G38" s="273"/>
      <c r="H38" s="274"/>
      <c r="I38" s="143">
        <v>142</v>
      </c>
      <c r="J38" s="136"/>
      <c r="K38" s="136"/>
      <c r="L38" s="136"/>
      <c r="M38" s="136"/>
    </row>
    <row r="39" spans="1:13" ht="12.75">
      <c r="A39" s="272" t="s">
        <v>196</v>
      </c>
      <c r="B39" s="273"/>
      <c r="C39" s="273"/>
      <c r="D39" s="273"/>
      <c r="E39" s="273"/>
      <c r="F39" s="273"/>
      <c r="G39" s="273"/>
      <c r="H39" s="274"/>
      <c r="I39" s="143">
        <v>143</v>
      </c>
      <c r="J39" s="136"/>
      <c r="K39" s="136"/>
      <c r="L39" s="136"/>
      <c r="M39" s="136"/>
    </row>
    <row r="40" spans="1:13" ht="12.75">
      <c r="A40" s="272" t="s">
        <v>225</v>
      </c>
      <c r="B40" s="273"/>
      <c r="C40" s="273"/>
      <c r="D40" s="273"/>
      <c r="E40" s="273"/>
      <c r="F40" s="273"/>
      <c r="G40" s="273"/>
      <c r="H40" s="274"/>
      <c r="I40" s="143">
        <v>144</v>
      </c>
      <c r="J40" s="136"/>
      <c r="K40" s="136"/>
      <c r="L40" s="136"/>
      <c r="M40" s="136"/>
    </row>
    <row r="41" spans="1:13" ht="12.75">
      <c r="A41" s="272" t="s">
        <v>226</v>
      </c>
      <c r="B41" s="273"/>
      <c r="C41" s="273"/>
      <c r="D41" s="273"/>
      <c r="E41" s="273"/>
      <c r="F41" s="273"/>
      <c r="G41" s="273"/>
      <c r="H41" s="274"/>
      <c r="I41" s="143">
        <v>145</v>
      </c>
      <c r="J41" s="136"/>
      <c r="K41" s="136"/>
      <c r="L41" s="136"/>
      <c r="M41" s="136"/>
    </row>
    <row r="42" spans="1:13" ht="12.75">
      <c r="A42" s="272" t="s">
        <v>215</v>
      </c>
      <c r="B42" s="273"/>
      <c r="C42" s="273"/>
      <c r="D42" s="273"/>
      <c r="E42" s="273"/>
      <c r="F42" s="273"/>
      <c r="G42" s="273"/>
      <c r="H42" s="274"/>
      <c r="I42" s="143">
        <v>146</v>
      </c>
      <c r="J42" s="137">
        <f>J7+J27+J38+J40</f>
        <v>559370691</v>
      </c>
      <c r="K42" s="137">
        <f>K7+K27+K38+K40</f>
        <v>204153164</v>
      </c>
      <c r="L42" s="137">
        <f>L7+L27+L38+L40</f>
        <v>537479912</v>
      </c>
      <c r="M42" s="137">
        <f>M7+M27+M38+M40</f>
        <v>157740084</v>
      </c>
    </row>
    <row r="43" spans="1:13" ht="12.75">
      <c r="A43" s="272" t="s">
        <v>216</v>
      </c>
      <c r="B43" s="273"/>
      <c r="C43" s="273"/>
      <c r="D43" s="273"/>
      <c r="E43" s="273"/>
      <c r="F43" s="273"/>
      <c r="G43" s="273"/>
      <c r="H43" s="274"/>
      <c r="I43" s="143">
        <v>147</v>
      </c>
      <c r="J43" s="137">
        <f>J10+J33+J39+J41</f>
        <v>546208918</v>
      </c>
      <c r="K43" s="137">
        <f>K10+K33+K39+K41</f>
        <v>196858236</v>
      </c>
      <c r="L43" s="137">
        <f>L10+L33+L39+L41</f>
        <v>534891592</v>
      </c>
      <c r="M43" s="137">
        <f>M10+M33+M39+M41</f>
        <v>158659004</v>
      </c>
    </row>
    <row r="44" spans="1:13" ht="12.75">
      <c r="A44" s="272" t="s">
        <v>236</v>
      </c>
      <c r="B44" s="273"/>
      <c r="C44" s="273"/>
      <c r="D44" s="273"/>
      <c r="E44" s="273"/>
      <c r="F44" s="273"/>
      <c r="G44" s="273"/>
      <c r="H44" s="274"/>
      <c r="I44" s="143">
        <v>148</v>
      </c>
      <c r="J44" s="137">
        <f>J42-J43</f>
        <v>13161773</v>
      </c>
      <c r="K44" s="137">
        <f>K42-K43</f>
        <v>7294928</v>
      </c>
      <c r="L44" s="137">
        <f>L42-L43</f>
        <v>2588320</v>
      </c>
      <c r="M44" s="137">
        <f>M42-M43</f>
        <v>-918920</v>
      </c>
    </row>
    <row r="45" spans="1:13" ht="12.75">
      <c r="A45" s="290" t="s">
        <v>218</v>
      </c>
      <c r="B45" s="291"/>
      <c r="C45" s="291"/>
      <c r="D45" s="291"/>
      <c r="E45" s="291"/>
      <c r="F45" s="291"/>
      <c r="G45" s="291"/>
      <c r="H45" s="292"/>
      <c r="I45" s="143">
        <v>149</v>
      </c>
      <c r="J45" s="137">
        <f>IF(J42&gt;J43,J42-J43,0)</f>
        <v>13161773</v>
      </c>
      <c r="K45" s="137">
        <f>IF(K42&gt;K43,K42-K43,0)</f>
        <v>7294928</v>
      </c>
      <c r="L45" s="137">
        <f>IF(L42&gt;L43,L42-L43,0)</f>
        <v>2588320</v>
      </c>
      <c r="M45" s="137">
        <f>IF(M42&gt;M43,M42-M43,0)</f>
        <v>0</v>
      </c>
    </row>
    <row r="46" spans="1:13" ht="12.75">
      <c r="A46" s="290" t="s">
        <v>219</v>
      </c>
      <c r="B46" s="291"/>
      <c r="C46" s="291"/>
      <c r="D46" s="291"/>
      <c r="E46" s="291"/>
      <c r="F46" s="291"/>
      <c r="G46" s="291"/>
      <c r="H46" s="292"/>
      <c r="I46" s="143">
        <v>150</v>
      </c>
      <c r="J46" s="137">
        <f>IF(J43&gt;J42,J43-J42,0)</f>
        <v>0</v>
      </c>
      <c r="K46" s="137">
        <f>IF(K43&gt;K42,K43-K42,0)</f>
        <v>0</v>
      </c>
      <c r="L46" s="137">
        <f>IF(L43&gt;L42,L43-L42,0)</f>
        <v>0</v>
      </c>
      <c r="M46" s="137">
        <f>IF(M43&gt;M42,M43-M42,0)</f>
        <v>918920</v>
      </c>
    </row>
    <row r="47" spans="1:13" ht="12.75">
      <c r="A47" s="272" t="s">
        <v>217</v>
      </c>
      <c r="B47" s="273"/>
      <c r="C47" s="273"/>
      <c r="D47" s="273"/>
      <c r="E47" s="273"/>
      <c r="F47" s="273"/>
      <c r="G47" s="273"/>
      <c r="H47" s="274"/>
      <c r="I47" s="143">
        <v>151</v>
      </c>
      <c r="J47" s="136">
        <v>3261928</v>
      </c>
      <c r="K47" s="136">
        <v>1285229</v>
      </c>
      <c r="L47" s="136">
        <v>1732275</v>
      </c>
      <c r="M47" s="136">
        <v>124629</v>
      </c>
    </row>
    <row r="48" spans="1:13" ht="12.75">
      <c r="A48" s="272" t="s">
        <v>237</v>
      </c>
      <c r="B48" s="273"/>
      <c r="C48" s="273"/>
      <c r="D48" s="273"/>
      <c r="E48" s="273"/>
      <c r="F48" s="273"/>
      <c r="G48" s="273"/>
      <c r="H48" s="274"/>
      <c r="I48" s="143">
        <v>152</v>
      </c>
      <c r="J48" s="137">
        <f>J44-J47</f>
        <v>9899845</v>
      </c>
      <c r="K48" s="137">
        <f>K44-K47</f>
        <v>6009699</v>
      </c>
      <c r="L48" s="137">
        <f>L44-L47</f>
        <v>856045</v>
      </c>
      <c r="M48" s="137">
        <f>M44-M47</f>
        <v>-1043549</v>
      </c>
    </row>
    <row r="49" spans="1:13" ht="12.75">
      <c r="A49" s="290" t="s">
        <v>192</v>
      </c>
      <c r="B49" s="291"/>
      <c r="C49" s="291"/>
      <c r="D49" s="291"/>
      <c r="E49" s="291"/>
      <c r="F49" s="291"/>
      <c r="G49" s="291"/>
      <c r="H49" s="292"/>
      <c r="I49" s="143">
        <v>153</v>
      </c>
      <c r="J49" s="137">
        <f>IF(J48&gt;0,J48,0)</f>
        <v>9899845</v>
      </c>
      <c r="K49" s="137">
        <f>IF(K48&gt;0,K48,0)</f>
        <v>6009699</v>
      </c>
      <c r="L49" s="137">
        <f>IF(L48&gt;0,L48,0)</f>
        <v>856045</v>
      </c>
      <c r="M49" s="137">
        <f>IF(M48&gt;0,M48,0)</f>
        <v>0</v>
      </c>
    </row>
    <row r="50" spans="1:13" ht="12.75">
      <c r="A50" s="287" t="s">
        <v>220</v>
      </c>
      <c r="B50" s="288"/>
      <c r="C50" s="288"/>
      <c r="D50" s="288"/>
      <c r="E50" s="288"/>
      <c r="F50" s="288"/>
      <c r="G50" s="288"/>
      <c r="H50" s="289"/>
      <c r="I50" s="144">
        <v>154</v>
      </c>
      <c r="J50" s="145">
        <f>IF(J48&lt;0,-J48,0)</f>
        <v>0</v>
      </c>
      <c r="K50" s="145">
        <f>IF(K48&lt;0,-K48,0)</f>
        <v>0</v>
      </c>
      <c r="L50" s="145">
        <f>IF(L48&lt;0,-L48,0)</f>
        <v>0</v>
      </c>
      <c r="M50" s="145">
        <f>IF(M48&lt;0,-M48,0)</f>
        <v>1043549</v>
      </c>
    </row>
    <row r="51" spans="1:13" ht="12.75" customHeight="1">
      <c r="A51" s="285" t="s">
        <v>312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</row>
    <row r="52" spans="1:13" ht="12.75" customHeight="1">
      <c r="A52" s="232" t="s">
        <v>187</v>
      </c>
      <c r="B52" s="233"/>
      <c r="C52" s="233"/>
      <c r="D52" s="233"/>
      <c r="E52" s="233"/>
      <c r="F52" s="233"/>
      <c r="G52" s="233"/>
      <c r="H52" s="233"/>
      <c r="I52" s="46"/>
      <c r="J52" s="150"/>
      <c r="K52" s="46"/>
      <c r="L52" s="46"/>
      <c r="M52" s="53"/>
    </row>
    <row r="53" spans="1:13" ht="12.75">
      <c r="A53" s="279" t="s">
        <v>234</v>
      </c>
      <c r="B53" s="280"/>
      <c r="C53" s="280"/>
      <c r="D53" s="280"/>
      <c r="E53" s="280"/>
      <c r="F53" s="280"/>
      <c r="G53" s="280"/>
      <c r="H53" s="281"/>
      <c r="I53" s="143">
        <v>155</v>
      </c>
      <c r="J53" s="136"/>
      <c r="K53" s="136"/>
      <c r="L53" s="136"/>
      <c r="M53" s="136"/>
    </row>
    <row r="54" spans="1:13" ht="12.75">
      <c r="A54" s="279" t="s">
        <v>235</v>
      </c>
      <c r="B54" s="280"/>
      <c r="C54" s="280"/>
      <c r="D54" s="280"/>
      <c r="E54" s="280"/>
      <c r="F54" s="280"/>
      <c r="G54" s="280"/>
      <c r="H54" s="281"/>
      <c r="I54" s="143">
        <v>156</v>
      </c>
      <c r="J54" s="146"/>
      <c r="K54" s="146"/>
      <c r="L54" s="146"/>
      <c r="M54" s="146"/>
    </row>
    <row r="55" spans="1:13" ht="12.75" customHeight="1">
      <c r="A55" s="285" t="s">
        <v>189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</row>
    <row r="56" spans="1:13" ht="12.75">
      <c r="A56" s="282" t="s">
        <v>204</v>
      </c>
      <c r="B56" s="283"/>
      <c r="C56" s="283"/>
      <c r="D56" s="283"/>
      <c r="E56" s="283"/>
      <c r="F56" s="283"/>
      <c r="G56" s="283"/>
      <c r="H56" s="284"/>
      <c r="I56" s="147">
        <v>157</v>
      </c>
      <c r="J56" s="148">
        <f>J48</f>
        <v>9899845</v>
      </c>
      <c r="K56" s="148">
        <f>K48</f>
        <v>6009699</v>
      </c>
      <c r="L56" s="148">
        <f>L48</f>
        <v>856045</v>
      </c>
      <c r="M56" s="148">
        <f>M48</f>
        <v>-1043549</v>
      </c>
    </row>
    <row r="57" spans="1:13" ht="12.75">
      <c r="A57" s="272" t="s">
        <v>221</v>
      </c>
      <c r="B57" s="273"/>
      <c r="C57" s="273"/>
      <c r="D57" s="273"/>
      <c r="E57" s="273"/>
      <c r="F57" s="273"/>
      <c r="G57" s="273"/>
      <c r="H57" s="274"/>
      <c r="I57" s="143">
        <v>158</v>
      </c>
      <c r="J57" s="137">
        <f>SUM(J58:J64)</f>
        <v>-8475425</v>
      </c>
      <c r="K57" s="137">
        <f>SUM(K58:K64)</f>
        <v>3042059</v>
      </c>
      <c r="L57" s="137">
        <f>SUM(L58:L64)</f>
        <v>-2516506</v>
      </c>
      <c r="M57" s="137">
        <f>SUM(M58:M64)</f>
        <v>-2333648</v>
      </c>
    </row>
    <row r="58" spans="1:13" ht="12.75">
      <c r="A58" s="272" t="s">
        <v>228</v>
      </c>
      <c r="B58" s="273"/>
      <c r="C58" s="273"/>
      <c r="D58" s="273"/>
      <c r="E58" s="273"/>
      <c r="F58" s="273"/>
      <c r="G58" s="273"/>
      <c r="H58" s="274"/>
      <c r="I58" s="143">
        <v>159</v>
      </c>
      <c r="J58" s="136"/>
      <c r="K58" s="136"/>
      <c r="L58" s="136"/>
      <c r="M58" s="136"/>
    </row>
    <row r="59" spans="1:13" ht="12.75">
      <c r="A59" s="272" t="s">
        <v>229</v>
      </c>
      <c r="B59" s="273"/>
      <c r="C59" s="273"/>
      <c r="D59" s="273"/>
      <c r="E59" s="273"/>
      <c r="F59" s="273"/>
      <c r="G59" s="273"/>
      <c r="H59" s="274"/>
      <c r="I59" s="143">
        <v>160</v>
      </c>
      <c r="J59" s="136"/>
      <c r="K59" s="136"/>
      <c r="L59" s="136"/>
      <c r="M59" s="136"/>
    </row>
    <row r="60" spans="1:13" ht="22.5" customHeight="1">
      <c r="A60" s="272" t="s">
        <v>45</v>
      </c>
      <c r="B60" s="273"/>
      <c r="C60" s="273"/>
      <c r="D60" s="273"/>
      <c r="E60" s="273"/>
      <c r="F60" s="273"/>
      <c r="G60" s="273"/>
      <c r="H60" s="274"/>
      <c r="I60" s="143">
        <v>161</v>
      </c>
      <c r="J60" s="136">
        <v>-8475425</v>
      </c>
      <c r="K60" s="136">
        <v>3042059</v>
      </c>
      <c r="L60" s="136">
        <v>-2516506</v>
      </c>
      <c r="M60" s="136">
        <v>-2333648</v>
      </c>
    </row>
    <row r="61" spans="1:13" ht="12.75">
      <c r="A61" s="272" t="s">
        <v>230</v>
      </c>
      <c r="B61" s="273"/>
      <c r="C61" s="273"/>
      <c r="D61" s="273"/>
      <c r="E61" s="273"/>
      <c r="F61" s="273"/>
      <c r="G61" s="273"/>
      <c r="H61" s="274"/>
      <c r="I61" s="143">
        <v>162</v>
      </c>
      <c r="J61" s="136"/>
      <c r="K61" s="136"/>
      <c r="L61" s="136"/>
      <c r="M61" s="136"/>
    </row>
    <row r="62" spans="1:13" ht="12.75">
      <c r="A62" s="272" t="s">
        <v>231</v>
      </c>
      <c r="B62" s="273"/>
      <c r="C62" s="273"/>
      <c r="D62" s="273"/>
      <c r="E62" s="273"/>
      <c r="F62" s="273"/>
      <c r="G62" s="273"/>
      <c r="H62" s="274"/>
      <c r="I62" s="143">
        <v>163</v>
      </c>
      <c r="J62" s="136"/>
      <c r="K62" s="136"/>
      <c r="L62" s="136"/>
      <c r="M62" s="136"/>
    </row>
    <row r="63" spans="1:13" ht="12.75">
      <c r="A63" s="272" t="s">
        <v>232</v>
      </c>
      <c r="B63" s="273"/>
      <c r="C63" s="273"/>
      <c r="D63" s="273"/>
      <c r="E63" s="273"/>
      <c r="F63" s="273"/>
      <c r="G63" s="273"/>
      <c r="H63" s="274"/>
      <c r="I63" s="143">
        <v>164</v>
      </c>
      <c r="J63" s="136"/>
      <c r="K63" s="136"/>
      <c r="L63" s="136"/>
      <c r="M63" s="136"/>
    </row>
    <row r="64" spans="1:13" ht="12.75">
      <c r="A64" s="272" t="s">
        <v>233</v>
      </c>
      <c r="B64" s="273"/>
      <c r="C64" s="273"/>
      <c r="D64" s="273"/>
      <c r="E64" s="273"/>
      <c r="F64" s="273"/>
      <c r="G64" s="273"/>
      <c r="H64" s="274"/>
      <c r="I64" s="143">
        <v>165</v>
      </c>
      <c r="J64" s="136"/>
      <c r="K64" s="136"/>
      <c r="L64" s="136"/>
      <c r="M64" s="136"/>
    </row>
    <row r="65" spans="1:13" ht="12.75">
      <c r="A65" s="272" t="s">
        <v>222</v>
      </c>
      <c r="B65" s="273"/>
      <c r="C65" s="273"/>
      <c r="D65" s="273"/>
      <c r="E65" s="273"/>
      <c r="F65" s="273"/>
      <c r="G65" s="273"/>
      <c r="H65" s="274"/>
      <c r="I65" s="143">
        <v>166</v>
      </c>
      <c r="J65" s="136">
        <v>-1695085</v>
      </c>
      <c r="K65" s="136">
        <v>608412</v>
      </c>
      <c r="L65" s="136">
        <v>-503300</v>
      </c>
      <c r="M65" s="136">
        <v>-472824</v>
      </c>
    </row>
    <row r="66" spans="1:13" ht="12.75">
      <c r="A66" s="272" t="s">
        <v>193</v>
      </c>
      <c r="B66" s="273"/>
      <c r="C66" s="273"/>
      <c r="D66" s="273"/>
      <c r="E66" s="273"/>
      <c r="F66" s="273"/>
      <c r="G66" s="273"/>
      <c r="H66" s="274"/>
      <c r="I66" s="143">
        <v>167</v>
      </c>
      <c r="J66" s="137">
        <f>J57-J65</f>
        <v>-6780340</v>
      </c>
      <c r="K66" s="137">
        <f>K57-K65</f>
        <v>2433647</v>
      </c>
      <c r="L66" s="137">
        <f>L57-L65</f>
        <v>-2013206</v>
      </c>
      <c r="M66" s="137">
        <f>M57-M65</f>
        <v>-1860824</v>
      </c>
    </row>
    <row r="67" spans="1:13" ht="12.75">
      <c r="A67" s="272" t="s">
        <v>194</v>
      </c>
      <c r="B67" s="273"/>
      <c r="C67" s="273"/>
      <c r="D67" s="273"/>
      <c r="E67" s="273"/>
      <c r="F67" s="273"/>
      <c r="G67" s="273"/>
      <c r="H67" s="274"/>
      <c r="I67" s="143">
        <v>168</v>
      </c>
      <c r="J67" s="145">
        <f>J56+J66</f>
        <v>3119505</v>
      </c>
      <c r="K67" s="145">
        <f>K56+K66</f>
        <v>8443346</v>
      </c>
      <c r="L67" s="145">
        <f>L56+L66</f>
        <v>-1157161</v>
      </c>
      <c r="M67" s="145">
        <f>M56+M66</f>
        <v>-2904373</v>
      </c>
    </row>
    <row r="68" spans="1:13" ht="12.75" customHeight="1">
      <c r="A68" s="275" t="s">
        <v>313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</row>
    <row r="69" spans="1:13" ht="12.75" customHeight="1">
      <c r="A69" s="277" t="s">
        <v>188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</row>
    <row r="70" spans="1:13" ht="12.75">
      <c r="A70" s="279" t="s">
        <v>234</v>
      </c>
      <c r="B70" s="280"/>
      <c r="C70" s="280"/>
      <c r="D70" s="280"/>
      <c r="E70" s="280"/>
      <c r="F70" s="280"/>
      <c r="G70" s="280"/>
      <c r="H70" s="281"/>
      <c r="I70" s="143">
        <v>169</v>
      </c>
      <c r="J70" s="136">
        <v>3137714</v>
      </c>
      <c r="K70" s="136">
        <v>8450664</v>
      </c>
      <c r="L70" s="136">
        <v>-1141578</v>
      </c>
      <c r="M70" s="136">
        <v>-2902032</v>
      </c>
    </row>
    <row r="71" spans="1:13" ht="12.75">
      <c r="A71" s="269" t="s">
        <v>235</v>
      </c>
      <c r="B71" s="270"/>
      <c r="C71" s="270"/>
      <c r="D71" s="270"/>
      <c r="E71" s="270"/>
      <c r="F71" s="270"/>
      <c r="G71" s="270"/>
      <c r="H71" s="271"/>
      <c r="I71" s="149">
        <v>170</v>
      </c>
      <c r="J71" s="146">
        <v>-18209</v>
      </c>
      <c r="K71" s="146">
        <v>-7318</v>
      </c>
      <c r="L71" s="146">
        <v>-15582</v>
      </c>
      <c r="M71" s="146">
        <v>-2341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29:K33 K13:L15 K16:M16 K17:L21 K22:M22 J48:M50 K27:M27 K26 L33:M33 L23:L26 K23:K24 L28:L32 L34:L41 K36:K41 K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H55" sqref="H55"/>
    </sheetView>
  </sheetViews>
  <sheetFormatPr defaultColWidth="9.140625" defaultRowHeight="12.75"/>
  <cols>
    <col min="1" max="9" width="9.140625" style="43" customWidth="1"/>
    <col min="10" max="10" width="11.421875" style="43" customWidth="1"/>
    <col min="11" max="11" width="9.8515625" style="43" bestFit="1" customWidth="1"/>
    <col min="12" max="16384" width="9.140625" style="43" customWidth="1"/>
  </cols>
  <sheetData>
    <row r="1" spans="1:11" ht="12.75" customHeight="1">
      <c r="A1" s="307" t="s">
        <v>164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08" t="s">
        <v>365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4" t="s">
        <v>360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3.25">
      <c r="A4" s="309" t="s">
        <v>59</v>
      </c>
      <c r="B4" s="309"/>
      <c r="C4" s="309"/>
      <c r="D4" s="309"/>
      <c r="E4" s="309"/>
      <c r="F4" s="309"/>
      <c r="G4" s="309"/>
      <c r="H4" s="309"/>
      <c r="I4" s="56" t="s">
        <v>279</v>
      </c>
      <c r="J4" s="57" t="s">
        <v>319</v>
      </c>
      <c r="K4" s="57" t="s">
        <v>320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58">
        <v>2</v>
      </c>
      <c r="J5" s="59" t="s">
        <v>283</v>
      </c>
      <c r="K5" s="59" t="s">
        <v>284</v>
      </c>
    </row>
    <row r="6" spans="1:11" ht="12.75">
      <c r="A6" s="228" t="s">
        <v>156</v>
      </c>
      <c r="B6" s="229"/>
      <c r="C6" s="229"/>
      <c r="D6" s="229"/>
      <c r="E6" s="229"/>
      <c r="F6" s="229"/>
      <c r="G6" s="229"/>
      <c r="H6" s="229"/>
      <c r="I6" s="301"/>
      <c r="J6" s="301"/>
      <c r="K6" s="302"/>
    </row>
    <row r="7" spans="1:11" ht="12.75">
      <c r="A7" s="236" t="s">
        <v>40</v>
      </c>
      <c r="B7" s="237"/>
      <c r="C7" s="237"/>
      <c r="D7" s="237"/>
      <c r="E7" s="237"/>
      <c r="F7" s="237"/>
      <c r="G7" s="237"/>
      <c r="H7" s="237"/>
      <c r="I7" s="1">
        <v>1</v>
      </c>
      <c r="J7" s="129">
        <v>13161773</v>
      </c>
      <c r="K7" s="7">
        <v>2588320</v>
      </c>
    </row>
    <row r="8" spans="1:11" ht="12.75">
      <c r="A8" s="236" t="s">
        <v>41</v>
      </c>
      <c r="B8" s="237"/>
      <c r="C8" s="237"/>
      <c r="D8" s="237"/>
      <c r="E8" s="237"/>
      <c r="F8" s="237"/>
      <c r="G8" s="237"/>
      <c r="H8" s="237"/>
      <c r="I8" s="1">
        <v>2</v>
      </c>
      <c r="J8" s="130">
        <v>13316578</v>
      </c>
      <c r="K8" s="7">
        <v>14709653</v>
      </c>
    </row>
    <row r="9" spans="1:11" ht="12.75">
      <c r="A9" s="236" t="s">
        <v>42</v>
      </c>
      <c r="B9" s="237"/>
      <c r="C9" s="237"/>
      <c r="D9" s="237"/>
      <c r="E9" s="237"/>
      <c r="F9" s="237"/>
      <c r="G9" s="237"/>
      <c r="H9" s="237"/>
      <c r="I9" s="1">
        <v>3</v>
      </c>
      <c r="J9" s="130">
        <v>9825362</v>
      </c>
      <c r="K9" s="7"/>
    </row>
    <row r="10" spans="1:11" ht="12.75">
      <c r="A10" s="236" t="s">
        <v>43</v>
      </c>
      <c r="B10" s="237"/>
      <c r="C10" s="237"/>
      <c r="D10" s="237"/>
      <c r="E10" s="237"/>
      <c r="F10" s="237"/>
      <c r="G10" s="237"/>
      <c r="H10" s="237"/>
      <c r="I10" s="1">
        <v>4</v>
      </c>
      <c r="J10" s="130">
        <v>226530269</v>
      </c>
      <c r="K10" s="7">
        <v>56632133</v>
      </c>
    </row>
    <row r="11" spans="1:11" ht="12.75">
      <c r="A11" s="236" t="s">
        <v>44</v>
      </c>
      <c r="B11" s="237"/>
      <c r="C11" s="237"/>
      <c r="D11" s="237"/>
      <c r="E11" s="237"/>
      <c r="F11" s="237"/>
      <c r="G11" s="237"/>
      <c r="H11" s="237"/>
      <c r="I11" s="1">
        <v>5</v>
      </c>
      <c r="J11" s="130">
        <v>1414764</v>
      </c>
      <c r="K11" s="7"/>
    </row>
    <row r="12" spans="1:11" ht="12.75">
      <c r="A12" s="236" t="s">
        <v>51</v>
      </c>
      <c r="B12" s="237"/>
      <c r="C12" s="237"/>
      <c r="D12" s="237"/>
      <c r="E12" s="237"/>
      <c r="F12" s="237"/>
      <c r="G12" s="237"/>
      <c r="H12" s="237"/>
      <c r="I12" s="1">
        <v>6</v>
      </c>
      <c r="J12" s="130">
        <v>46613611</v>
      </c>
      <c r="K12" s="7">
        <v>16500010</v>
      </c>
    </row>
    <row r="13" spans="1:11" ht="12.75">
      <c r="A13" s="239" t="s">
        <v>157</v>
      </c>
      <c r="B13" s="240"/>
      <c r="C13" s="240"/>
      <c r="D13" s="240"/>
      <c r="E13" s="240"/>
      <c r="F13" s="240"/>
      <c r="G13" s="240"/>
      <c r="H13" s="240"/>
      <c r="I13" s="1">
        <v>7</v>
      </c>
      <c r="J13" s="131">
        <f>SUM(J7:J12)</f>
        <v>310862357</v>
      </c>
      <c r="K13" s="133">
        <f>SUM(K7:K12)</f>
        <v>90430116</v>
      </c>
    </row>
    <row r="14" spans="1:11" ht="12.75">
      <c r="A14" s="236" t="s">
        <v>52</v>
      </c>
      <c r="B14" s="237"/>
      <c r="C14" s="237"/>
      <c r="D14" s="237"/>
      <c r="E14" s="237"/>
      <c r="F14" s="237"/>
      <c r="G14" s="237"/>
      <c r="H14" s="237"/>
      <c r="I14" s="1">
        <v>8</v>
      </c>
      <c r="J14" s="130"/>
      <c r="K14" s="7">
        <v>97153285</v>
      </c>
    </row>
    <row r="15" spans="1:11" ht="12.75">
      <c r="A15" s="236" t="s">
        <v>53</v>
      </c>
      <c r="B15" s="237"/>
      <c r="C15" s="237"/>
      <c r="D15" s="237"/>
      <c r="E15" s="237"/>
      <c r="F15" s="237"/>
      <c r="G15" s="237"/>
      <c r="H15" s="237"/>
      <c r="I15" s="1">
        <v>9</v>
      </c>
      <c r="J15" s="130"/>
      <c r="K15" s="7"/>
    </row>
    <row r="16" spans="1:11" ht="12.75">
      <c r="A16" s="236" t="s">
        <v>54</v>
      </c>
      <c r="B16" s="237"/>
      <c r="C16" s="237"/>
      <c r="D16" s="237"/>
      <c r="E16" s="237"/>
      <c r="F16" s="237"/>
      <c r="G16" s="237"/>
      <c r="H16" s="237"/>
      <c r="I16" s="1">
        <v>10</v>
      </c>
      <c r="J16" s="130"/>
      <c r="K16" s="7">
        <v>35700838</v>
      </c>
    </row>
    <row r="17" spans="1:11" ht="12.75">
      <c r="A17" s="236" t="s">
        <v>55</v>
      </c>
      <c r="B17" s="237"/>
      <c r="C17" s="237"/>
      <c r="D17" s="237"/>
      <c r="E17" s="237"/>
      <c r="F17" s="237"/>
      <c r="G17" s="237"/>
      <c r="H17" s="237"/>
      <c r="I17" s="1">
        <v>11</v>
      </c>
      <c r="J17" s="130">
        <v>25195537</v>
      </c>
      <c r="K17" s="7"/>
    </row>
    <row r="18" spans="1:11" ht="12.75">
      <c r="A18" s="239" t="s">
        <v>158</v>
      </c>
      <c r="B18" s="240"/>
      <c r="C18" s="240"/>
      <c r="D18" s="240"/>
      <c r="E18" s="240"/>
      <c r="F18" s="240"/>
      <c r="G18" s="240"/>
      <c r="H18" s="240"/>
      <c r="I18" s="1">
        <v>12</v>
      </c>
      <c r="J18" s="131">
        <f>SUM(J14:J17)</f>
        <v>25195537</v>
      </c>
      <c r="K18" s="133">
        <f>SUM(K14:K17)</f>
        <v>132854123</v>
      </c>
    </row>
    <row r="19" spans="1:11" ht="12.75">
      <c r="A19" s="239" t="s">
        <v>36</v>
      </c>
      <c r="B19" s="240"/>
      <c r="C19" s="240"/>
      <c r="D19" s="240"/>
      <c r="E19" s="240"/>
      <c r="F19" s="240"/>
      <c r="G19" s="240"/>
      <c r="H19" s="240"/>
      <c r="I19" s="1">
        <v>13</v>
      </c>
      <c r="J19" s="131">
        <f>J13-J18</f>
        <v>285666820</v>
      </c>
      <c r="K19" s="44">
        <f>IF(K13&gt;K18,K13-K18,0)</f>
        <v>0</v>
      </c>
    </row>
    <row r="20" spans="1:11" ht="12.75">
      <c r="A20" s="239" t="s">
        <v>37</v>
      </c>
      <c r="B20" s="240"/>
      <c r="C20" s="240"/>
      <c r="D20" s="240"/>
      <c r="E20" s="240"/>
      <c r="F20" s="240"/>
      <c r="G20" s="240"/>
      <c r="H20" s="240"/>
      <c r="I20" s="1">
        <v>14</v>
      </c>
      <c r="J20" s="151"/>
      <c r="K20" s="133">
        <f>IF(K18&gt;K13,K18-K13,0)</f>
        <v>42424007</v>
      </c>
    </row>
    <row r="21" spans="1:11" ht="12.75">
      <c r="A21" s="228" t="s">
        <v>159</v>
      </c>
      <c r="B21" s="229"/>
      <c r="C21" s="229"/>
      <c r="D21" s="229"/>
      <c r="E21" s="229"/>
      <c r="F21" s="229"/>
      <c r="G21" s="229"/>
      <c r="H21" s="229"/>
      <c r="I21" s="301"/>
      <c r="J21" s="301"/>
      <c r="K21" s="302"/>
    </row>
    <row r="22" spans="1:11" ht="12.75">
      <c r="A22" s="236" t="s">
        <v>178</v>
      </c>
      <c r="B22" s="237"/>
      <c r="C22" s="237"/>
      <c r="D22" s="237"/>
      <c r="E22" s="237"/>
      <c r="F22" s="237"/>
      <c r="G22" s="237"/>
      <c r="H22" s="237"/>
      <c r="I22" s="1">
        <v>15</v>
      </c>
      <c r="J22" s="130">
        <v>3247558</v>
      </c>
      <c r="K22" s="7">
        <v>0</v>
      </c>
    </row>
    <row r="23" spans="1:11" ht="12.75">
      <c r="A23" s="236" t="s">
        <v>179</v>
      </c>
      <c r="B23" s="237"/>
      <c r="C23" s="237"/>
      <c r="D23" s="237"/>
      <c r="E23" s="237"/>
      <c r="F23" s="237"/>
      <c r="G23" s="237"/>
      <c r="H23" s="237"/>
      <c r="I23" s="1">
        <v>16</v>
      </c>
      <c r="J23" s="130">
        <v>20001</v>
      </c>
      <c r="K23" s="7">
        <v>0</v>
      </c>
    </row>
    <row r="24" spans="1:11" ht="12.75">
      <c r="A24" s="236" t="s">
        <v>180</v>
      </c>
      <c r="B24" s="237"/>
      <c r="C24" s="237"/>
      <c r="D24" s="237"/>
      <c r="E24" s="237"/>
      <c r="F24" s="237"/>
      <c r="G24" s="237"/>
      <c r="H24" s="237"/>
      <c r="I24" s="1">
        <v>17</v>
      </c>
      <c r="J24" s="130">
        <v>7804630</v>
      </c>
      <c r="K24" s="7">
        <v>19855445</v>
      </c>
    </row>
    <row r="25" spans="1:11" ht="12.75">
      <c r="A25" s="236" t="s">
        <v>181</v>
      </c>
      <c r="B25" s="237"/>
      <c r="C25" s="237"/>
      <c r="D25" s="237"/>
      <c r="E25" s="237"/>
      <c r="F25" s="237"/>
      <c r="G25" s="237"/>
      <c r="H25" s="237"/>
      <c r="I25" s="1">
        <v>18</v>
      </c>
      <c r="J25" s="130">
        <v>4431</v>
      </c>
      <c r="K25" s="7">
        <v>4216</v>
      </c>
    </row>
    <row r="26" spans="1:11" ht="12.75">
      <c r="A26" s="236" t="s">
        <v>182</v>
      </c>
      <c r="B26" s="237"/>
      <c r="C26" s="237"/>
      <c r="D26" s="237"/>
      <c r="E26" s="237"/>
      <c r="F26" s="237"/>
      <c r="G26" s="237"/>
      <c r="H26" s="237"/>
      <c r="I26" s="1">
        <v>19</v>
      </c>
      <c r="J26" s="130">
        <v>32365450</v>
      </c>
      <c r="K26" s="7">
        <v>321775</v>
      </c>
    </row>
    <row r="27" spans="1:11" ht="12.75">
      <c r="A27" s="239" t="s">
        <v>168</v>
      </c>
      <c r="B27" s="240"/>
      <c r="C27" s="240"/>
      <c r="D27" s="240"/>
      <c r="E27" s="240"/>
      <c r="F27" s="240"/>
      <c r="G27" s="240"/>
      <c r="H27" s="240"/>
      <c r="I27" s="1">
        <v>20</v>
      </c>
      <c r="J27" s="131">
        <f>SUM(J22:J26)</f>
        <v>43442070</v>
      </c>
      <c r="K27" s="44"/>
    </row>
    <row r="28" spans="1:11" ht="12.75">
      <c r="A28" s="236" t="s">
        <v>115</v>
      </c>
      <c r="B28" s="237"/>
      <c r="C28" s="237"/>
      <c r="D28" s="237"/>
      <c r="E28" s="237"/>
      <c r="F28" s="237"/>
      <c r="G28" s="237"/>
      <c r="H28" s="237"/>
      <c r="I28" s="1">
        <v>21</v>
      </c>
      <c r="J28" s="130">
        <v>272022942</v>
      </c>
      <c r="K28" s="7">
        <v>57932513</v>
      </c>
    </row>
    <row r="29" spans="1:11" ht="12.75">
      <c r="A29" s="236" t="s">
        <v>116</v>
      </c>
      <c r="B29" s="237"/>
      <c r="C29" s="237"/>
      <c r="D29" s="237"/>
      <c r="E29" s="237"/>
      <c r="F29" s="237"/>
      <c r="G29" s="237"/>
      <c r="H29" s="237"/>
      <c r="I29" s="1">
        <v>22</v>
      </c>
      <c r="J29" s="130">
        <v>0</v>
      </c>
      <c r="K29" s="7"/>
    </row>
    <row r="30" spans="1:11" ht="12.75">
      <c r="A30" s="236" t="s">
        <v>16</v>
      </c>
      <c r="B30" s="237"/>
      <c r="C30" s="237"/>
      <c r="D30" s="237"/>
      <c r="E30" s="237"/>
      <c r="F30" s="237"/>
      <c r="G30" s="237"/>
      <c r="H30" s="237"/>
      <c r="I30" s="1">
        <v>23</v>
      </c>
      <c r="J30" s="130">
        <v>0</v>
      </c>
      <c r="K30" s="7">
        <v>137530038</v>
      </c>
    </row>
    <row r="31" spans="1:11" ht="12.75">
      <c r="A31" s="239" t="s">
        <v>5</v>
      </c>
      <c r="B31" s="240"/>
      <c r="C31" s="240"/>
      <c r="D31" s="240"/>
      <c r="E31" s="240"/>
      <c r="F31" s="240"/>
      <c r="G31" s="240"/>
      <c r="H31" s="240"/>
      <c r="I31" s="1">
        <v>24</v>
      </c>
      <c r="J31" s="131">
        <f>SUM(J28:J30)</f>
        <v>272022942</v>
      </c>
      <c r="K31" s="131">
        <f>SUM(K28:K30)</f>
        <v>195462551</v>
      </c>
    </row>
    <row r="32" spans="1:11" ht="12.75">
      <c r="A32" s="239" t="s">
        <v>38</v>
      </c>
      <c r="B32" s="240"/>
      <c r="C32" s="240"/>
      <c r="D32" s="240"/>
      <c r="E32" s="240"/>
      <c r="F32" s="240"/>
      <c r="G32" s="240"/>
      <c r="H32" s="240"/>
      <c r="I32" s="1">
        <v>25</v>
      </c>
      <c r="J32" s="130"/>
      <c r="K32" s="44">
        <f>IF(K27&gt;K31,K27-K31,0)</f>
        <v>0</v>
      </c>
    </row>
    <row r="33" spans="1:11" ht="12.75">
      <c r="A33" s="239" t="s">
        <v>39</v>
      </c>
      <c r="B33" s="240"/>
      <c r="C33" s="240"/>
      <c r="D33" s="240"/>
      <c r="E33" s="240"/>
      <c r="F33" s="240"/>
      <c r="G33" s="240"/>
      <c r="H33" s="240"/>
      <c r="I33" s="1">
        <v>26</v>
      </c>
      <c r="J33" s="132">
        <f>J31-J27</f>
        <v>228580872</v>
      </c>
      <c r="K33" s="133">
        <f>IF(K31&gt;K27,K31-K27,0)</f>
        <v>195462551</v>
      </c>
    </row>
    <row r="34" spans="1:11" ht="12.75">
      <c r="A34" s="228" t="s">
        <v>160</v>
      </c>
      <c r="B34" s="229"/>
      <c r="C34" s="229"/>
      <c r="D34" s="229"/>
      <c r="E34" s="229"/>
      <c r="F34" s="229"/>
      <c r="G34" s="229"/>
      <c r="H34" s="229"/>
      <c r="I34" s="301"/>
      <c r="J34" s="301"/>
      <c r="K34" s="302"/>
    </row>
    <row r="35" spans="1:11" ht="12.75">
      <c r="A35" s="236" t="s">
        <v>174</v>
      </c>
      <c r="B35" s="237"/>
      <c r="C35" s="237"/>
      <c r="D35" s="237"/>
      <c r="E35" s="237"/>
      <c r="F35" s="237"/>
      <c r="G35" s="237"/>
      <c r="H35" s="237"/>
      <c r="I35" s="1">
        <v>27</v>
      </c>
      <c r="J35" s="130"/>
      <c r="K35" s="7"/>
    </row>
    <row r="36" spans="1:11" ht="12.75">
      <c r="A36" s="236" t="s">
        <v>29</v>
      </c>
      <c r="B36" s="237"/>
      <c r="C36" s="237"/>
      <c r="D36" s="237"/>
      <c r="E36" s="237"/>
      <c r="F36" s="237"/>
      <c r="G36" s="237"/>
      <c r="H36" s="237"/>
      <c r="I36" s="1">
        <v>28</v>
      </c>
      <c r="J36" s="130">
        <v>433118911</v>
      </c>
      <c r="K36" s="7">
        <v>190266295</v>
      </c>
    </row>
    <row r="37" spans="1:11" ht="12.75">
      <c r="A37" s="236" t="s">
        <v>30</v>
      </c>
      <c r="B37" s="237"/>
      <c r="C37" s="237"/>
      <c r="D37" s="237"/>
      <c r="E37" s="237"/>
      <c r="F37" s="237"/>
      <c r="G37" s="237"/>
      <c r="H37" s="237"/>
      <c r="I37" s="1">
        <v>29</v>
      </c>
      <c r="J37" s="130">
        <v>205215388</v>
      </c>
      <c r="K37" s="7">
        <v>357692014</v>
      </c>
    </row>
    <row r="38" spans="1:11" ht="12.75">
      <c r="A38" s="239" t="s">
        <v>68</v>
      </c>
      <c r="B38" s="240"/>
      <c r="C38" s="240"/>
      <c r="D38" s="240"/>
      <c r="E38" s="240"/>
      <c r="F38" s="240"/>
      <c r="G38" s="240"/>
      <c r="H38" s="240"/>
      <c r="I38" s="1">
        <v>30</v>
      </c>
      <c r="J38" s="131">
        <f>SUM(J35:J37)</f>
        <v>638334299</v>
      </c>
      <c r="K38" s="133">
        <f>SUM(K35:K37)</f>
        <v>547958309</v>
      </c>
    </row>
    <row r="39" spans="1:11" ht="12.75">
      <c r="A39" s="236" t="s">
        <v>31</v>
      </c>
      <c r="B39" s="237"/>
      <c r="C39" s="237"/>
      <c r="D39" s="237"/>
      <c r="E39" s="237"/>
      <c r="F39" s="237"/>
      <c r="G39" s="237"/>
      <c r="H39" s="237"/>
      <c r="I39" s="1">
        <v>31</v>
      </c>
      <c r="J39" s="130">
        <v>699718709</v>
      </c>
      <c r="K39" s="7">
        <v>321549920</v>
      </c>
    </row>
    <row r="40" spans="1:11" ht="12.75">
      <c r="A40" s="236" t="s">
        <v>32</v>
      </c>
      <c r="B40" s="237"/>
      <c r="C40" s="237"/>
      <c r="D40" s="237"/>
      <c r="E40" s="237"/>
      <c r="F40" s="237"/>
      <c r="G40" s="237"/>
      <c r="H40" s="237"/>
      <c r="I40" s="1">
        <v>32</v>
      </c>
      <c r="J40" s="130">
        <v>6293906</v>
      </c>
      <c r="K40" s="7">
        <v>1900800</v>
      </c>
    </row>
    <row r="41" spans="1:11" ht="12.75">
      <c r="A41" s="236" t="s">
        <v>33</v>
      </c>
      <c r="B41" s="237"/>
      <c r="C41" s="237"/>
      <c r="D41" s="237"/>
      <c r="E41" s="237"/>
      <c r="F41" s="237"/>
      <c r="G41" s="237"/>
      <c r="H41" s="237"/>
      <c r="I41" s="1">
        <v>33</v>
      </c>
      <c r="J41" s="130">
        <v>0</v>
      </c>
      <c r="K41" s="7"/>
    </row>
    <row r="42" spans="1:11" ht="12.75">
      <c r="A42" s="236" t="s">
        <v>34</v>
      </c>
      <c r="B42" s="237"/>
      <c r="C42" s="237"/>
      <c r="D42" s="237"/>
      <c r="E42" s="237"/>
      <c r="F42" s="237"/>
      <c r="G42" s="237"/>
      <c r="H42" s="237"/>
      <c r="I42" s="1">
        <v>34</v>
      </c>
      <c r="J42" s="130">
        <v>40454</v>
      </c>
      <c r="K42" s="7">
        <v>155097</v>
      </c>
    </row>
    <row r="43" spans="1:11" ht="12.75">
      <c r="A43" s="236" t="s">
        <v>35</v>
      </c>
      <c r="B43" s="237"/>
      <c r="C43" s="237"/>
      <c r="D43" s="237"/>
      <c r="E43" s="237"/>
      <c r="F43" s="237"/>
      <c r="G43" s="237"/>
      <c r="H43" s="237"/>
      <c r="I43" s="1">
        <v>35</v>
      </c>
      <c r="J43" s="130"/>
      <c r="K43" s="7"/>
    </row>
    <row r="44" spans="1:11" ht="12.75">
      <c r="A44" s="239" t="s">
        <v>69</v>
      </c>
      <c r="B44" s="240"/>
      <c r="C44" s="240"/>
      <c r="D44" s="240"/>
      <c r="E44" s="240"/>
      <c r="F44" s="240"/>
      <c r="G44" s="240"/>
      <c r="H44" s="240"/>
      <c r="I44" s="1">
        <v>36</v>
      </c>
      <c r="J44" s="131">
        <f>SUM(J39:J43)</f>
        <v>706053069</v>
      </c>
      <c r="K44" s="131">
        <f>SUM(K39:K43)</f>
        <v>323605817</v>
      </c>
    </row>
    <row r="45" spans="1:11" ht="12.75">
      <c r="A45" s="239" t="s">
        <v>17</v>
      </c>
      <c r="B45" s="240"/>
      <c r="C45" s="240"/>
      <c r="D45" s="240"/>
      <c r="E45" s="240"/>
      <c r="F45" s="240"/>
      <c r="G45" s="240"/>
      <c r="H45" s="240"/>
      <c r="I45" s="1">
        <v>37</v>
      </c>
      <c r="J45" s="130"/>
      <c r="K45" s="133">
        <f>IF(K38&gt;K44,K38-K44,0)</f>
        <v>224352492</v>
      </c>
    </row>
    <row r="46" spans="1:11" ht="12.75">
      <c r="A46" s="239" t="s">
        <v>18</v>
      </c>
      <c r="B46" s="240"/>
      <c r="C46" s="240"/>
      <c r="D46" s="240"/>
      <c r="E46" s="240"/>
      <c r="F46" s="240"/>
      <c r="G46" s="240"/>
      <c r="H46" s="240"/>
      <c r="I46" s="1">
        <v>38</v>
      </c>
      <c r="J46" s="131">
        <f>J44-J38</f>
        <v>67718770</v>
      </c>
      <c r="K46" s="131"/>
    </row>
    <row r="47" spans="1:11" ht="12.75">
      <c r="A47" s="236" t="s">
        <v>70</v>
      </c>
      <c r="B47" s="237"/>
      <c r="C47" s="237"/>
      <c r="D47" s="237"/>
      <c r="E47" s="237"/>
      <c r="F47" s="237"/>
      <c r="G47" s="237"/>
      <c r="H47" s="237"/>
      <c r="I47" s="1">
        <v>39</v>
      </c>
      <c r="J47" s="130"/>
      <c r="K47" s="44">
        <f>IF(K19-K20+K32-K33+K45-K46&gt;0,K19-K20+K32-K33+K45-K46,0)</f>
        <v>0</v>
      </c>
    </row>
    <row r="48" spans="1:11" ht="12.75">
      <c r="A48" s="236" t="s">
        <v>71</v>
      </c>
      <c r="B48" s="237"/>
      <c r="C48" s="237"/>
      <c r="D48" s="237"/>
      <c r="E48" s="237"/>
      <c r="F48" s="237"/>
      <c r="G48" s="237"/>
      <c r="H48" s="237"/>
      <c r="I48" s="1">
        <v>40</v>
      </c>
      <c r="J48" s="131">
        <f>-J19+J33+J46</f>
        <v>10632822</v>
      </c>
      <c r="K48" s="133">
        <f>IF(K20-K19+K33-K32+K46-K45&gt;0,K20-K19+K33-K32+K46-K45,0)</f>
        <v>13534066</v>
      </c>
    </row>
    <row r="49" spans="1:11" ht="12.75">
      <c r="A49" s="236" t="s">
        <v>161</v>
      </c>
      <c r="B49" s="237"/>
      <c r="C49" s="237"/>
      <c r="D49" s="237"/>
      <c r="E49" s="237"/>
      <c r="F49" s="237"/>
      <c r="G49" s="237"/>
      <c r="H49" s="237"/>
      <c r="I49" s="1">
        <v>41</v>
      </c>
      <c r="J49" s="133">
        <v>15090409</v>
      </c>
      <c r="K49" s="134">
        <v>16506168</v>
      </c>
    </row>
    <row r="50" spans="1:11" ht="12.75">
      <c r="A50" s="236" t="s">
        <v>175</v>
      </c>
      <c r="B50" s="237"/>
      <c r="C50" s="237"/>
      <c r="D50" s="237"/>
      <c r="E50" s="237"/>
      <c r="F50" s="237"/>
      <c r="G50" s="237"/>
      <c r="H50" s="237"/>
      <c r="I50" s="1">
        <v>42</v>
      </c>
      <c r="J50" s="133"/>
      <c r="K50" s="7"/>
    </row>
    <row r="51" spans="1:11" ht="12.75">
      <c r="A51" s="236" t="s">
        <v>176</v>
      </c>
      <c r="B51" s="237"/>
      <c r="C51" s="237"/>
      <c r="D51" s="237"/>
      <c r="E51" s="237"/>
      <c r="F51" s="237"/>
      <c r="G51" s="237"/>
      <c r="H51" s="237"/>
      <c r="I51" s="1">
        <v>43</v>
      </c>
      <c r="J51" s="130">
        <f>J48</f>
        <v>10632822</v>
      </c>
      <c r="K51" s="130">
        <f>K48-K47</f>
        <v>13534066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152">
        <f>J49-J48</f>
        <v>4457587</v>
      </c>
      <c r="K52" s="152">
        <f>K49+K50-K51</f>
        <v>2972102</v>
      </c>
    </row>
  </sheetData>
  <sheetProtection/>
  <protectedRanges>
    <protectedRange sqref="J7:J12 J14:J17 J19:J20" name="Range1"/>
    <protectedRange sqref="J13 J18" name="Range1_1"/>
    <protectedRange sqref="J22:J26 J28:J30 J32:J33" name="Range1_2"/>
    <protectedRange sqref="J27 J31:K31" name="Range1_2_1"/>
    <protectedRange sqref="J35:J37 J39:J43 J45:J47 J49:J50 J52 K46" name="Range1_3"/>
    <protectedRange sqref="J38 J48 J51 J44:K44" name="Range1_3_1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K39:K43 K35:K37 K28:K30 K22:K26 K14:K17 K7:K12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7 K32:K33 K38 K52 K13 K18:K20 K47:K48 K45">
      <formula1>0</formula1>
    </dataValidation>
    <dataValidation operator="greaterThan" allowBlank="1" showInputMessage="1" showErrorMessage="1" sqref="J22:J33 J7:J20 K51 J35:J52 K31 K46 K44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307" t="s">
        <v>197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16" t="s">
        <v>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5" t="s">
        <v>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33.75">
      <c r="A4" s="309" t="s">
        <v>59</v>
      </c>
      <c r="B4" s="309"/>
      <c r="C4" s="309"/>
      <c r="D4" s="309"/>
      <c r="E4" s="309"/>
      <c r="F4" s="309"/>
      <c r="G4" s="309"/>
      <c r="H4" s="309"/>
      <c r="I4" s="56" t="s">
        <v>279</v>
      </c>
      <c r="J4" s="57" t="s">
        <v>319</v>
      </c>
      <c r="K4" s="57" t="s">
        <v>320</v>
      </c>
    </row>
    <row r="5" spans="1:11" ht="12.75">
      <c r="A5" s="314">
        <v>1</v>
      </c>
      <c r="B5" s="314"/>
      <c r="C5" s="314"/>
      <c r="D5" s="314"/>
      <c r="E5" s="314"/>
      <c r="F5" s="314"/>
      <c r="G5" s="314"/>
      <c r="H5" s="314"/>
      <c r="I5" s="62">
        <v>2</v>
      </c>
      <c r="J5" s="63" t="s">
        <v>283</v>
      </c>
      <c r="K5" s="63" t="s">
        <v>284</v>
      </c>
    </row>
    <row r="6" spans="1:11" ht="12.75">
      <c r="A6" s="228" t="s">
        <v>156</v>
      </c>
      <c r="B6" s="229"/>
      <c r="C6" s="229"/>
      <c r="D6" s="229"/>
      <c r="E6" s="229"/>
      <c r="F6" s="229"/>
      <c r="G6" s="229"/>
      <c r="H6" s="229"/>
      <c r="I6" s="301"/>
      <c r="J6" s="301"/>
      <c r="K6" s="302"/>
    </row>
    <row r="7" spans="1:11" ht="12.75">
      <c r="A7" s="236" t="s">
        <v>199</v>
      </c>
      <c r="B7" s="237"/>
      <c r="C7" s="237"/>
      <c r="D7" s="237"/>
      <c r="E7" s="237"/>
      <c r="F7" s="237"/>
      <c r="G7" s="237"/>
      <c r="H7" s="237"/>
      <c r="I7" s="1">
        <v>1</v>
      </c>
      <c r="J7" s="129"/>
      <c r="K7" s="7"/>
    </row>
    <row r="8" spans="1:11" ht="12.75">
      <c r="A8" s="236" t="s">
        <v>119</v>
      </c>
      <c r="B8" s="237"/>
      <c r="C8" s="237"/>
      <c r="D8" s="237"/>
      <c r="E8" s="237"/>
      <c r="F8" s="237"/>
      <c r="G8" s="237"/>
      <c r="H8" s="237"/>
      <c r="I8" s="1">
        <v>2</v>
      </c>
      <c r="J8" s="130"/>
      <c r="K8" s="7"/>
    </row>
    <row r="9" spans="1:11" ht="12.75">
      <c r="A9" s="236" t="s">
        <v>120</v>
      </c>
      <c r="B9" s="237"/>
      <c r="C9" s="237"/>
      <c r="D9" s="237"/>
      <c r="E9" s="237"/>
      <c r="F9" s="237"/>
      <c r="G9" s="237"/>
      <c r="H9" s="237"/>
      <c r="I9" s="1">
        <v>3</v>
      </c>
      <c r="J9" s="130"/>
      <c r="K9" s="7"/>
    </row>
    <row r="10" spans="1:11" ht="12.75">
      <c r="A10" s="236" t="s">
        <v>121</v>
      </c>
      <c r="B10" s="237"/>
      <c r="C10" s="237"/>
      <c r="D10" s="237"/>
      <c r="E10" s="237"/>
      <c r="F10" s="237"/>
      <c r="G10" s="237"/>
      <c r="H10" s="237"/>
      <c r="I10" s="1">
        <v>4</v>
      </c>
      <c r="J10" s="130"/>
      <c r="K10" s="7"/>
    </row>
    <row r="11" spans="1:11" ht="12.75">
      <c r="A11" s="236" t="s">
        <v>122</v>
      </c>
      <c r="B11" s="237"/>
      <c r="C11" s="237"/>
      <c r="D11" s="237"/>
      <c r="E11" s="237"/>
      <c r="F11" s="237"/>
      <c r="G11" s="237"/>
      <c r="H11" s="237"/>
      <c r="I11" s="1">
        <v>5</v>
      </c>
      <c r="J11" s="130"/>
      <c r="K11" s="7"/>
    </row>
    <row r="12" spans="1:11" ht="12.75">
      <c r="A12" s="239" t="s">
        <v>198</v>
      </c>
      <c r="B12" s="240"/>
      <c r="C12" s="240"/>
      <c r="D12" s="240"/>
      <c r="E12" s="240"/>
      <c r="F12" s="240"/>
      <c r="G12" s="240"/>
      <c r="H12" s="240"/>
      <c r="I12" s="1">
        <v>6</v>
      </c>
      <c r="J12" s="130"/>
      <c r="K12" s="44">
        <f>SUM(K7:K11)</f>
        <v>0</v>
      </c>
    </row>
    <row r="13" spans="1:11" ht="12.75">
      <c r="A13" s="236" t="s">
        <v>123</v>
      </c>
      <c r="B13" s="237"/>
      <c r="C13" s="237"/>
      <c r="D13" s="237"/>
      <c r="E13" s="237"/>
      <c r="F13" s="237"/>
      <c r="G13" s="237"/>
      <c r="H13" s="237"/>
      <c r="I13" s="1">
        <v>7</v>
      </c>
      <c r="J13" s="131"/>
      <c r="K13" s="7"/>
    </row>
    <row r="14" spans="1:11" ht="12.75">
      <c r="A14" s="236" t="s">
        <v>124</v>
      </c>
      <c r="B14" s="237"/>
      <c r="C14" s="237"/>
      <c r="D14" s="237"/>
      <c r="E14" s="237"/>
      <c r="F14" s="237"/>
      <c r="G14" s="237"/>
      <c r="H14" s="237"/>
      <c r="I14" s="1">
        <v>8</v>
      </c>
      <c r="J14" s="130"/>
      <c r="K14" s="7"/>
    </row>
    <row r="15" spans="1:11" ht="12.75">
      <c r="A15" s="236" t="s">
        <v>125</v>
      </c>
      <c r="B15" s="237"/>
      <c r="C15" s="237"/>
      <c r="D15" s="237"/>
      <c r="E15" s="237"/>
      <c r="F15" s="237"/>
      <c r="G15" s="237"/>
      <c r="H15" s="237"/>
      <c r="I15" s="1">
        <v>9</v>
      </c>
      <c r="J15" s="130"/>
      <c r="K15" s="7"/>
    </row>
    <row r="16" spans="1:11" ht="12.75">
      <c r="A16" s="236" t="s">
        <v>126</v>
      </c>
      <c r="B16" s="237"/>
      <c r="C16" s="237"/>
      <c r="D16" s="237"/>
      <c r="E16" s="237"/>
      <c r="F16" s="237"/>
      <c r="G16" s="237"/>
      <c r="H16" s="237"/>
      <c r="I16" s="1">
        <v>10</v>
      </c>
      <c r="J16" s="130"/>
      <c r="K16" s="7"/>
    </row>
    <row r="17" spans="1:11" ht="12.75">
      <c r="A17" s="236" t="s">
        <v>127</v>
      </c>
      <c r="B17" s="237"/>
      <c r="C17" s="237"/>
      <c r="D17" s="237"/>
      <c r="E17" s="237"/>
      <c r="F17" s="237"/>
      <c r="G17" s="237"/>
      <c r="H17" s="237"/>
      <c r="I17" s="1">
        <v>11</v>
      </c>
      <c r="J17" s="130"/>
      <c r="K17" s="7"/>
    </row>
    <row r="18" spans="1:11" ht="12.75">
      <c r="A18" s="236" t="s">
        <v>128</v>
      </c>
      <c r="B18" s="237"/>
      <c r="C18" s="237"/>
      <c r="D18" s="237"/>
      <c r="E18" s="237"/>
      <c r="F18" s="237"/>
      <c r="G18" s="237"/>
      <c r="H18" s="237"/>
      <c r="I18" s="1">
        <v>12</v>
      </c>
      <c r="J18" s="131"/>
      <c r="K18" s="7"/>
    </row>
    <row r="19" spans="1:11" ht="12.75">
      <c r="A19" s="239" t="s">
        <v>47</v>
      </c>
      <c r="B19" s="240"/>
      <c r="C19" s="240"/>
      <c r="D19" s="240"/>
      <c r="E19" s="240"/>
      <c r="F19" s="240"/>
      <c r="G19" s="240"/>
      <c r="H19" s="240"/>
      <c r="I19" s="1">
        <v>13</v>
      </c>
      <c r="J19" s="131"/>
      <c r="K19" s="44">
        <f>SUM(K13:K18)</f>
        <v>0</v>
      </c>
    </row>
    <row r="20" spans="1:11" ht="12.75">
      <c r="A20" s="239" t="s">
        <v>108</v>
      </c>
      <c r="B20" s="312"/>
      <c r="C20" s="312"/>
      <c r="D20" s="312"/>
      <c r="E20" s="312"/>
      <c r="F20" s="312"/>
      <c r="G20" s="312"/>
      <c r="H20" s="313"/>
      <c r="I20" s="1">
        <v>14</v>
      </c>
      <c r="J20" s="151"/>
      <c r="K20" s="44">
        <f>IF(K12&gt;K19,K12-K19,0)</f>
        <v>0</v>
      </c>
    </row>
    <row r="21" spans="1:11" ht="12.75">
      <c r="A21" s="251" t="s">
        <v>109</v>
      </c>
      <c r="B21" s="310"/>
      <c r="C21" s="310"/>
      <c r="D21" s="310"/>
      <c r="E21" s="310"/>
      <c r="F21" s="310"/>
      <c r="G21" s="310"/>
      <c r="H21" s="311"/>
      <c r="I21" s="1">
        <v>15</v>
      </c>
      <c r="J21" s="54">
        <f>IF(J19&gt;J12,J19-J12,0)</f>
        <v>0</v>
      </c>
      <c r="K21" s="44">
        <f>IF(K19&gt;K12,K19-K12,0)</f>
        <v>0</v>
      </c>
    </row>
    <row r="22" spans="1:11" ht="12.75">
      <c r="A22" s="228" t="s">
        <v>159</v>
      </c>
      <c r="B22" s="229"/>
      <c r="C22" s="229"/>
      <c r="D22" s="229"/>
      <c r="E22" s="229"/>
      <c r="F22" s="229"/>
      <c r="G22" s="229"/>
      <c r="H22" s="229"/>
      <c r="I22" s="301"/>
      <c r="J22" s="301"/>
      <c r="K22" s="302"/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1">
        <v>16</v>
      </c>
      <c r="J23" s="5"/>
      <c r="K23" s="7"/>
    </row>
    <row r="24" spans="1:11" ht="12.75">
      <c r="A24" s="236" t="s">
        <v>166</v>
      </c>
      <c r="B24" s="237"/>
      <c r="C24" s="237"/>
      <c r="D24" s="237"/>
      <c r="E24" s="237"/>
      <c r="F24" s="237"/>
      <c r="G24" s="237"/>
      <c r="H24" s="237"/>
      <c r="I24" s="1">
        <v>17</v>
      </c>
      <c r="J24" s="5"/>
      <c r="K24" s="7"/>
    </row>
    <row r="25" spans="1:11" ht="12.75">
      <c r="A25" s="236" t="s">
        <v>321</v>
      </c>
      <c r="B25" s="237"/>
      <c r="C25" s="237"/>
      <c r="D25" s="237"/>
      <c r="E25" s="237"/>
      <c r="F25" s="237"/>
      <c r="G25" s="237"/>
      <c r="H25" s="237"/>
      <c r="I25" s="1">
        <v>18</v>
      </c>
      <c r="J25" s="5"/>
      <c r="K25" s="7"/>
    </row>
    <row r="26" spans="1:11" ht="12.75">
      <c r="A26" s="236" t="s">
        <v>322</v>
      </c>
      <c r="B26" s="237"/>
      <c r="C26" s="237"/>
      <c r="D26" s="237"/>
      <c r="E26" s="237"/>
      <c r="F26" s="237"/>
      <c r="G26" s="237"/>
      <c r="H26" s="237"/>
      <c r="I26" s="1">
        <v>19</v>
      </c>
      <c r="J26" s="5"/>
      <c r="K26" s="7"/>
    </row>
    <row r="27" spans="1:11" ht="12.75">
      <c r="A27" s="236" t="s">
        <v>167</v>
      </c>
      <c r="B27" s="237"/>
      <c r="C27" s="237"/>
      <c r="D27" s="237"/>
      <c r="E27" s="237"/>
      <c r="F27" s="237"/>
      <c r="G27" s="237"/>
      <c r="H27" s="237"/>
      <c r="I27" s="1">
        <v>20</v>
      </c>
      <c r="J27" s="5"/>
      <c r="K27" s="7"/>
    </row>
    <row r="28" spans="1:11" ht="12.75">
      <c r="A28" s="239" t="s">
        <v>114</v>
      </c>
      <c r="B28" s="240"/>
      <c r="C28" s="240"/>
      <c r="D28" s="240"/>
      <c r="E28" s="240"/>
      <c r="F28" s="240"/>
      <c r="G28" s="240"/>
      <c r="H28" s="240"/>
      <c r="I28" s="1">
        <v>21</v>
      </c>
      <c r="J28" s="54">
        <f>SUM(J23:J27)</f>
        <v>0</v>
      </c>
      <c r="K28" s="44">
        <f>SUM(K23:K27)</f>
        <v>0</v>
      </c>
    </row>
    <row r="29" spans="1:11" ht="12.75">
      <c r="A29" s="236" t="s">
        <v>2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3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/>
    </row>
    <row r="31" spans="1:11" ht="12.75">
      <c r="A31" s="236" t="s">
        <v>4</v>
      </c>
      <c r="B31" s="237"/>
      <c r="C31" s="237"/>
      <c r="D31" s="237"/>
      <c r="E31" s="237"/>
      <c r="F31" s="237"/>
      <c r="G31" s="237"/>
      <c r="H31" s="237"/>
      <c r="I31" s="1">
        <v>24</v>
      </c>
      <c r="J31" s="5"/>
      <c r="K31" s="7"/>
    </row>
    <row r="32" spans="1:11" ht="12.75">
      <c r="A32" s="239" t="s">
        <v>48</v>
      </c>
      <c r="B32" s="240"/>
      <c r="C32" s="240"/>
      <c r="D32" s="240"/>
      <c r="E32" s="240"/>
      <c r="F32" s="240"/>
      <c r="G32" s="240"/>
      <c r="H32" s="240"/>
      <c r="I32" s="1">
        <v>25</v>
      </c>
      <c r="J32" s="54">
        <f>SUM(J29:J31)</f>
        <v>0</v>
      </c>
      <c r="K32" s="44">
        <f>SUM(K29:K31)</f>
        <v>0</v>
      </c>
    </row>
    <row r="33" spans="1:11" ht="12.75">
      <c r="A33" s="239" t="s">
        <v>110</v>
      </c>
      <c r="B33" s="240"/>
      <c r="C33" s="240"/>
      <c r="D33" s="240"/>
      <c r="E33" s="240"/>
      <c r="F33" s="240"/>
      <c r="G33" s="240"/>
      <c r="H33" s="240"/>
      <c r="I33" s="1">
        <v>26</v>
      </c>
      <c r="J33" s="54">
        <f>IF(J28&gt;J32,J28-J32,0)</f>
        <v>0</v>
      </c>
      <c r="K33" s="44">
        <f>IF(K28&gt;K32,K28-K32,0)</f>
        <v>0</v>
      </c>
    </row>
    <row r="34" spans="1:11" ht="12.75">
      <c r="A34" s="239" t="s">
        <v>111</v>
      </c>
      <c r="B34" s="240"/>
      <c r="C34" s="240"/>
      <c r="D34" s="240"/>
      <c r="E34" s="240"/>
      <c r="F34" s="240"/>
      <c r="G34" s="240"/>
      <c r="H34" s="240"/>
      <c r="I34" s="1">
        <v>27</v>
      </c>
      <c r="J34" s="54">
        <f>IF(J32&gt;J28,J32-J28,0)</f>
        <v>0</v>
      </c>
      <c r="K34" s="44">
        <f>IF(K32&gt;K28,K32-K28,0)</f>
        <v>0</v>
      </c>
    </row>
    <row r="35" spans="1:11" ht="12.75">
      <c r="A35" s="228" t="s">
        <v>160</v>
      </c>
      <c r="B35" s="229"/>
      <c r="C35" s="229"/>
      <c r="D35" s="229"/>
      <c r="E35" s="229"/>
      <c r="F35" s="229"/>
      <c r="G35" s="229"/>
      <c r="H35" s="229"/>
      <c r="I35" s="301">
        <v>0</v>
      </c>
      <c r="J35" s="301"/>
      <c r="K35" s="302"/>
    </row>
    <row r="36" spans="1:11" ht="12.75">
      <c r="A36" s="236" t="s">
        <v>174</v>
      </c>
      <c r="B36" s="237"/>
      <c r="C36" s="237"/>
      <c r="D36" s="237"/>
      <c r="E36" s="237"/>
      <c r="F36" s="237"/>
      <c r="G36" s="237"/>
      <c r="H36" s="237"/>
      <c r="I36" s="1">
        <v>28</v>
      </c>
      <c r="J36" s="5"/>
      <c r="K36" s="7"/>
    </row>
    <row r="37" spans="1:11" ht="12.75">
      <c r="A37" s="236" t="s">
        <v>29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36" t="s">
        <v>30</v>
      </c>
      <c r="B38" s="237"/>
      <c r="C38" s="237"/>
      <c r="D38" s="237"/>
      <c r="E38" s="237"/>
      <c r="F38" s="237"/>
      <c r="G38" s="237"/>
      <c r="H38" s="237"/>
      <c r="I38" s="1">
        <v>30</v>
      </c>
      <c r="J38" s="5"/>
      <c r="K38" s="7"/>
    </row>
    <row r="39" spans="1:11" ht="12.75">
      <c r="A39" s="239" t="s">
        <v>49</v>
      </c>
      <c r="B39" s="240"/>
      <c r="C39" s="240"/>
      <c r="D39" s="240"/>
      <c r="E39" s="240"/>
      <c r="F39" s="240"/>
      <c r="G39" s="240"/>
      <c r="H39" s="240"/>
      <c r="I39" s="1">
        <v>31</v>
      </c>
      <c r="J39" s="54">
        <f>SUM(J36:J38)</f>
        <v>0</v>
      </c>
      <c r="K39" s="44">
        <f>SUM(K36:K38)</f>
        <v>0</v>
      </c>
    </row>
    <row r="40" spans="1:11" ht="12.75">
      <c r="A40" s="236" t="s">
        <v>31</v>
      </c>
      <c r="B40" s="237"/>
      <c r="C40" s="237"/>
      <c r="D40" s="237"/>
      <c r="E40" s="237"/>
      <c r="F40" s="237"/>
      <c r="G40" s="237"/>
      <c r="H40" s="237"/>
      <c r="I40" s="1">
        <v>32</v>
      </c>
      <c r="J40" s="5"/>
      <c r="K40" s="7"/>
    </row>
    <row r="41" spans="1:11" ht="12.75">
      <c r="A41" s="236" t="s">
        <v>32</v>
      </c>
      <c r="B41" s="237"/>
      <c r="C41" s="237"/>
      <c r="D41" s="237"/>
      <c r="E41" s="237"/>
      <c r="F41" s="237"/>
      <c r="G41" s="237"/>
      <c r="H41" s="237"/>
      <c r="I41" s="1">
        <v>33</v>
      </c>
      <c r="J41" s="5"/>
      <c r="K41" s="7"/>
    </row>
    <row r="42" spans="1:11" ht="12.75">
      <c r="A42" s="236" t="s">
        <v>33</v>
      </c>
      <c r="B42" s="237"/>
      <c r="C42" s="237"/>
      <c r="D42" s="237"/>
      <c r="E42" s="237"/>
      <c r="F42" s="237"/>
      <c r="G42" s="237"/>
      <c r="H42" s="237"/>
      <c r="I42" s="1">
        <v>34</v>
      </c>
      <c r="J42" s="5"/>
      <c r="K42" s="7"/>
    </row>
    <row r="43" spans="1:11" ht="12.75">
      <c r="A43" s="236" t="s">
        <v>34</v>
      </c>
      <c r="B43" s="237"/>
      <c r="C43" s="237"/>
      <c r="D43" s="237"/>
      <c r="E43" s="237"/>
      <c r="F43" s="237"/>
      <c r="G43" s="237"/>
      <c r="H43" s="237"/>
      <c r="I43" s="1">
        <v>35</v>
      </c>
      <c r="J43" s="5"/>
      <c r="K43" s="7"/>
    </row>
    <row r="44" spans="1:11" ht="12.75">
      <c r="A44" s="236" t="s">
        <v>35</v>
      </c>
      <c r="B44" s="237"/>
      <c r="C44" s="237"/>
      <c r="D44" s="237"/>
      <c r="E44" s="237"/>
      <c r="F44" s="237"/>
      <c r="G44" s="237"/>
      <c r="H44" s="237"/>
      <c r="I44" s="1">
        <v>36</v>
      </c>
      <c r="J44" s="5"/>
      <c r="K44" s="7"/>
    </row>
    <row r="45" spans="1:11" ht="12.75">
      <c r="A45" s="239" t="s">
        <v>148</v>
      </c>
      <c r="B45" s="240"/>
      <c r="C45" s="240"/>
      <c r="D45" s="240"/>
      <c r="E45" s="240"/>
      <c r="F45" s="240"/>
      <c r="G45" s="240"/>
      <c r="H45" s="240"/>
      <c r="I45" s="1">
        <v>37</v>
      </c>
      <c r="J45" s="54">
        <f>SUM(J40:J44)</f>
        <v>0</v>
      </c>
      <c r="K45" s="44">
        <f>SUM(K40:K44)</f>
        <v>0</v>
      </c>
    </row>
    <row r="46" spans="1:11" ht="12.75">
      <c r="A46" s="239" t="s">
        <v>162</v>
      </c>
      <c r="B46" s="240"/>
      <c r="C46" s="240"/>
      <c r="D46" s="240"/>
      <c r="E46" s="240"/>
      <c r="F46" s="240"/>
      <c r="G46" s="240"/>
      <c r="H46" s="240"/>
      <c r="I46" s="1">
        <v>38</v>
      </c>
      <c r="J46" s="54">
        <f>IF(J39&gt;J45,J39-J45,0)</f>
        <v>0</v>
      </c>
      <c r="K46" s="44">
        <f>IF(K39&gt;K45,K39-K45,0)</f>
        <v>0</v>
      </c>
    </row>
    <row r="47" spans="1:11" ht="12.75">
      <c r="A47" s="239" t="s">
        <v>163</v>
      </c>
      <c r="B47" s="240"/>
      <c r="C47" s="240"/>
      <c r="D47" s="240"/>
      <c r="E47" s="240"/>
      <c r="F47" s="240"/>
      <c r="G47" s="240"/>
      <c r="H47" s="240"/>
      <c r="I47" s="1">
        <v>39</v>
      </c>
      <c r="J47" s="54">
        <f>IF(J45&gt;J39,J45-J39,0)</f>
        <v>0</v>
      </c>
      <c r="K47" s="44">
        <f>IF(K45&gt;K39,K45-K39,0)</f>
        <v>0</v>
      </c>
    </row>
    <row r="48" spans="1:11" ht="12.75">
      <c r="A48" s="239" t="s">
        <v>149</v>
      </c>
      <c r="B48" s="240"/>
      <c r="C48" s="240"/>
      <c r="D48" s="240"/>
      <c r="E48" s="240"/>
      <c r="F48" s="240"/>
      <c r="G48" s="240"/>
      <c r="H48" s="240"/>
      <c r="I48" s="1">
        <v>40</v>
      </c>
      <c r="J48" s="54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39" t="s">
        <v>15</v>
      </c>
      <c r="B49" s="240"/>
      <c r="C49" s="240"/>
      <c r="D49" s="240"/>
      <c r="E49" s="240"/>
      <c r="F49" s="240"/>
      <c r="G49" s="240"/>
      <c r="H49" s="240"/>
      <c r="I49" s="1">
        <v>41</v>
      </c>
      <c r="J49" s="54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39" t="s">
        <v>161</v>
      </c>
      <c r="B50" s="240"/>
      <c r="C50" s="240"/>
      <c r="D50" s="240"/>
      <c r="E50" s="240"/>
      <c r="F50" s="240"/>
      <c r="G50" s="240"/>
      <c r="H50" s="240"/>
      <c r="I50" s="1">
        <v>42</v>
      </c>
      <c r="J50" s="5"/>
      <c r="K50" s="7"/>
    </row>
    <row r="51" spans="1:11" ht="12.75">
      <c r="A51" s="239" t="s">
        <v>175</v>
      </c>
      <c r="B51" s="240"/>
      <c r="C51" s="240"/>
      <c r="D51" s="240"/>
      <c r="E51" s="240"/>
      <c r="F51" s="240"/>
      <c r="G51" s="240"/>
      <c r="H51" s="240"/>
      <c r="I51" s="1">
        <v>43</v>
      </c>
      <c r="J51" s="5"/>
      <c r="K51" s="7"/>
    </row>
    <row r="52" spans="1:11" ht="12.75">
      <c r="A52" s="239" t="s">
        <v>176</v>
      </c>
      <c r="B52" s="240"/>
      <c r="C52" s="240"/>
      <c r="D52" s="240"/>
      <c r="E52" s="240"/>
      <c r="F52" s="240"/>
      <c r="G52" s="240"/>
      <c r="H52" s="240"/>
      <c r="I52" s="1">
        <v>44</v>
      </c>
      <c r="J52" s="5"/>
      <c r="K52" s="7"/>
    </row>
    <row r="53" spans="1:11" ht="12.75">
      <c r="A53" s="251" t="s">
        <v>177</v>
      </c>
      <c r="B53" s="252"/>
      <c r="C53" s="252"/>
      <c r="D53" s="252"/>
      <c r="E53" s="252"/>
      <c r="F53" s="252"/>
      <c r="G53" s="252"/>
      <c r="H53" s="252"/>
      <c r="I53" s="4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protectedRanges>
    <protectedRange sqref="J7:J12 J14:J17 J19:J20" name="Range1"/>
    <protectedRange sqref="J13 J18" name="Range1_1"/>
  </protectedRanges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4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K13:K18 J40:K44 J23:K27 J29:K31 J36:K38 K7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1:J22 J45:K49 J28:K28 J32:K35 J39:K39 K19:K22 K12">
      <formula1>0</formula1>
    </dataValidation>
    <dataValidation operator="greaterThan" allowBlank="1" showInputMessage="1" showErrorMessage="1" sqref="J7:J20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9" sqref="K29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1.7109375" style="66" customWidth="1"/>
    <col min="12" max="16384" width="9.140625" style="66" customWidth="1"/>
  </cols>
  <sheetData>
    <row r="1" spans="1:12" ht="12.75">
      <c r="A1" s="332" t="s">
        <v>281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65"/>
    </row>
    <row r="2" spans="1:12" ht="15.75">
      <c r="A2" s="35"/>
      <c r="B2" s="64"/>
      <c r="C2" s="317" t="s">
        <v>282</v>
      </c>
      <c r="D2" s="317"/>
      <c r="E2" s="67">
        <v>40544</v>
      </c>
      <c r="F2" s="36" t="s">
        <v>250</v>
      </c>
      <c r="G2" s="318">
        <v>40816</v>
      </c>
      <c r="H2" s="319"/>
      <c r="I2" s="64"/>
      <c r="J2" s="64"/>
      <c r="K2" s="64"/>
      <c r="L2" s="68"/>
    </row>
    <row r="3" spans="1:11" ht="23.25">
      <c r="A3" s="320" t="s">
        <v>59</v>
      </c>
      <c r="B3" s="320"/>
      <c r="C3" s="320"/>
      <c r="D3" s="320"/>
      <c r="E3" s="320"/>
      <c r="F3" s="320"/>
      <c r="G3" s="320"/>
      <c r="H3" s="320"/>
      <c r="I3" s="71" t="s">
        <v>305</v>
      </c>
      <c r="J3" s="72" t="s">
        <v>150</v>
      </c>
      <c r="K3" s="72" t="s">
        <v>151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74">
        <v>2</v>
      </c>
      <c r="J4" s="73" t="s">
        <v>283</v>
      </c>
      <c r="K4" s="73" t="s">
        <v>284</v>
      </c>
    </row>
    <row r="5" spans="1:11" ht="12.75">
      <c r="A5" s="322" t="s">
        <v>285</v>
      </c>
      <c r="B5" s="323"/>
      <c r="C5" s="323"/>
      <c r="D5" s="323"/>
      <c r="E5" s="323"/>
      <c r="F5" s="323"/>
      <c r="G5" s="323"/>
      <c r="H5" s="323"/>
      <c r="I5" s="37">
        <v>1</v>
      </c>
      <c r="J5" s="38">
        <v>170514000</v>
      </c>
      <c r="K5" s="38">
        <v>170514000</v>
      </c>
    </row>
    <row r="6" spans="1:11" ht="12.75">
      <c r="A6" s="322" t="s">
        <v>286</v>
      </c>
      <c r="B6" s="323"/>
      <c r="C6" s="323"/>
      <c r="D6" s="323"/>
      <c r="E6" s="323"/>
      <c r="F6" s="323"/>
      <c r="G6" s="323"/>
      <c r="H6" s="323"/>
      <c r="I6" s="37">
        <v>2</v>
      </c>
      <c r="J6" s="39">
        <v>11541216</v>
      </c>
      <c r="K6" s="39">
        <v>11541216</v>
      </c>
    </row>
    <row r="7" spans="1:11" ht="12.75">
      <c r="A7" s="322" t="s">
        <v>287</v>
      </c>
      <c r="B7" s="323"/>
      <c r="C7" s="323"/>
      <c r="D7" s="323"/>
      <c r="E7" s="323"/>
      <c r="F7" s="323"/>
      <c r="G7" s="323"/>
      <c r="H7" s="323"/>
      <c r="I7" s="37">
        <v>3</v>
      </c>
      <c r="J7" s="39">
        <v>44365498</v>
      </c>
      <c r="K7" s="39">
        <v>44210401</v>
      </c>
    </row>
    <row r="8" spans="1:11" ht="12.75">
      <c r="A8" s="322" t="s">
        <v>288</v>
      </c>
      <c r="B8" s="323"/>
      <c r="C8" s="323"/>
      <c r="D8" s="323"/>
      <c r="E8" s="323"/>
      <c r="F8" s="323"/>
      <c r="G8" s="323"/>
      <c r="H8" s="323"/>
      <c r="I8" s="37">
        <v>4</v>
      </c>
      <c r="J8" s="39">
        <v>74030227</v>
      </c>
      <c r="K8" s="39">
        <v>85367799</v>
      </c>
    </row>
    <row r="9" spans="1:11" ht="12.75">
      <c r="A9" s="322" t="s">
        <v>289</v>
      </c>
      <c r="B9" s="323"/>
      <c r="C9" s="323"/>
      <c r="D9" s="323"/>
      <c r="E9" s="323"/>
      <c r="F9" s="323"/>
      <c r="G9" s="323"/>
      <c r="H9" s="323"/>
      <c r="I9" s="37">
        <v>5</v>
      </c>
      <c r="J9" s="39">
        <v>11717591</v>
      </c>
      <c r="K9" s="39">
        <v>856045</v>
      </c>
    </row>
    <row r="10" spans="1:11" ht="12.75">
      <c r="A10" s="322" t="s">
        <v>290</v>
      </c>
      <c r="B10" s="323"/>
      <c r="C10" s="323"/>
      <c r="D10" s="323"/>
      <c r="E10" s="323"/>
      <c r="F10" s="323"/>
      <c r="G10" s="323"/>
      <c r="H10" s="323"/>
      <c r="I10" s="37">
        <v>6</v>
      </c>
      <c r="J10" s="39"/>
      <c r="K10" s="39"/>
    </row>
    <row r="11" spans="1:11" ht="12.75">
      <c r="A11" s="322" t="s">
        <v>291</v>
      </c>
      <c r="B11" s="323"/>
      <c r="C11" s="323"/>
      <c r="D11" s="323"/>
      <c r="E11" s="323"/>
      <c r="F11" s="323"/>
      <c r="G11" s="323"/>
      <c r="H11" s="323"/>
      <c r="I11" s="37">
        <v>7</v>
      </c>
      <c r="J11" s="39"/>
      <c r="K11" s="39"/>
    </row>
    <row r="12" spans="1:11" ht="12.75">
      <c r="A12" s="322" t="s">
        <v>292</v>
      </c>
      <c r="B12" s="323"/>
      <c r="C12" s="323"/>
      <c r="D12" s="323"/>
      <c r="E12" s="323"/>
      <c r="F12" s="323"/>
      <c r="G12" s="323"/>
      <c r="H12" s="323"/>
      <c r="I12" s="37">
        <v>8</v>
      </c>
      <c r="J12" s="39">
        <v>2496560</v>
      </c>
      <c r="K12" s="39">
        <v>483358</v>
      </c>
    </row>
    <row r="13" spans="1:11" ht="12.75">
      <c r="A13" s="322" t="s">
        <v>293</v>
      </c>
      <c r="B13" s="323"/>
      <c r="C13" s="323"/>
      <c r="D13" s="323"/>
      <c r="E13" s="323"/>
      <c r="F13" s="323"/>
      <c r="G13" s="323"/>
      <c r="H13" s="323"/>
      <c r="I13" s="37">
        <v>9</v>
      </c>
      <c r="J13" s="39"/>
      <c r="K13" s="39"/>
    </row>
    <row r="14" spans="1:11" ht="12.75">
      <c r="A14" s="324" t="s">
        <v>294</v>
      </c>
      <c r="B14" s="325"/>
      <c r="C14" s="325"/>
      <c r="D14" s="325"/>
      <c r="E14" s="325"/>
      <c r="F14" s="325"/>
      <c r="G14" s="325"/>
      <c r="H14" s="325"/>
      <c r="I14" s="37">
        <v>10</v>
      </c>
      <c r="J14" s="69">
        <f>SUM(J5:J13)</f>
        <v>314665092</v>
      </c>
      <c r="K14" s="69">
        <f>SUM(K5:K13)</f>
        <v>312972819</v>
      </c>
    </row>
    <row r="15" spans="1:11" ht="12.75">
      <c r="A15" s="322" t="s">
        <v>295</v>
      </c>
      <c r="B15" s="323"/>
      <c r="C15" s="323"/>
      <c r="D15" s="323"/>
      <c r="E15" s="323"/>
      <c r="F15" s="323"/>
      <c r="G15" s="323"/>
      <c r="H15" s="323"/>
      <c r="I15" s="37">
        <v>11</v>
      </c>
      <c r="J15" s="39"/>
      <c r="K15" s="39"/>
    </row>
    <row r="16" spans="1:11" ht="12.75">
      <c r="A16" s="322" t="s">
        <v>296</v>
      </c>
      <c r="B16" s="323"/>
      <c r="C16" s="323"/>
      <c r="D16" s="323"/>
      <c r="E16" s="323"/>
      <c r="F16" s="323"/>
      <c r="G16" s="323"/>
      <c r="H16" s="323"/>
      <c r="I16" s="37">
        <v>12</v>
      </c>
      <c r="J16" s="39"/>
      <c r="K16" s="39"/>
    </row>
    <row r="17" spans="1:11" ht="12.75">
      <c r="A17" s="322" t="s">
        <v>297</v>
      </c>
      <c r="B17" s="323"/>
      <c r="C17" s="323"/>
      <c r="D17" s="323"/>
      <c r="E17" s="323"/>
      <c r="F17" s="323"/>
      <c r="G17" s="323"/>
      <c r="H17" s="323"/>
      <c r="I17" s="37">
        <v>13</v>
      </c>
      <c r="J17" s="39"/>
      <c r="K17" s="39"/>
    </row>
    <row r="18" spans="1:11" ht="12.75">
      <c r="A18" s="322" t="s">
        <v>298</v>
      </c>
      <c r="B18" s="323"/>
      <c r="C18" s="323"/>
      <c r="D18" s="323"/>
      <c r="E18" s="323"/>
      <c r="F18" s="323"/>
      <c r="G18" s="323"/>
      <c r="H18" s="323"/>
      <c r="I18" s="37">
        <v>14</v>
      </c>
      <c r="J18" s="39"/>
      <c r="K18" s="39"/>
    </row>
    <row r="19" spans="1:11" ht="12.75">
      <c r="A19" s="322" t="s">
        <v>299</v>
      </c>
      <c r="B19" s="323"/>
      <c r="C19" s="323"/>
      <c r="D19" s="323"/>
      <c r="E19" s="323"/>
      <c r="F19" s="323"/>
      <c r="G19" s="323"/>
      <c r="H19" s="323"/>
      <c r="I19" s="37">
        <v>15</v>
      </c>
      <c r="J19" s="39"/>
      <c r="K19" s="39"/>
    </row>
    <row r="20" spans="1:11" ht="12.75">
      <c r="A20" s="322" t="s">
        <v>300</v>
      </c>
      <c r="B20" s="323"/>
      <c r="C20" s="323"/>
      <c r="D20" s="323"/>
      <c r="E20" s="323"/>
      <c r="F20" s="323"/>
      <c r="G20" s="323"/>
      <c r="H20" s="323"/>
      <c r="I20" s="37">
        <v>16</v>
      </c>
      <c r="J20" s="39">
        <v>9872819</v>
      </c>
      <c r="K20" s="39">
        <v>9297311</v>
      </c>
    </row>
    <row r="21" spans="1:11" ht="12.75">
      <c r="A21" s="324" t="s">
        <v>301</v>
      </c>
      <c r="B21" s="325"/>
      <c r="C21" s="325"/>
      <c r="D21" s="325"/>
      <c r="E21" s="325"/>
      <c r="F21" s="325"/>
      <c r="G21" s="325"/>
      <c r="H21" s="325"/>
      <c r="I21" s="37">
        <v>17</v>
      </c>
      <c r="J21" s="70">
        <f>SUM(J15:J20)</f>
        <v>9872819</v>
      </c>
      <c r="K21" s="70">
        <f>SUM(K15:K20)</f>
        <v>9297311</v>
      </c>
    </row>
    <row r="22" spans="1:11" ht="12.75">
      <c r="A22" s="334"/>
      <c r="B22" s="335"/>
      <c r="C22" s="335"/>
      <c r="D22" s="335"/>
      <c r="E22" s="335"/>
      <c r="F22" s="335"/>
      <c r="G22" s="335"/>
      <c r="H22" s="335"/>
      <c r="I22" s="336"/>
      <c r="J22" s="336"/>
      <c r="K22" s="337"/>
    </row>
    <row r="23" spans="1:11" ht="12.75">
      <c r="A23" s="326" t="s">
        <v>302</v>
      </c>
      <c r="B23" s="327"/>
      <c r="C23" s="327"/>
      <c r="D23" s="327"/>
      <c r="E23" s="327"/>
      <c r="F23" s="327"/>
      <c r="G23" s="327"/>
      <c r="H23" s="327"/>
      <c r="I23" s="40">
        <v>18</v>
      </c>
      <c r="J23" s="38">
        <v>314665092</v>
      </c>
      <c r="K23" s="38">
        <v>312972819</v>
      </c>
    </row>
    <row r="24" spans="1:11" ht="17.25" customHeight="1">
      <c r="A24" s="328" t="s">
        <v>303</v>
      </c>
      <c r="B24" s="329"/>
      <c r="C24" s="329"/>
      <c r="D24" s="329"/>
      <c r="E24" s="329"/>
      <c r="F24" s="329"/>
      <c r="G24" s="329"/>
      <c r="H24" s="329"/>
      <c r="I24" s="41">
        <v>19</v>
      </c>
      <c r="J24" s="70">
        <v>9872819</v>
      </c>
      <c r="K24" s="70">
        <v>9297311</v>
      </c>
    </row>
    <row r="25" spans="1:11" ht="30" customHeight="1">
      <c r="A25" s="330" t="s">
        <v>304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38" t="s">
        <v>280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39" t="s">
        <v>316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2.75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2.7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ht="12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2.75" customHeight="1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ht="12.75" customHeight="1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12.7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2011-10-22T09:56:24Z</cp:lastPrinted>
  <dcterms:created xsi:type="dcterms:W3CDTF">2008-10-17T11:51:54Z</dcterms:created>
  <dcterms:modified xsi:type="dcterms:W3CDTF">2011-10-22T09:56:28Z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