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<sst xmlns="http://schemas.openxmlformats.org/spreadsheetml/2006/main" count="397" uniqueCount="349">
  <si>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</si>
  <si>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</si>
  <si>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</si>
  <si>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</si>
  <si>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</si>
  <si>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</si>
  <si>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</si>
  <si>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</si>
  <si>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</si>
  <si>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</si>
  <si>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</si>
  <si>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</si>
  <si>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</si>
  <si>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</si>
  <si>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</si>
  <si>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</si>
  <si>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</si>
  <si>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</si>
  <si>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</si>
  <si>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</si>
  <si>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</si>
  <si>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</si>
  <si>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</si>
  <si>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</si>
  <si>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</si>
  <si>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</si>
  <si>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</si>
  <si>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</si>
  <si>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</si>
  <si>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</si>
  <si>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</si>
  <si>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</si>
  <si>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</si>
  <si>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</si>
  <si>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</si>
  <si>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</si>
  <si>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</si>
  <si>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</si>
  <si>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</si>
  <si>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</si>
  <si>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</si>
  <si>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</si>
  <si>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</si>
  <si>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</si>
  <si>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</si>
  <si>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</si>
  <si>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</si>
  <si>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</si>
  <si>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</si>
  <si>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</si>
  <si>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</si>
  <si>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</si>
  <si>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</si>
  <si>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</si>
  <si>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</si>
  <si>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</si>
  <si>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</si>
  <si>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</si>
  <si>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</si>
  <si>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</si>
  <si>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</si>
  <si>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</si>
  <si>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</si>
  <si>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</si>
  <si>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</si>
  <si>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</si>
  <si>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</si>
  <si>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</si>
  <si>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</si>
  <si>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</si>
  <si>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</si>
  <si>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</si>
  <si>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</si>
  <si>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</si>
  <si>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</si>
  <si>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</si>
  <si>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</si>
  <si>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</si>
  <si>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</si>
  <si>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</si>
  <si>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</si>
  <si>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</si>
  <si>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</si>
  <si>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</si>
  <si>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</si>
  <si>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</si>
  <si>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</si>
  <si>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</si>
  <si>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</si>
  <si>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</si>
  <si>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</si>
  <si>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</si>
  <si>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</si>
  <si>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</si>
  <si>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</si>
  <si>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</si>
  <si>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</si>
  <si>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</si>
  <si>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</si>
  <si>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</si>
  <si>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</si>
  <si>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</si>
  <si>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</si>
  <si>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</si>
  <si>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</si>
  <si>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</si>
  <si>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</si>
  <si>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</si>
  <si>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</si>
  <si>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</si>
  <si>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</si>
  <si>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</si>
  <si>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</si>
  <si>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</si>
  <si>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</si>
  <si>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</si>
  <si>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</si>
  <si>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</si>
  <si>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</si>
  <si>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</si>
  <si>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</si>
  <si>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</si>
  <si>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</si>
  <si>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</si>
  <si>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</si>
  <si>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</si>
  <si>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</si>
  <si>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</si>
  <si>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</si>
  <si>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</si>
  <si>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</si>
  <si>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</si>
  <si>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</si>
  <si>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</si>
  <si>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</si>
  <si>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</si>
  <si>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</si>
  <si>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</si>
  <si>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</si>
  <si>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</si>
  <si>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</si>
  <si>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</si>
  <si>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</si>
  <si>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</si>
  <si>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</si>
  <si>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</si>
  <si>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</si>
  <si>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</si>
  <si>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</si>
  <si>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</si>
  <si>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</si>
  <si>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</si>
  <si>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</si>
  <si>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</si>
  <si>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</si>
  <si>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</si>
  <si>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</si>
  <si>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</si>
  <si>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</si>
  <si>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</si>
  <si>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</si>
  <si>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</si>
  <si>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</si>
  <si>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</si>
  <si>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</si>
  <si>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</si>
  <si>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</si>
  <si>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</si>
  <si>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</si>
  <si>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</si>
  <si>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</si>
  <si>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</si>
  <si>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</si>
  <si>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</si>
  <si>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</si>
  <si>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</si>
  <si>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</si>
  <si>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</si>
  <si>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</si>
  <si>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</si>
  <si>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</si>
  <si>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</si>
  <si>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</si>
  <si>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</si>
  <si>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</si>
  <si>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</si>
  <si>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</si>
  <si>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</si>
  <si>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</si>
  <si>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</si>
  <si>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</si>
  <si>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</si>
  <si>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</si>
  <si>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</si>
  <si>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</si>
  <si>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</si>
  <si>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</si>
  <si>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</si>
  <si>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</si>
  <si>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</si>
  <si>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</si>
  <si>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</si>
  <si>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</si>
  <si>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</si>
  <si>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</si>
  <si>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</si>
  <si>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</si>
  <si>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</si>
  <si>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</si>
  <si>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</si>
  <si>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</si>
  <si>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</si>
  <si>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</si>
  <si>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</si>
  <si>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</si>
  <si>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</si>
  <si>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</si>
  <si>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</si>
  <si>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</si>
  <si>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</si>
  <si>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</si>
  <si>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</si>
  <si>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</si>
  <si>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</si>
  <si>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</si>
  <si>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</si>
  <si>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</si>
  <si>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</si>
  <si>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</si>
  <si>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</si>
  <si>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</si>
  <si>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</si>
  <si>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</si>
  <si>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</si>
  <si>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</si>
  <si>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</si>
  <si>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</si>
  <si>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</si>
  <si>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</si>
  <si>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</si>
  <si>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</si>
  <si>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</si>
  <si>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</si>
  <si>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</si>
  <si>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</si>
  <si>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</si>
  <si>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</si>
  <si>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</si>
  <si>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</si>
  <si>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</si>
  <si>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</si>
  <si>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</si>
  <si>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</si>
  <si>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</si>
  <si>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</si>
  <si>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</si>
  <si>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</si>
  <si>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</si>
  <si>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</si>
  <si>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</si>
  <si>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</si>
  <si>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</si>
  <si>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</si>
  <si>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</si>
  <si>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</si>
  <si>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</si>
  <si>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</si>
  <si>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</si>
  <si>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</si>
  <si>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</si>
  <si>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</si>
  <si>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</si>
  <si>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</si>
  <si>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</si>
  <si>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</si>
  <si>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</si>
  <si>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</si>
  <si>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</si>
  <si>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</si>
  <si>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</si>
  <si>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</si>
  <si>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</si>
  <si>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</si>
  <si>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</si>
  <si>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</si>
  <si>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</si>
  <si>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</si>
  <si>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</si>
  <si>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</si>
  <si>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</si>
  <si>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</si>
  <si>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</si>
  <si>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</si>
  <si>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</si>
  <si>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</si>
  <si>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</si>
  <si>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</si>
  <si>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</si>
  <si>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</si>
  <si>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</si>
  <si>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</si>
  <si>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</si>
  <si>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</si>
  <si>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</si>
  <si>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</si>
  <si>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</si>
  <si>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</si>
  <si>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</si>
  <si>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</si>
  <si>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</si>
  <si>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</si>
  <si>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</si>
  <si>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</si>
  <si>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</si>
  <si>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</si>
  <si>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</si>
  <si>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</si>
  <si>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</si>
  <si>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</si>
  <si>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</si>
  <si>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</si>
  <si>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03275388</t>
  </si>
  <si>
    <t>080034838</t>
  </si>
  <si>
    <t>73037001250</t>
  </si>
  <si>
    <t>TEHNIKA d.d.</t>
  </si>
  <si>
    <t>ZAGREB</t>
  </si>
  <si>
    <t>ULICA GRADA VUKOVARA 274</t>
  </si>
  <si>
    <t>www.tehnika.hr</t>
  </si>
  <si>
    <t>GRAD ZAGREB</t>
  </si>
  <si>
    <t>4120</t>
  </si>
  <si>
    <t>Prethodno razdoblje 01.01.2010.</t>
  </si>
  <si>
    <t>Prethodna godina 31.12.2010.</t>
  </si>
  <si>
    <t>NE</t>
  </si>
  <si>
    <t>franjo.katic@tehnika.hr</t>
  </si>
  <si>
    <t>Katić Franjo</t>
  </si>
  <si>
    <t>016301153</t>
  </si>
  <si>
    <t>016187697</t>
  </si>
  <si>
    <t>vesna.bozicko@tehnika.hr</t>
  </si>
  <si>
    <t>mr. Filip Filipec, dipl. ing. građ.</t>
  </si>
  <si>
    <t>Obveznik: TEHNIKA d.d. (matica)</t>
  </si>
  <si>
    <t>30.06.2011.</t>
  </si>
  <si>
    <t>stanje na dan 30.06.2011.</t>
  </si>
  <si>
    <t>Tekuće razdoblje 30.06.2011.</t>
  </si>
  <si>
    <t>Tekuće razdoblje 01.01.-30.06.2011.</t>
  </si>
  <si>
    <t>Prethodno razdoblje 01.01.-30.06.2010.</t>
  </si>
  <si>
    <t>u razdoblju 01.01.2011. do 30.06.2011.</t>
  </si>
  <si>
    <t>Tekuća godina 31.06.2011.</t>
  </si>
  <si>
    <t xml:space="preserve"> </t>
  </si>
  <si>
    <t>Prethodno razdoblje 30.06.2010.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</si>
</sst>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3" fillId="33" borderId="0" xfId="0" applyFont="1" applyFill="1" applyAlignment="1" applyProtection="1">
      <alignment horizontal="left" vertical="top" indent="2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Alignment="1" applyProtection="1">
      <alignment horizontal="left" vertical="top" wrapText="1" indent="2"/>
      <protection hidden="1"/>
    </xf>
    <xf numFmtId="0" fontId="16" fillId="0" borderId="0" xfId="0" applyFont="1" applyFill="1" applyAlignment="1">
      <alignment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>
      <alignment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0" fillId="33" borderId="19" xfId="0" applyFill="1" applyBorder="1" applyAlignment="1">
      <alignment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/>
      <protection hidden="1"/>
    </xf>
    <xf numFmtId="3" fontId="1" fillId="33" borderId="14" xfId="0" applyNumberFormat="1" applyFont="1" applyFill="1" applyBorder="1" applyAlignment="1" applyProtection="1">
      <alignment horizontal="right"/>
      <protection hidden="1"/>
    </xf>
    <xf numFmtId="0" fontId="6" fillId="33" borderId="21" xfId="0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2" fillId="34" borderId="27" xfId="0" applyFont="1" applyFill="1" applyBorder="1" applyAlignment="1" applyProtection="1">
      <alignment vertical="center"/>
      <protection hidden="1" locked="0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49" fontId="2" fillId="3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33" borderId="17" xfId="0" applyFont="1" applyFill="1" applyBorder="1" applyAlignment="1" applyProtection="1">
      <alignment vertical="top" wrapText="1"/>
      <protection hidden="1"/>
    </xf>
    <xf numFmtId="0" fontId="2" fillId="34" borderId="28" xfId="0" applyFont="1" applyFill="1" applyBorder="1" applyAlignment="1" applyProtection="1">
      <alignment vertical="center"/>
      <protection hidden="1" locked="0"/>
    </xf>
    <xf numFmtId="0" fontId="2" fillId="34" borderId="29" xfId="0" applyFont="1" applyFill="1" applyBorder="1" applyAlignment="1" applyProtection="1">
      <alignment vertical="center"/>
      <protection hidden="1" locked="0"/>
    </xf>
    <xf numFmtId="49" fontId="2" fillId="34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1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hnika.hr/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hyperlink" Target="mailto:vesna.bozicko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zoomScalePageLayoutView="0" workbookViewId="0" topLeftCell="A16">
      <selection activeCell="H34" sqref="H34:I3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9" t="s">
        <v>246</v>
      </c>
      <c r="B1" s="190"/>
      <c r="C1" s="190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48" t="s">
        <v>247</v>
      </c>
      <c r="B2" s="149"/>
      <c r="C2" s="149"/>
      <c r="D2" s="150"/>
      <c r="E2" s="107">
        <v>40544</v>
      </c>
      <c r="F2" s="12"/>
      <c r="G2" s="13" t="s">
        <v>248</v>
      </c>
      <c r="H2" s="107" t="s">
        <v>340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51" t="s">
        <v>315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54" t="s">
        <v>249</v>
      </c>
      <c r="B6" s="155"/>
      <c r="C6" s="146" t="s">
        <v>321</v>
      </c>
      <c r="D6" s="147"/>
      <c r="E6" s="27"/>
      <c r="F6" s="27"/>
      <c r="G6" s="27"/>
      <c r="H6" s="27"/>
      <c r="I6" s="83"/>
      <c r="J6" s="10"/>
      <c r="K6" s="10"/>
      <c r="L6" s="10"/>
    </row>
    <row r="7" spans="1:12" ht="12.75">
      <c r="A7" s="84"/>
      <c r="B7" s="22"/>
      <c r="C7" s="16"/>
      <c r="D7" s="16"/>
      <c r="E7" s="27"/>
      <c r="F7" s="27"/>
      <c r="G7" s="27"/>
      <c r="H7" s="27"/>
      <c r="I7" s="83"/>
      <c r="J7" s="10"/>
      <c r="K7" s="10"/>
      <c r="L7" s="10"/>
    </row>
    <row r="8" spans="1:12" ht="12.75" customHeight="1">
      <c r="A8" s="156" t="s">
        <v>250</v>
      </c>
      <c r="B8" s="157"/>
      <c r="C8" s="146" t="s">
        <v>322</v>
      </c>
      <c r="D8" s="147"/>
      <c r="E8" s="27"/>
      <c r="F8" s="27"/>
      <c r="G8" s="27"/>
      <c r="H8" s="27"/>
      <c r="I8" s="85"/>
      <c r="J8" s="10"/>
      <c r="K8" s="10"/>
      <c r="L8" s="10"/>
    </row>
    <row r="9" spans="1:12" ht="12.75">
      <c r="A9" s="86"/>
      <c r="B9" s="45"/>
      <c r="C9" s="20"/>
      <c r="D9" s="25"/>
      <c r="E9" s="16"/>
      <c r="F9" s="16"/>
      <c r="G9" s="16"/>
      <c r="H9" s="16"/>
      <c r="I9" s="85"/>
      <c r="J9" s="10"/>
      <c r="K9" s="10"/>
      <c r="L9" s="10"/>
    </row>
    <row r="10" spans="1:12" ht="12.75" customHeight="1">
      <c r="A10" s="144" t="s">
        <v>251</v>
      </c>
      <c r="B10" s="145"/>
      <c r="C10" s="146" t="s">
        <v>323</v>
      </c>
      <c r="D10" s="147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44"/>
      <c r="B11" s="145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54" t="s">
        <v>252</v>
      </c>
      <c r="B12" s="155"/>
      <c r="C12" s="158" t="s">
        <v>324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54" t="s">
        <v>253</v>
      </c>
      <c r="B14" s="155"/>
      <c r="C14" s="161">
        <v>10000</v>
      </c>
      <c r="D14" s="162"/>
      <c r="E14" s="16"/>
      <c r="F14" s="158" t="s">
        <v>325</v>
      </c>
      <c r="G14" s="159"/>
      <c r="H14" s="159"/>
      <c r="I14" s="160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54" t="s">
        <v>254</v>
      </c>
      <c r="B16" s="155"/>
      <c r="C16" s="158" t="s">
        <v>326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54" t="s">
        <v>255</v>
      </c>
      <c r="B18" s="155"/>
      <c r="C18" s="163" t="s">
        <v>333</v>
      </c>
      <c r="D18" s="164"/>
      <c r="E18" s="164"/>
      <c r="F18" s="164"/>
      <c r="G18" s="164"/>
      <c r="H18" s="164"/>
      <c r="I18" s="165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54" t="s">
        <v>256</v>
      </c>
      <c r="B20" s="155"/>
      <c r="C20" s="166" t="s">
        <v>327</v>
      </c>
      <c r="D20" s="164"/>
      <c r="E20" s="164"/>
      <c r="F20" s="164"/>
      <c r="G20" s="164"/>
      <c r="H20" s="164"/>
      <c r="I20" s="165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54" t="s">
        <v>257</v>
      </c>
      <c r="B22" s="155"/>
      <c r="C22" s="108">
        <v>133</v>
      </c>
      <c r="D22" s="158" t="s">
        <v>325</v>
      </c>
      <c r="E22" s="159"/>
      <c r="F22" s="160"/>
      <c r="G22" s="154"/>
      <c r="H22" s="167"/>
      <c r="I22" s="87"/>
      <c r="J22" s="10"/>
      <c r="K22" s="10"/>
      <c r="L22" s="10"/>
    </row>
    <row r="23" spans="1:12" ht="12.75">
      <c r="A23" s="84"/>
      <c r="B23" s="22"/>
      <c r="C23" s="16"/>
      <c r="D23" s="23"/>
      <c r="E23" s="23"/>
      <c r="F23" s="23"/>
      <c r="G23" s="23"/>
      <c r="H23" s="16"/>
      <c r="I23" s="85"/>
      <c r="J23" s="10"/>
      <c r="K23" s="10"/>
      <c r="L23" s="10"/>
    </row>
    <row r="24" spans="1:12" ht="12.75">
      <c r="A24" s="154" t="s">
        <v>258</v>
      </c>
      <c r="B24" s="168"/>
      <c r="C24" s="108">
        <v>21</v>
      </c>
      <c r="D24" s="158" t="s">
        <v>328</v>
      </c>
      <c r="E24" s="169"/>
      <c r="F24" s="169"/>
      <c r="G24" s="170"/>
      <c r="H24" s="46" t="s">
        <v>259</v>
      </c>
      <c r="I24" s="109">
        <v>1152</v>
      </c>
      <c r="J24" s="10"/>
      <c r="K24" s="10"/>
      <c r="L24" s="10"/>
    </row>
    <row r="25" spans="1:12" ht="12.75">
      <c r="A25" s="84"/>
      <c r="B25" s="22"/>
      <c r="C25" s="16"/>
      <c r="D25" s="23"/>
      <c r="E25" s="23"/>
      <c r="F25" s="23"/>
      <c r="G25" s="22"/>
      <c r="H25" s="22" t="s">
        <v>316</v>
      </c>
      <c r="I25" s="88"/>
      <c r="J25" s="10"/>
      <c r="K25" s="10"/>
      <c r="L25" s="10"/>
    </row>
    <row r="26" spans="1:12" ht="12.75">
      <c r="A26" s="154" t="s">
        <v>260</v>
      </c>
      <c r="B26" s="168"/>
      <c r="C26" s="110" t="s">
        <v>332</v>
      </c>
      <c r="D26" s="24"/>
      <c r="E26" s="29"/>
      <c r="F26" s="23"/>
      <c r="G26" s="167" t="s">
        <v>261</v>
      </c>
      <c r="H26" s="168"/>
      <c r="I26" s="111" t="s">
        <v>329</v>
      </c>
      <c r="J26" s="10"/>
      <c r="K26" s="10"/>
      <c r="L26" s="10"/>
    </row>
    <row r="27" spans="1:12" ht="12.75">
      <c r="A27" s="84"/>
      <c r="B27" s="22"/>
      <c r="C27" s="16"/>
      <c r="D27" s="23"/>
      <c r="E27" s="23"/>
      <c r="F27" s="23"/>
      <c r="G27" s="23"/>
      <c r="H27" s="16"/>
      <c r="I27" s="89"/>
      <c r="J27" s="10"/>
      <c r="K27" s="10"/>
      <c r="L27" s="10"/>
    </row>
    <row r="28" spans="1:12" ht="12.75">
      <c r="A28" s="171" t="s">
        <v>262</v>
      </c>
      <c r="B28" s="172"/>
      <c r="C28" s="173"/>
      <c r="D28" s="173"/>
      <c r="E28" s="174" t="s">
        <v>263</v>
      </c>
      <c r="F28" s="174"/>
      <c r="G28" s="174"/>
      <c r="H28" s="175" t="s">
        <v>264</v>
      </c>
      <c r="I28" s="176"/>
      <c r="J28" s="10"/>
      <c r="K28" s="10"/>
      <c r="L28" s="10"/>
    </row>
    <row r="29" spans="1:12" ht="12.75">
      <c r="A29" s="90"/>
      <c r="B29" s="29"/>
      <c r="C29" s="29"/>
      <c r="D29" s="25"/>
      <c r="E29" s="16"/>
      <c r="F29" s="16"/>
      <c r="G29" s="16"/>
      <c r="H29" s="26"/>
      <c r="I29" s="89"/>
      <c r="J29" s="10"/>
      <c r="K29" s="10"/>
      <c r="L29" s="10"/>
    </row>
    <row r="30" spans="1:12" ht="12.75">
      <c r="A30" s="139"/>
      <c r="B30" s="140"/>
      <c r="C30" s="140"/>
      <c r="D30" s="141"/>
      <c r="E30" s="139"/>
      <c r="F30" s="140"/>
      <c r="G30" s="141"/>
      <c r="H30" s="142"/>
      <c r="I30" s="143"/>
      <c r="J30" s="10"/>
      <c r="K30" s="10"/>
      <c r="L30" s="10"/>
    </row>
    <row r="31" spans="1:12" ht="12.75">
      <c r="A31" s="112"/>
      <c r="B31" s="112"/>
      <c r="C31" s="113"/>
      <c r="D31" s="177"/>
      <c r="E31" s="177"/>
      <c r="F31" s="177"/>
      <c r="G31" s="177"/>
      <c r="H31" s="112"/>
      <c r="I31" s="114"/>
      <c r="J31" s="10"/>
      <c r="K31" s="10"/>
      <c r="L31" s="10"/>
    </row>
    <row r="32" spans="1:12" ht="12.75">
      <c r="A32" s="139"/>
      <c r="B32" s="178"/>
      <c r="C32" s="178"/>
      <c r="D32" s="179"/>
      <c r="E32" s="139"/>
      <c r="F32" s="178"/>
      <c r="G32" s="179"/>
      <c r="H32" s="142"/>
      <c r="I32" s="180"/>
      <c r="J32" s="10"/>
      <c r="K32" s="10"/>
      <c r="L32" s="10"/>
    </row>
    <row r="33" spans="1:12" ht="12.75">
      <c r="A33" s="112"/>
      <c r="B33" s="112"/>
      <c r="C33" s="113"/>
      <c r="D33" s="115"/>
      <c r="E33" s="115"/>
      <c r="F33" s="115"/>
      <c r="G33" s="116"/>
      <c r="H33" s="112"/>
      <c r="I33" s="117"/>
      <c r="J33" s="10"/>
      <c r="K33" s="10"/>
      <c r="L33" s="10"/>
    </row>
    <row r="34" spans="1:12" ht="12.75">
      <c r="A34" s="139"/>
      <c r="B34" s="178"/>
      <c r="C34" s="178"/>
      <c r="D34" s="179"/>
      <c r="E34" s="139"/>
      <c r="F34" s="178"/>
      <c r="G34" s="179"/>
      <c r="H34" s="142"/>
      <c r="I34" s="180"/>
      <c r="J34" s="10"/>
      <c r="K34" s="10"/>
      <c r="L34" s="10"/>
    </row>
    <row r="35" spans="1:12" ht="12.75">
      <c r="A35" s="112"/>
      <c r="B35" s="112"/>
      <c r="C35" s="113"/>
      <c r="D35" s="115"/>
      <c r="E35" s="115"/>
      <c r="F35" s="115"/>
      <c r="G35" s="116"/>
      <c r="H35" s="112"/>
      <c r="I35" s="117"/>
      <c r="J35" s="10"/>
      <c r="K35" s="10"/>
      <c r="L35" s="10"/>
    </row>
    <row r="36" spans="1:12" ht="12.75">
      <c r="A36" s="139"/>
      <c r="B36" s="178"/>
      <c r="C36" s="178"/>
      <c r="D36" s="179"/>
      <c r="E36" s="139"/>
      <c r="F36" s="178"/>
      <c r="G36" s="179"/>
      <c r="H36" s="142"/>
      <c r="I36" s="180"/>
      <c r="J36" s="10"/>
      <c r="K36" s="10"/>
      <c r="L36" s="10"/>
    </row>
    <row r="37" spans="1:12" ht="12.75">
      <c r="A37" s="113"/>
      <c r="B37" s="113"/>
      <c r="C37" s="184"/>
      <c r="D37" s="184"/>
      <c r="E37" s="112"/>
      <c r="F37" s="184"/>
      <c r="G37" s="184"/>
      <c r="H37" s="112"/>
      <c r="I37" s="112"/>
      <c r="J37" s="10"/>
      <c r="K37" s="10"/>
      <c r="L37" s="10"/>
    </row>
    <row r="38" spans="1:12" ht="12.75">
      <c r="A38" s="139"/>
      <c r="B38" s="178"/>
      <c r="C38" s="178"/>
      <c r="D38" s="179"/>
      <c r="E38" s="139"/>
      <c r="F38" s="178"/>
      <c r="G38" s="179"/>
      <c r="H38" s="142"/>
      <c r="I38" s="180"/>
      <c r="J38" s="10"/>
      <c r="K38" s="10"/>
      <c r="L38" s="10"/>
    </row>
    <row r="39" spans="1:12" ht="12.75">
      <c r="A39" s="113"/>
      <c r="B39" s="113"/>
      <c r="C39" s="113"/>
      <c r="D39" s="112"/>
      <c r="E39" s="112"/>
      <c r="F39" s="113"/>
      <c r="G39" s="112"/>
      <c r="H39" s="112"/>
      <c r="I39" s="112"/>
      <c r="J39" s="10"/>
      <c r="K39" s="10"/>
      <c r="L39" s="10"/>
    </row>
    <row r="40" spans="1:12" ht="12.75">
      <c r="A40" s="139"/>
      <c r="B40" s="178"/>
      <c r="C40" s="178"/>
      <c r="D40" s="179"/>
      <c r="E40" s="139"/>
      <c r="F40" s="178"/>
      <c r="G40" s="179"/>
      <c r="H40" s="142"/>
      <c r="I40" s="180"/>
      <c r="J40" s="10"/>
      <c r="K40" s="10"/>
      <c r="L40" s="10"/>
    </row>
    <row r="41" spans="1:12" ht="12.75">
      <c r="A41" s="112"/>
      <c r="B41" s="112"/>
      <c r="C41" s="113"/>
      <c r="D41" s="115"/>
      <c r="E41" s="115"/>
      <c r="F41" s="115"/>
      <c r="G41" s="116"/>
      <c r="H41" s="112"/>
      <c r="I41" s="117"/>
      <c r="J41" s="10"/>
      <c r="K41" s="10"/>
      <c r="L41" s="10"/>
    </row>
    <row r="42" spans="1:12" ht="12.75">
      <c r="A42" s="139"/>
      <c r="B42" s="140"/>
      <c r="C42" s="140"/>
      <c r="D42" s="141"/>
      <c r="E42" s="139"/>
      <c r="F42" s="140"/>
      <c r="G42" s="141"/>
      <c r="H42" s="142"/>
      <c r="I42" s="143"/>
      <c r="J42" s="10"/>
      <c r="K42" s="10"/>
      <c r="L42" s="10"/>
    </row>
    <row r="43" spans="1:12" ht="12.75">
      <c r="A43" s="112"/>
      <c r="B43" s="112"/>
      <c r="C43" s="113"/>
      <c r="D43" s="115"/>
      <c r="E43" s="115"/>
      <c r="F43" s="115"/>
      <c r="G43" s="116"/>
      <c r="H43" s="112"/>
      <c r="I43" s="117"/>
      <c r="J43" s="10"/>
      <c r="K43" s="10"/>
      <c r="L43" s="10"/>
    </row>
    <row r="44" spans="1:12" ht="12.75">
      <c r="A44" s="139"/>
      <c r="B44" s="140"/>
      <c r="C44" s="140"/>
      <c r="D44" s="141"/>
      <c r="E44" s="139"/>
      <c r="F44" s="140"/>
      <c r="G44" s="141"/>
      <c r="H44" s="142"/>
      <c r="I44" s="143"/>
      <c r="J44" s="10"/>
      <c r="K44" s="10"/>
      <c r="L44" s="10"/>
    </row>
    <row r="45" spans="1:12" ht="12.75">
      <c r="A45" s="92"/>
      <c r="B45" s="30"/>
      <c r="C45" s="30"/>
      <c r="D45" s="20"/>
      <c r="E45" s="20"/>
      <c r="F45" s="30"/>
      <c r="G45" s="20"/>
      <c r="H45" s="20"/>
      <c r="I45" s="93"/>
      <c r="J45" s="10"/>
      <c r="K45" s="10"/>
      <c r="L45" s="10"/>
    </row>
    <row r="46" spans="1:12" ht="12.75">
      <c r="A46" s="144" t="s">
        <v>265</v>
      </c>
      <c r="B46" s="185"/>
      <c r="C46" s="146"/>
      <c r="D46" s="147"/>
      <c r="E46" s="25"/>
      <c r="F46" s="158"/>
      <c r="G46" s="195"/>
      <c r="H46" s="195"/>
      <c r="I46" s="196"/>
      <c r="J46" s="10"/>
      <c r="K46" s="10"/>
      <c r="L46" s="10"/>
    </row>
    <row r="47" spans="1:12" ht="12.75">
      <c r="A47" s="91"/>
      <c r="B47" s="28"/>
      <c r="C47" s="181"/>
      <c r="D47" s="182"/>
      <c r="E47" s="16"/>
      <c r="F47" s="181"/>
      <c r="G47" s="183"/>
      <c r="H47" s="31"/>
      <c r="I47" s="94"/>
      <c r="J47" s="10"/>
      <c r="K47" s="10"/>
      <c r="L47" s="10"/>
    </row>
    <row r="48" spans="1:12" ht="12.75">
      <c r="A48" s="144" t="s">
        <v>266</v>
      </c>
      <c r="B48" s="185"/>
      <c r="C48" s="158" t="s">
        <v>334</v>
      </c>
      <c r="D48" s="159"/>
      <c r="E48" s="159"/>
      <c r="F48" s="159"/>
      <c r="G48" s="159"/>
      <c r="H48" s="159"/>
      <c r="I48" s="160"/>
      <c r="J48" s="10"/>
      <c r="K48" s="10"/>
      <c r="L48" s="10"/>
    </row>
    <row r="49" spans="1:12" ht="12.75">
      <c r="A49" s="84"/>
      <c r="B49" s="22"/>
      <c r="C49" s="21" t="s">
        <v>267</v>
      </c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>
      <c r="A50" s="144" t="s">
        <v>268</v>
      </c>
      <c r="B50" s="185"/>
      <c r="C50" s="186" t="s">
        <v>335</v>
      </c>
      <c r="D50" s="187"/>
      <c r="E50" s="188"/>
      <c r="F50" s="16"/>
      <c r="G50" s="46" t="s">
        <v>269</v>
      </c>
      <c r="H50" s="186" t="s">
        <v>336</v>
      </c>
      <c r="I50" s="188"/>
      <c r="J50" s="10"/>
      <c r="K50" s="10"/>
      <c r="L50" s="10"/>
    </row>
    <row r="51" spans="1:12" ht="12.75">
      <c r="A51" s="84"/>
      <c r="B51" s="22"/>
      <c r="C51" s="21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44" t="s">
        <v>255</v>
      </c>
      <c r="B52" s="185"/>
      <c r="C52" s="199" t="s">
        <v>337</v>
      </c>
      <c r="D52" s="187"/>
      <c r="E52" s="187"/>
      <c r="F52" s="187"/>
      <c r="G52" s="187"/>
      <c r="H52" s="187"/>
      <c r="I52" s="188"/>
      <c r="J52" s="10"/>
      <c r="K52" s="10"/>
      <c r="L52" s="10"/>
    </row>
    <row r="53" spans="1:12" ht="12.75">
      <c r="A53" s="84"/>
      <c r="B53" s="22"/>
      <c r="C53" s="16"/>
      <c r="D53" s="16"/>
      <c r="E53" s="16"/>
      <c r="F53" s="16"/>
      <c r="G53" s="16"/>
      <c r="H53" s="16"/>
      <c r="I53" s="85"/>
      <c r="J53" s="10"/>
      <c r="K53" s="10"/>
      <c r="L53" s="10"/>
    </row>
    <row r="54" spans="1:12" ht="12.75">
      <c r="A54" s="154" t="s">
        <v>270</v>
      </c>
      <c r="B54" s="168"/>
      <c r="C54" s="186" t="s">
        <v>338</v>
      </c>
      <c r="D54" s="187"/>
      <c r="E54" s="187"/>
      <c r="F54" s="187"/>
      <c r="G54" s="187"/>
      <c r="H54" s="187"/>
      <c r="I54" s="200"/>
      <c r="J54" s="10"/>
      <c r="K54" s="10"/>
      <c r="L54" s="10"/>
    </row>
    <row r="55" spans="1:12" ht="12.75">
      <c r="A55" s="95"/>
      <c r="B55" s="20"/>
      <c r="C55" s="191" t="s">
        <v>271</v>
      </c>
      <c r="D55" s="191"/>
      <c r="E55" s="191"/>
      <c r="F55" s="191"/>
      <c r="G55" s="191"/>
      <c r="H55" s="191"/>
      <c r="I55" s="96"/>
      <c r="J55" s="10"/>
      <c r="K55" s="10"/>
      <c r="L55" s="10"/>
    </row>
    <row r="56" spans="1:12" ht="12.75">
      <c r="A56" s="95"/>
      <c r="B56" s="20"/>
      <c r="C56" s="32"/>
      <c r="D56" s="32"/>
      <c r="E56" s="32"/>
      <c r="F56" s="32"/>
      <c r="G56" s="32"/>
      <c r="H56" s="32"/>
      <c r="I56" s="96"/>
      <c r="J56" s="10"/>
      <c r="K56" s="10"/>
      <c r="L56" s="10"/>
    </row>
    <row r="57" spans="1:12" ht="12.75">
      <c r="A57" s="95"/>
      <c r="B57" s="201" t="s">
        <v>272</v>
      </c>
      <c r="C57" s="202"/>
      <c r="D57" s="202"/>
      <c r="E57" s="202"/>
      <c r="F57" s="44"/>
      <c r="G57" s="44"/>
      <c r="H57" s="44"/>
      <c r="I57" s="97"/>
      <c r="J57" s="10"/>
      <c r="K57" s="10"/>
      <c r="L57" s="10"/>
    </row>
    <row r="58" spans="1:12" ht="12.75">
      <c r="A58" s="95"/>
      <c r="B58" s="203" t="s">
        <v>304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ht="12.75">
      <c r="A59" s="95"/>
      <c r="B59" s="203" t="s">
        <v>305</v>
      </c>
      <c r="C59" s="204"/>
      <c r="D59" s="204"/>
      <c r="E59" s="204"/>
      <c r="F59" s="204"/>
      <c r="G59" s="204"/>
      <c r="H59" s="204"/>
      <c r="I59" s="97"/>
      <c r="J59" s="10"/>
      <c r="K59" s="10"/>
      <c r="L59" s="10"/>
    </row>
    <row r="60" spans="1:12" ht="12.75">
      <c r="A60" s="95"/>
      <c r="B60" s="203" t="s">
        <v>306</v>
      </c>
      <c r="C60" s="204"/>
      <c r="D60" s="204"/>
      <c r="E60" s="204"/>
      <c r="F60" s="204"/>
      <c r="G60" s="204"/>
      <c r="H60" s="204"/>
      <c r="I60" s="205"/>
      <c r="J60" s="10"/>
      <c r="K60" s="10"/>
      <c r="L60" s="10"/>
    </row>
    <row r="61" spans="1:12" ht="12.75">
      <c r="A61" s="95"/>
      <c r="B61" s="203" t="s">
        <v>307</v>
      </c>
      <c r="C61" s="204"/>
      <c r="D61" s="204"/>
      <c r="E61" s="204"/>
      <c r="F61" s="204"/>
      <c r="G61" s="204"/>
      <c r="H61" s="204"/>
      <c r="I61" s="205"/>
      <c r="J61" s="10"/>
      <c r="K61" s="10"/>
      <c r="L61" s="10"/>
    </row>
    <row r="62" spans="1:12" ht="12.75">
      <c r="A62" s="95"/>
      <c r="B62" s="98"/>
      <c r="C62" s="99"/>
      <c r="D62" s="99"/>
      <c r="E62" s="99"/>
      <c r="F62" s="99"/>
      <c r="G62" s="99"/>
      <c r="H62" s="99"/>
      <c r="I62" s="100"/>
      <c r="J62" s="10"/>
      <c r="K62" s="10"/>
      <c r="L62" s="10"/>
    </row>
    <row r="63" spans="1:12" ht="13.5" thickBot="1">
      <c r="A63" s="101" t="s">
        <v>273</v>
      </c>
      <c r="B63" s="16"/>
      <c r="C63" s="16"/>
      <c r="D63" s="16"/>
      <c r="E63" s="16"/>
      <c r="F63" s="16"/>
      <c r="G63" s="33"/>
      <c r="H63" s="34"/>
      <c r="I63" s="102"/>
      <c r="J63" s="10"/>
      <c r="K63" s="10"/>
      <c r="L63" s="10"/>
    </row>
    <row r="64" spans="1:12" ht="12.75">
      <c r="A64" s="80"/>
      <c r="B64" s="16"/>
      <c r="C64" s="16"/>
      <c r="D64" s="16"/>
      <c r="E64" s="20" t="s">
        <v>274</v>
      </c>
      <c r="F64" s="29"/>
      <c r="G64" s="192" t="s">
        <v>275</v>
      </c>
      <c r="H64" s="193"/>
      <c r="I64" s="194"/>
      <c r="J64" s="10"/>
      <c r="K64" s="10"/>
      <c r="L64" s="10"/>
    </row>
    <row r="65" spans="1:12" ht="12.75">
      <c r="A65" s="103"/>
      <c r="B65" s="104"/>
      <c r="C65" s="105"/>
      <c r="D65" s="105"/>
      <c r="E65" s="105"/>
      <c r="F65" s="105"/>
      <c r="G65" s="197"/>
      <c r="H65" s="198"/>
      <c r="I65" s="106"/>
      <c r="J65" s="10"/>
      <c r="K65" s="10"/>
      <c r="L65" s="10"/>
    </row>
  </sheetData>
  <sheetProtection/>
  <protectedRanges>
    <protectedRange sqref="A30:I30 A32:I32 A34:D34 A42:I42 A44:I44" name="Range1_1_1"/>
  </protectedRanges>
  <mergeCells count="79">
    <mergeCell ref="G65:H65"/>
    <mergeCell ref="A52:B52"/>
    <mergeCell ref="C52:I52"/>
    <mergeCell ref="A54:B54"/>
    <mergeCell ref="C54:I54"/>
    <mergeCell ref="B57:E57"/>
    <mergeCell ref="B58:I58"/>
    <mergeCell ref="B59:H59"/>
    <mergeCell ref="B60:I60"/>
    <mergeCell ref="B61:I61"/>
    <mergeCell ref="A50:B50"/>
    <mergeCell ref="C50:E50"/>
    <mergeCell ref="H50:I50"/>
    <mergeCell ref="A1:C1"/>
    <mergeCell ref="C55:H55"/>
    <mergeCell ref="G64:I64"/>
    <mergeCell ref="A48:B48"/>
    <mergeCell ref="A46:B46"/>
    <mergeCell ref="C46:D46"/>
    <mergeCell ref="F46:I46"/>
    <mergeCell ref="C47:D47"/>
    <mergeCell ref="F47:G47"/>
    <mergeCell ref="C48:I48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42:D42"/>
    <mergeCell ref="E42:G42"/>
    <mergeCell ref="H42:I42"/>
    <mergeCell ref="A44:D44"/>
    <mergeCell ref="E44:G44"/>
    <mergeCell ref="H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tehnika.hr"/>
    <hyperlink ref="C18" r:id="rId2" display="franjo.katic@tehnika.hr"/>
    <hyperlink ref="C52" r:id="rId3" display="vesna.bozicko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workbookViewId="0" topLeftCell="A25">
      <selection activeCell="M63" sqref="M63"/>
    </sheetView>
  </sheetViews>
  <sheetFormatPr defaultColWidth="9.140625" defaultRowHeight="12.75"/>
  <cols>
    <col min="1" max="9" width="9.140625" style="47" customWidth="1"/>
    <col min="10" max="11" width="11.7109375" style="47" customWidth="1"/>
    <col min="12" max="16384" width="9.140625" style="47" customWidth="1"/>
  </cols>
  <sheetData>
    <row r="1" spans="1:11" ht="12.75" customHeight="1">
      <c r="A1" s="243" t="s">
        <v>151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339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33.75">
      <c r="A4" s="248" t="s">
        <v>59</v>
      </c>
      <c r="B4" s="249"/>
      <c r="C4" s="249"/>
      <c r="D4" s="249"/>
      <c r="E4" s="249"/>
      <c r="F4" s="249"/>
      <c r="G4" s="249"/>
      <c r="H4" s="250"/>
      <c r="I4" s="52" t="s">
        <v>276</v>
      </c>
      <c r="J4" s="53" t="s">
        <v>330</v>
      </c>
      <c r="K4" s="54" t="s">
        <v>342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1">
        <v>2</v>
      </c>
      <c r="J5" s="50">
        <v>3</v>
      </c>
      <c r="K5" s="50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33"/>
      <c r="I7" s="3">
        <v>1</v>
      </c>
      <c r="J7" s="6"/>
      <c r="K7" s="6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122">
        <f>J9+J16+J26+J35+J39</f>
        <v>287711428</v>
      </c>
      <c r="K8" s="122">
        <f>K9+K16+K26+K35+K39</f>
        <v>319573291</v>
      </c>
    </row>
    <row r="9" spans="1:11" ht="12.75">
      <c r="A9" s="219" t="s">
        <v>203</v>
      </c>
      <c r="B9" s="220"/>
      <c r="C9" s="220"/>
      <c r="D9" s="220"/>
      <c r="E9" s="220"/>
      <c r="F9" s="220"/>
      <c r="G9" s="220"/>
      <c r="H9" s="221"/>
      <c r="I9" s="1">
        <v>3</v>
      </c>
      <c r="J9" s="122">
        <f>J10+J11+J12+J13+J14+J15</f>
        <v>89113</v>
      </c>
      <c r="K9" s="122">
        <f>K10+K11+K12+K13+K14+K15</f>
        <v>61019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122">
        <v>0</v>
      </c>
      <c r="K10" s="121"/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122">
        <v>89113</v>
      </c>
      <c r="K11" s="121">
        <v>61019</v>
      </c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121"/>
      <c r="K12" s="121">
        <v>0</v>
      </c>
    </row>
    <row r="13" spans="1:11" ht="12.75">
      <c r="A13" s="219" t="s">
        <v>206</v>
      </c>
      <c r="B13" s="220"/>
      <c r="C13" s="220"/>
      <c r="D13" s="220"/>
      <c r="E13" s="220"/>
      <c r="F13" s="220"/>
      <c r="G13" s="220"/>
      <c r="H13" s="221"/>
      <c r="I13" s="1">
        <v>7</v>
      </c>
      <c r="J13" s="121">
        <v>0</v>
      </c>
      <c r="K13" s="121"/>
    </row>
    <row r="14" spans="1:11" ht="12.75">
      <c r="A14" s="219" t="s">
        <v>207</v>
      </c>
      <c r="B14" s="220"/>
      <c r="C14" s="220"/>
      <c r="D14" s="220"/>
      <c r="E14" s="220"/>
      <c r="F14" s="220"/>
      <c r="G14" s="220"/>
      <c r="H14" s="221"/>
      <c r="I14" s="1">
        <v>8</v>
      </c>
      <c r="J14" s="121"/>
      <c r="K14" s="121"/>
    </row>
    <row r="15" spans="1:11" ht="12.75">
      <c r="A15" s="219" t="s">
        <v>208</v>
      </c>
      <c r="B15" s="220"/>
      <c r="C15" s="220"/>
      <c r="D15" s="220"/>
      <c r="E15" s="220"/>
      <c r="F15" s="220"/>
      <c r="G15" s="220"/>
      <c r="H15" s="221"/>
      <c r="I15" s="1">
        <v>9</v>
      </c>
      <c r="J15" s="121"/>
      <c r="K15" s="121"/>
    </row>
    <row r="16" spans="1:11" ht="12.75">
      <c r="A16" s="219" t="s">
        <v>204</v>
      </c>
      <c r="B16" s="220"/>
      <c r="C16" s="220"/>
      <c r="D16" s="220"/>
      <c r="E16" s="220"/>
      <c r="F16" s="220"/>
      <c r="G16" s="220"/>
      <c r="H16" s="221"/>
      <c r="I16" s="1">
        <v>10</v>
      </c>
      <c r="J16" s="122">
        <f>SUM(J17:J25)</f>
        <v>147186235</v>
      </c>
      <c r="K16" s="122">
        <f>SUM(K17:K25)</f>
        <v>179262059</v>
      </c>
    </row>
    <row r="17" spans="1:11" ht="12.75">
      <c r="A17" s="219" t="s">
        <v>209</v>
      </c>
      <c r="B17" s="220"/>
      <c r="C17" s="220"/>
      <c r="D17" s="220"/>
      <c r="E17" s="220"/>
      <c r="F17" s="220"/>
      <c r="G17" s="220"/>
      <c r="H17" s="221"/>
      <c r="I17" s="1">
        <v>11</v>
      </c>
      <c r="J17" s="121">
        <v>27450398</v>
      </c>
      <c r="K17" s="121">
        <v>45263259</v>
      </c>
    </row>
    <row r="18" spans="1:11" ht="12.75">
      <c r="A18" s="219" t="s">
        <v>245</v>
      </c>
      <c r="B18" s="220"/>
      <c r="C18" s="220"/>
      <c r="D18" s="220"/>
      <c r="E18" s="220"/>
      <c r="F18" s="220"/>
      <c r="G18" s="220"/>
      <c r="H18" s="221"/>
      <c r="I18" s="1">
        <v>12</v>
      </c>
      <c r="J18" s="121">
        <v>62880962</v>
      </c>
      <c r="K18" s="121">
        <v>67072149</v>
      </c>
    </row>
    <row r="19" spans="1:11" ht="12.75">
      <c r="A19" s="219" t="s">
        <v>210</v>
      </c>
      <c r="B19" s="220"/>
      <c r="C19" s="220"/>
      <c r="D19" s="220"/>
      <c r="E19" s="220"/>
      <c r="F19" s="220"/>
      <c r="G19" s="220"/>
      <c r="H19" s="221"/>
      <c r="I19" s="1">
        <v>13</v>
      </c>
      <c r="J19" s="121">
        <v>42107331</v>
      </c>
      <c r="K19" s="121">
        <v>39928564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121">
        <v>12447751</v>
      </c>
      <c r="K20" s="121">
        <v>11785184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121"/>
      <c r="K21" s="121"/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121">
        <v>17313</v>
      </c>
      <c r="K22" s="121">
        <v>0</v>
      </c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121">
        <v>2282480</v>
      </c>
      <c r="K23" s="121">
        <v>15212903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121">
        <v>0</v>
      </c>
      <c r="K24" s="121">
        <v>0</v>
      </c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121"/>
      <c r="K25" s="121">
        <v>0</v>
      </c>
    </row>
    <row r="26" spans="1:11" ht="12.75">
      <c r="A26" s="219" t="s">
        <v>188</v>
      </c>
      <c r="B26" s="220"/>
      <c r="C26" s="220"/>
      <c r="D26" s="220"/>
      <c r="E26" s="220"/>
      <c r="F26" s="220"/>
      <c r="G26" s="220"/>
      <c r="H26" s="221"/>
      <c r="I26" s="1">
        <v>20</v>
      </c>
      <c r="J26" s="122">
        <f>SUM(J27:J34)</f>
        <v>139845893</v>
      </c>
      <c r="K26" s="122">
        <f>SUM(K27:K34)</f>
        <v>139660026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121">
        <v>127788423</v>
      </c>
      <c r="K27" s="121">
        <v>127343423</v>
      </c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121"/>
      <c r="K28" s="121">
        <v>400000</v>
      </c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121">
        <v>10904000</v>
      </c>
      <c r="K29" s="121">
        <v>10590584</v>
      </c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121"/>
      <c r="K30" s="121"/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121"/>
      <c r="K31" s="121"/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121">
        <v>1153470</v>
      </c>
      <c r="K32" s="121">
        <v>1326019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121"/>
      <c r="K33" s="121"/>
    </row>
    <row r="34" spans="1:11" ht="12.75">
      <c r="A34" s="219" t="s">
        <v>181</v>
      </c>
      <c r="B34" s="220"/>
      <c r="C34" s="220"/>
      <c r="D34" s="220"/>
      <c r="E34" s="220"/>
      <c r="F34" s="220"/>
      <c r="G34" s="220"/>
      <c r="H34" s="221"/>
      <c r="I34" s="1">
        <v>28</v>
      </c>
      <c r="J34" s="121"/>
      <c r="K34" s="121"/>
    </row>
    <row r="35" spans="1:11" ht="12.75">
      <c r="A35" s="219" t="s">
        <v>182</v>
      </c>
      <c r="B35" s="220"/>
      <c r="C35" s="220"/>
      <c r="D35" s="220"/>
      <c r="E35" s="220"/>
      <c r="F35" s="220"/>
      <c r="G35" s="220"/>
      <c r="H35" s="221"/>
      <c r="I35" s="1">
        <v>29</v>
      </c>
      <c r="J35" s="122">
        <f>SUM(J36:J38)</f>
        <v>590187</v>
      </c>
      <c r="K35" s="122">
        <f>SUM(K36:K38)</f>
        <v>590187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121"/>
      <c r="K36" s="121"/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121"/>
      <c r="K37" s="121"/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121">
        <v>590187</v>
      </c>
      <c r="K38" s="121">
        <v>590187</v>
      </c>
    </row>
    <row r="39" spans="1:11" ht="12.75">
      <c r="A39" s="219" t="s">
        <v>183</v>
      </c>
      <c r="B39" s="220"/>
      <c r="C39" s="220"/>
      <c r="D39" s="220"/>
      <c r="E39" s="220"/>
      <c r="F39" s="220"/>
      <c r="G39" s="220"/>
      <c r="H39" s="221"/>
      <c r="I39" s="1">
        <v>33</v>
      </c>
      <c r="J39" s="121"/>
      <c r="K39" s="121"/>
    </row>
    <row r="40" spans="1:11" ht="12.75">
      <c r="A40" s="222" t="s">
        <v>238</v>
      </c>
      <c r="B40" s="223"/>
      <c r="C40" s="223"/>
      <c r="D40" s="223"/>
      <c r="E40" s="223"/>
      <c r="F40" s="223"/>
      <c r="G40" s="223"/>
      <c r="H40" s="224"/>
      <c r="I40" s="1">
        <v>34</v>
      </c>
      <c r="J40" s="122">
        <f>J41+J49+J56+J64</f>
        <v>918410420</v>
      </c>
      <c r="K40" s="122">
        <f>K41+K49+K56+K64</f>
        <v>754636060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122">
        <f>SUM(J42:J48)</f>
        <v>244979855</v>
      </c>
      <c r="K41" s="122">
        <f>SUM(K42:K48)</f>
        <v>223229461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121">
        <v>27324399</v>
      </c>
      <c r="K42" s="121">
        <v>20065916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121">
        <v>144314729</v>
      </c>
      <c r="K43" s="121">
        <v>28702010</v>
      </c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121">
        <v>35289035</v>
      </c>
      <c r="K44" s="121">
        <v>141170536</v>
      </c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121">
        <v>3373295</v>
      </c>
      <c r="K45" s="121">
        <v>4754955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121">
        <v>34678397</v>
      </c>
      <c r="K46" s="121">
        <v>28536044</v>
      </c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121"/>
      <c r="K47" s="121"/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121"/>
      <c r="K48" s="121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122">
        <f>SUM(J50:J55)</f>
        <v>215246295</v>
      </c>
      <c r="K49" s="122">
        <f>SUM(K50:K55)</f>
        <v>134310461</v>
      </c>
    </row>
    <row r="50" spans="1:11" ht="12.75">
      <c r="A50" s="219" t="s">
        <v>198</v>
      </c>
      <c r="B50" s="220"/>
      <c r="C50" s="220"/>
      <c r="D50" s="220"/>
      <c r="E50" s="220"/>
      <c r="F50" s="220"/>
      <c r="G50" s="220"/>
      <c r="H50" s="221"/>
      <c r="I50" s="1">
        <v>44</v>
      </c>
      <c r="J50" s="121">
        <v>883797</v>
      </c>
      <c r="K50" s="121">
        <v>736655</v>
      </c>
    </row>
    <row r="51" spans="1:11" ht="12.75">
      <c r="A51" s="219" t="s">
        <v>199</v>
      </c>
      <c r="B51" s="220"/>
      <c r="C51" s="220"/>
      <c r="D51" s="220"/>
      <c r="E51" s="220"/>
      <c r="F51" s="220"/>
      <c r="G51" s="220"/>
      <c r="H51" s="221"/>
      <c r="I51" s="1">
        <v>45</v>
      </c>
      <c r="J51" s="121">
        <v>197338666</v>
      </c>
      <c r="K51" s="121">
        <v>117751354</v>
      </c>
    </row>
    <row r="52" spans="1:11" ht="12.75">
      <c r="A52" s="219" t="s">
        <v>200</v>
      </c>
      <c r="B52" s="220"/>
      <c r="C52" s="220"/>
      <c r="D52" s="220"/>
      <c r="E52" s="220"/>
      <c r="F52" s="220"/>
      <c r="G52" s="220"/>
      <c r="H52" s="221"/>
      <c r="I52" s="1">
        <v>46</v>
      </c>
      <c r="J52" s="121"/>
      <c r="K52" s="121">
        <v>436728</v>
      </c>
    </row>
    <row r="53" spans="1:11" ht="12.75">
      <c r="A53" s="219" t="s">
        <v>201</v>
      </c>
      <c r="B53" s="220"/>
      <c r="C53" s="220"/>
      <c r="D53" s="220"/>
      <c r="E53" s="220"/>
      <c r="F53" s="220"/>
      <c r="G53" s="220"/>
      <c r="H53" s="221"/>
      <c r="I53" s="1">
        <v>47</v>
      </c>
      <c r="J53" s="121">
        <v>9155</v>
      </c>
      <c r="K53" s="121">
        <v>61723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121">
        <v>13271055</v>
      </c>
      <c r="K54" s="121">
        <v>9195841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121">
        <v>3743622</v>
      </c>
      <c r="K55" s="121">
        <v>6128160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122">
        <f>SUM(J57:J63)</f>
        <v>443342752</v>
      </c>
      <c r="K56" s="122">
        <f>SUM(K57:K63)</f>
        <v>393224336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121"/>
      <c r="K57" s="121"/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121">
        <v>13154995</v>
      </c>
      <c r="K58" s="121">
        <v>16139811</v>
      </c>
    </row>
    <row r="59" spans="1:11" ht="12.75">
      <c r="A59" s="219" t="s">
        <v>240</v>
      </c>
      <c r="B59" s="220"/>
      <c r="C59" s="220"/>
      <c r="D59" s="220"/>
      <c r="E59" s="220"/>
      <c r="F59" s="220"/>
      <c r="G59" s="220"/>
      <c r="H59" s="221"/>
      <c r="I59" s="1">
        <v>53</v>
      </c>
      <c r="J59" s="121"/>
      <c r="K59" s="121"/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121"/>
      <c r="K60" s="121"/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121"/>
      <c r="K61" s="121"/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121">
        <v>13435016</v>
      </c>
      <c r="K62" s="121">
        <v>158957617</v>
      </c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121">
        <v>416752741</v>
      </c>
      <c r="K63" s="121">
        <v>218126908</v>
      </c>
    </row>
    <row r="64" spans="1:11" ht="12.75">
      <c r="A64" s="219" t="s">
        <v>205</v>
      </c>
      <c r="B64" s="220"/>
      <c r="C64" s="220"/>
      <c r="D64" s="220"/>
      <c r="E64" s="220"/>
      <c r="F64" s="220"/>
      <c r="G64" s="220"/>
      <c r="H64" s="221"/>
      <c r="I64" s="1">
        <v>58</v>
      </c>
      <c r="J64" s="121">
        <v>14841518</v>
      </c>
      <c r="K64" s="121">
        <v>3871802</v>
      </c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121">
        <v>17750145</v>
      </c>
      <c r="K65" s="121">
        <v>111246907</v>
      </c>
    </row>
    <row r="66" spans="1:11" ht="12.75">
      <c r="A66" s="222" t="s">
        <v>239</v>
      </c>
      <c r="B66" s="223"/>
      <c r="C66" s="223"/>
      <c r="D66" s="223"/>
      <c r="E66" s="223"/>
      <c r="F66" s="223"/>
      <c r="G66" s="223"/>
      <c r="H66" s="224"/>
      <c r="I66" s="1">
        <v>60</v>
      </c>
      <c r="J66" s="122">
        <f>J7+J8+J40+J65</f>
        <v>1223871993</v>
      </c>
      <c r="K66" s="122">
        <f>K7+K8+K40+K65</f>
        <v>1185456258</v>
      </c>
    </row>
    <row r="67" spans="1:11" ht="12.75">
      <c r="A67" s="234" t="s">
        <v>91</v>
      </c>
      <c r="B67" s="235"/>
      <c r="C67" s="235"/>
      <c r="D67" s="235"/>
      <c r="E67" s="235"/>
      <c r="F67" s="235"/>
      <c r="G67" s="235"/>
      <c r="H67" s="236"/>
      <c r="I67" s="4">
        <v>61</v>
      </c>
      <c r="J67" s="125">
        <v>713264072</v>
      </c>
      <c r="K67" s="125">
        <v>638087910</v>
      </c>
    </row>
    <row r="68" spans="1:11" ht="12.75">
      <c r="A68" s="211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15" t="s">
        <v>189</v>
      </c>
      <c r="B69" s="216"/>
      <c r="C69" s="216"/>
      <c r="D69" s="216"/>
      <c r="E69" s="216"/>
      <c r="F69" s="216"/>
      <c r="G69" s="216"/>
      <c r="H69" s="233"/>
      <c r="I69" s="3">
        <v>62</v>
      </c>
      <c r="J69" s="120">
        <f>J70+J71+J72+J78+J79+J82+J85</f>
        <v>336297360</v>
      </c>
      <c r="K69" s="120">
        <f>K70+K71+K72+K78+K79+K82+K85</f>
        <v>342820413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121">
        <v>170514000</v>
      </c>
      <c r="K70" s="121">
        <v>170514000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121">
        <v>11541216</v>
      </c>
      <c r="K71" s="121">
        <v>11541216</v>
      </c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122">
        <f>J73+J74-J75+J76+J77</f>
        <v>58274881</v>
      </c>
      <c r="K72" s="122">
        <f>K73+K74-K75+K76+K77</f>
        <v>58136715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121">
        <v>8525700</v>
      </c>
      <c r="K73" s="121">
        <v>8525700</v>
      </c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121">
        <v>56539356</v>
      </c>
      <c r="K74" s="121">
        <v>56677522</v>
      </c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121">
        <v>56539356</v>
      </c>
      <c r="K75" s="121">
        <v>56677522</v>
      </c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121"/>
      <c r="K76" s="121"/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121">
        <v>49749181</v>
      </c>
      <c r="K77" s="121">
        <v>49611015</v>
      </c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121">
        <v>2496560</v>
      </c>
      <c r="K78" s="121">
        <v>2374655</v>
      </c>
    </row>
    <row r="79" spans="1:11" ht="12.75">
      <c r="A79" s="219" t="s">
        <v>236</v>
      </c>
      <c r="B79" s="220"/>
      <c r="C79" s="220"/>
      <c r="D79" s="220"/>
      <c r="E79" s="220"/>
      <c r="F79" s="220"/>
      <c r="G79" s="220"/>
      <c r="H79" s="221"/>
      <c r="I79" s="1">
        <v>72</v>
      </c>
      <c r="J79" s="122">
        <f>J80-J81</f>
        <v>77741071</v>
      </c>
      <c r="K79" s="122">
        <f>K80-K81</f>
        <v>93446806</v>
      </c>
    </row>
    <row r="80" spans="1:11" ht="12.75">
      <c r="A80" s="230" t="s">
        <v>167</v>
      </c>
      <c r="B80" s="231"/>
      <c r="C80" s="231"/>
      <c r="D80" s="231"/>
      <c r="E80" s="231"/>
      <c r="F80" s="231"/>
      <c r="G80" s="231"/>
      <c r="H80" s="232"/>
      <c r="I80" s="1">
        <v>73</v>
      </c>
      <c r="J80" s="121">
        <v>77741071</v>
      </c>
      <c r="K80" s="121">
        <v>93446806</v>
      </c>
    </row>
    <row r="81" spans="1:11" ht="12.75">
      <c r="A81" s="230" t="s">
        <v>168</v>
      </c>
      <c r="B81" s="231"/>
      <c r="C81" s="231"/>
      <c r="D81" s="231"/>
      <c r="E81" s="231"/>
      <c r="F81" s="231"/>
      <c r="G81" s="231"/>
      <c r="H81" s="232"/>
      <c r="I81" s="1">
        <v>74</v>
      </c>
      <c r="J81" s="121"/>
      <c r="K81" s="121"/>
    </row>
    <row r="82" spans="1:11" ht="12.75">
      <c r="A82" s="219" t="s">
        <v>237</v>
      </c>
      <c r="B82" s="220"/>
      <c r="C82" s="220"/>
      <c r="D82" s="220"/>
      <c r="E82" s="220"/>
      <c r="F82" s="220"/>
      <c r="G82" s="220"/>
      <c r="H82" s="221"/>
      <c r="I82" s="1">
        <v>75</v>
      </c>
      <c r="J82" s="122">
        <f>J83-J84</f>
        <v>15729632</v>
      </c>
      <c r="K82" s="122">
        <f>K83-K84</f>
        <v>6807021</v>
      </c>
    </row>
    <row r="83" spans="1:11" ht="12.75">
      <c r="A83" s="230" t="s">
        <v>169</v>
      </c>
      <c r="B83" s="231"/>
      <c r="C83" s="231"/>
      <c r="D83" s="231"/>
      <c r="E83" s="231"/>
      <c r="F83" s="231"/>
      <c r="G83" s="231"/>
      <c r="H83" s="232"/>
      <c r="I83" s="1">
        <v>76</v>
      </c>
      <c r="J83" s="121">
        <v>15729632</v>
      </c>
      <c r="K83" s="121">
        <v>6807021</v>
      </c>
    </row>
    <row r="84" spans="1:11" ht="12.75">
      <c r="A84" s="230" t="s">
        <v>170</v>
      </c>
      <c r="B84" s="231"/>
      <c r="C84" s="231"/>
      <c r="D84" s="231"/>
      <c r="E84" s="231"/>
      <c r="F84" s="231"/>
      <c r="G84" s="231"/>
      <c r="H84" s="232"/>
      <c r="I84" s="1">
        <v>77</v>
      </c>
      <c r="J84" s="121"/>
      <c r="K84" s="121"/>
    </row>
    <row r="85" spans="1:11" ht="12.75">
      <c r="A85" s="219" t="s">
        <v>171</v>
      </c>
      <c r="B85" s="220"/>
      <c r="C85" s="220"/>
      <c r="D85" s="220"/>
      <c r="E85" s="220"/>
      <c r="F85" s="220"/>
      <c r="G85" s="220"/>
      <c r="H85" s="221"/>
      <c r="I85" s="1">
        <v>78</v>
      </c>
      <c r="J85" s="121"/>
      <c r="K85" s="121"/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122">
        <f>SUM(J87:J89)</f>
        <v>67784124</v>
      </c>
      <c r="K86" s="122">
        <f>SUM(K87:K89)</f>
        <v>67700698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121">
        <v>6304000</v>
      </c>
      <c r="K87" s="121">
        <v>6304000</v>
      </c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121"/>
      <c r="K88" s="121"/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121">
        <v>61480124</v>
      </c>
      <c r="K89" s="121">
        <v>61396698</v>
      </c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122">
        <f>SUM(J91:J99)</f>
        <v>77619140</v>
      </c>
      <c r="K90" s="122">
        <f>SUM(K91:K99)</f>
        <v>77518664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121">
        <v>70000</v>
      </c>
      <c r="K91" s="121">
        <v>0</v>
      </c>
    </row>
    <row r="92" spans="1:11" ht="12.75">
      <c r="A92" s="219" t="s">
        <v>241</v>
      </c>
      <c r="B92" s="220"/>
      <c r="C92" s="220"/>
      <c r="D92" s="220"/>
      <c r="E92" s="220"/>
      <c r="F92" s="220"/>
      <c r="G92" s="220"/>
      <c r="H92" s="221"/>
      <c r="I92" s="1">
        <v>85</v>
      </c>
      <c r="J92" s="121"/>
      <c r="K92" s="121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121">
        <v>76925000</v>
      </c>
      <c r="K93" s="121">
        <v>76925000</v>
      </c>
    </row>
    <row r="94" spans="1:11" ht="12.75">
      <c r="A94" s="219" t="s">
        <v>242</v>
      </c>
      <c r="B94" s="220"/>
      <c r="C94" s="220"/>
      <c r="D94" s="220"/>
      <c r="E94" s="220"/>
      <c r="F94" s="220"/>
      <c r="G94" s="220"/>
      <c r="H94" s="221"/>
      <c r="I94" s="1">
        <v>87</v>
      </c>
      <c r="J94" s="121"/>
      <c r="K94" s="121"/>
    </row>
    <row r="95" spans="1:11" ht="12.75">
      <c r="A95" s="219" t="s">
        <v>243</v>
      </c>
      <c r="B95" s="220"/>
      <c r="C95" s="220"/>
      <c r="D95" s="220"/>
      <c r="E95" s="220"/>
      <c r="F95" s="220"/>
      <c r="G95" s="220"/>
      <c r="H95" s="221"/>
      <c r="I95" s="1">
        <v>88</v>
      </c>
      <c r="J95" s="121"/>
      <c r="K95" s="121"/>
    </row>
    <row r="96" spans="1:11" ht="12.75">
      <c r="A96" s="219" t="s">
        <v>244</v>
      </c>
      <c r="B96" s="220"/>
      <c r="C96" s="220"/>
      <c r="D96" s="220"/>
      <c r="E96" s="220"/>
      <c r="F96" s="220"/>
      <c r="G96" s="220"/>
      <c r="H96" s="221"/>
      <c r="I96" s="1">
        <v>89</v>
      </c>
      <c r="J96" s="121"/>
      <c r="K96" s="121"/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121"/>
      <c r="K97" s="121"/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121"/>
      <c r="K98" s="121"/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121">
        <v>624140</v>
      </c>
      <c r="K99" s="121">
        <v>593664</v>
      </c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122">
        <f>SUM(J101:J112)</f>
        <v>676554308</v>
      </c>
      <c r="K100" s="122">
        <f>SUM(K101:K112)</f>
        <v>562066122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121">
        <v>3050844</v>
      </c>
      <c r="K101" s="121">
        <v>3851495</v>
      </c>
    </row>
    <row r="102" spans="1:11" ht="12.75">
      <c r="A102" s="219" t="s">
        <v>241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121">
        <v>88883197</v>
      </c>
      <c r="K102" s="121">
        <v>74597108</v>
      </c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121">
        <v>150134887</v>
      </c>
      <c r="K103" s="121">
        <v>180498584</v>
      </c>
    </row>
    <row r="104" spans="1:11" ht="12.75">
      <c r="A104" s="219" t="s">
        <v>242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121">
        <v>55238359</v>
      </c>
      <c r="K104" s="121">
        <v>35340935</v>
      </c>
    </row>
    <row r="105" spans="1:11" ht="12.75">
      <c r="A105" s="219" t="s">
        <v>243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121">
        <v>317735408</v>
      </c>
      <c r="K105" s="121">
        <v>217326218</v>
      </c>
    </row>
    <row r="106" spans="1:11" ht="12.75">
      <c r="A106" s="219" t="s">
        <v>244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121">
        <v>38240434</v>
      </c>
      <c r="K106" s="121">
        <v>21375628</v>
      </c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121"/>
      <c r="K107" s="121"/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121">
        <v>6643081</v>
      </c>
      <c r="K108" s="121">
        <v>6415548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121">
        <v>12905775</v>
      </c>
      <c r="K109" s="121">
        <v>17935834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121">
        <v>487979</v>
      </c>
      <c r="K110" s="121">
        <v>483668</v>
      </c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121"/>
      <c r="K111" s="121"/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121">
        <v>3234344</v>
      </c>
      <c r="K112" s="121">
        <v>4241104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121">
        <v>65617061</v>
      </c>
      <c r="K113" s="121">
        <v>135350361</v>
      </c>
    </row>
    <row r="114" spans="1:11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122">
        <f>J69+J86+J90+J100+J113</f>
        <v>1223871993</v>
      </c>
      <c r="K114" s="122">
        <f>K69+K86+K90+K100+K113</f>
        <v>1185456258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125">
        <v>713264072</v>
      </c>
      <c r="K115" s="125">
        <v>638087910</v>
      </c>
    </row>
    <row r="116" spans="1:11" ht="12.75">
      <c r="A116" s="211" t="s">
        <v>308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184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309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9">
      <selection activeCell="A63" sqref="A63:H63"/>
    </sheetView>
  </sheetViews>
  <sheetFormatPr defaultColWidth="9.140625" defaultRowHeight="12.75"/>
  <cols>
    <col min="1" max="9" width="9.140625" style="47" customWidth="1"/>
    <col min="10" max="10" width="10.7109375" style="47" customWidth="1"/>
    <col min="11" max="11" width="10.8515625" style="47" customWidth="1"/>
    <col min="12" max="12" width="10.57421875" style="126" customWidth="1"/>
    <col min="13" max="13" width="10.8515625" style="126" customWidth="1"/>
    <col min="14" max="16384" width="9.140625" style="47" customWidth="1"/>
  </cols>
  <sheetData>
    <row r="1" spans="1:13" ht="12.75" customHeight="1">
      <c r="A1" s="243" t="s">
        <v>152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1" t="s">
        <v>345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118" customFormat="1" ht="17.25" customHeight="1">
      <c r="A3" s="265" t="s">
        <v>339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6" t="s">
        <v>59</v>
      </c>
      <c r="B4" s="266"/>
      <c r="C4" s="266"/>
      <c r="D4" s="266"/>
      <c r="E4" s="266"/>
      <c r="F4" s="266"/>
      <c r="G4" s="266"/>
      <c r="H4" s="266"/>
      <c r="I4" s="52" t="s">
        <v>277</v>
      </c>
      <c r="J4" s="267" t="s">
        <v>344</v>
      </c>
      <c r="K4" s="267"/>
      <c r="L4" s="268" t="s">
        <v>343</v>
      </c>
      <c r="M4" s="268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52"/>
      <c r="J5" s="128" t="s">
        <v>312</v>
      </c>
      <c r="K5" s="128" t="s">
        <v>313</v>
      </c>
      <c r="L5" s="119" t="s">
        <v>312</v>
      </c>
      <c r="M5" s="119" t="s">
        <v>313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56">
        <v>2</v>
      </c>
      <c r="J6" s="128">
        <v>3</v>
      </c>
      <c r="K6" s="128">
        <v>4</v>
      </c>
      <c r="L6" s="119">
        <v>5</v>
      </c>
      <c r="M6" s="119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33"/>
      <c r="I7" s="3">
        <v>111</v>
      </c>
      <c r="J7" s="120">
        <f>SUM(J8:J9)</f>
        <v>337824694</v>
      </c>
      <c r="K7" s="120">
        <f>SUM(K8:K9)</f>
        <v>181103024</v>
      </c>
      <c r="L7" s="120">
        <f>SUM(L8:L9)</f>
        <v>360723857</v>
      </c>
      <c r="M7" s="120">
        <f>SUM(M8:M9)</f>
        <v>173838952</v>
      </c>
    </row>
    <row r="8" spans="1:13" ht="12.75">
      <c r="A8" s="222" t="s">
        <v>150</v>
      </c>
      <c r="B8" s="223"/>
      <c r="C8" s="223"/>
      <c r="D8" s="223"/>
      <c r="E8" s="223"/>
      <c r="F8" s="223"/>
      <c r="G8" s="223"/>
      <c r="H8" s="224"/>
      <c r="I8" s="1">
        <v>112</v>
      </c>
      <c r="J8" s="129">
        <v>291739665</v>
      </c>
      <c r="K8" s="129">
        <v>153511753</v>
      </c>
      <c r="L8" s="121">
        <v>354657449</v>
      </c>
      <c r="M8" s="121">
        <v>171912075</v>
      </c>
    </row>
    <row r="9" spans="1:13" ht="12.75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129">
        <v>46085029</v>
      </c>
      <c r="K9" s="129">
        <v>27591271</v>
      </c>
      <c r="L9" s="121">
        <v>6066408</v>
      </c>
      <c r="M9" s="121">
        <v>1926877</v>
      </c>
    </row>
    <row r="10" spans="1:13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122">
        <f>J11+J12+J16+J20+J21+J22+J25+J26</f>
        <v>340294627</v>
      </c>
      <c r="K10" s="122">
        <f>K11+K12+K16+K20+K21+K22+K25+K26</f>
        <v>175269371</v>
      </c>
      <c r="L10" s="122">
        <f>L11+L12+L16+L20+L21+L22+L25+L26</f>
        <v>357365907</v>
      </c>
      <c r="M10" s="122">
        <f>M11+M12+M16+M20+M21+M22+M25+M26</f>
        <v>169732568</v>
      </c>
    </row>
    <row r="11" spans="1:13" ht="12.75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129">
        <v>-109401</v>
      </c>
      <c r="K11" s="129">
        <v>-2933289</v>
      </c>
      <c r="L11" s="121">
        <v>9731217</v>
      </c>
      <c r="M11" s="121">
        <v>8751519</v>
      </c>
    </row>
    <row r="12" spans="1:13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122">
        <f>SUM(J13:J15)</f>
        <v>227024041</v>
      </c>
      <c r="K12" s="122">
        <f>SUM(K13:K15)</f>
        <v>125815104</v>
      </c>
      <c r="L12" s="122">
        <f>SUM(L13:L15)</f>
        <v>266785076</v>
      </c>
      <c r="M12" s="122">
        <f>SUM(M13:M15)</f>
        <v>129429664</v>
      </c>
    </row>
    <row r="13" spans="1:13" ht="12.75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130">
        <v>35844641</v>
      </c>
      <c r="K13" s="130">
        <v>20801680</v>
      </c>
      <c r="L13" s="121">
        <v>47817443</v>
      </c>
      <c r="M13" s="121">
        <v>21456643</v>
      </c>
    </row>
    <row r="14" spans="1:13" ht="12.75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130">
        <v>10776709</v>
      </c>
      <c r="K14" s="130">
        <v>7544961</v>
      </c>
      <c r="L14" s="121">
        <v>14560928</v>
      </c>
      <c r="M14" s="121">
        <v>7537435</v>
      </c>
    </row>
    <row r="15" spans="1:13" ht="12.75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129">
        <v>180402691</v>
      </c>
      <c r="K15" s="129">
        <v>97468463</v>
      </c>
      <c r="L15" s="121">
        <v>204406705</v>
      </c>
      <c r="M15" s="121">
        <v>100435586</v>
      </c>
    </row>
    <row r="16" spans="1:13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122">
        <f>SUM(J17:J19)</f>
        <v>58077200</v>
      </c>
      <c r="K16" s="122">
        <f>SUM(K17:K19)</f>
        <v>28669337</v>
      </c>
      <c r="L16" s="122">
        <f>SUM(L17:L19)</f>
        <v>51525076</v>
      </c>
      <c r="M16" s="122">
        <f>SUM(M17:M19)</f>
        <v>27716400</v>
      </c>
    </row>
    <row r="17" spans="1:13" ht="12.75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129">
        <v>34833174</v>
      </c>
      <c r="K17" s="129">
        <v>17239714</v>
      </c>
      <c r="L17" s="121">
        <v>31734020</v>
      </c>
      <c r="M17" s="121">
        <v>16177799</v>
      </c>
    </row>
    <row r="18" spans="1:13" ht="12.75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130">
        <v>14589722</v>
      </c>
      <c r="K18" s="130">
        <v>7152278</v>
      </c>
      <c r="L18" s="121">
        <v>12092860</v>
      </c>
      <c r="M18" s="121">
        <v>6352019</v>
      </c>
    </row>
    <row r="19" spans="1:13" ht="12.75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129">
        <v>8654304</v>
      </c>
      <c r="K19" s="129">
        <v>4277345</v>
      </c>
      <c r="L19" s="121">
        <v>7698196</v>
      </c>
      <c r="M19" s="121">
        <v>5186582</v>
      </c>
    </row>
    <row r="20" spans="1:13" ht="12.75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129">
        <v>7360746</v>
      </c>
      <c r="K20" s="129">
        <v>3520192</v>
      </c>
      <c r="L20" s="121">
        <v>6460412</v>
      </c>
      <c r="M20" s="121">
        <v>3199843</v>
      </c>
    </row>
    <row r="21" spans="1:13" ht="12.75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122">
        <v>28619088</v>
      </c>
      <c r="K21" s="122">
        <v>19836193</v>
      </c>
      <c r="L21" s="121">
        <v>7048107</v>
      </c>
      <c r="M21" s="121">
        <v>1868548</v>
      </c>
    </row>
    <row r="22" spans="1:13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122">
        <f>SUM(J23:J24)</f>
        <v>988847</v>
      </c>
      <c r="K22" s="122">
        <f>SUM(K23:K24)</f>
        <v>860398</v>
      </c>
      <c r="L22" s="122">
        <f>SUM(L23:L24)</f>
        <v>6</v>
      </c>
      <c r="M22" s="122">
        <f>SUM(M23:M24)</f>
        <v>6</v>
      </c>
    </row>
    <row r="23" spans="1:13" ht="12.75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130">
        <v>0</v>
      </c>
      <c r="K23" s="130">
        <v>0</v>
      </c>
      <c r="L23" s="121"/>
      <c r="M23" s="121"/>
    </row>
    <row r="24" spans="1:13" ht="12.75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129">
        <v>988847</v>
      </c>
      <c r="K24" s="129">
        <v>860398</v>
      </c>
      <c r="L24" s="121">
        <v>6</v>
      </c>
      <c r="M24" s="121">
        <v>6</v>
      </c>
    </row>
    <row r="25" spans="1:13" ht="12.75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129">
        <v>14641524</v>
      </c>
      <c r="K25" s="129">
        <v>-4167788</v>
      </c>
      <c r="L25" s="121">
        <v>15210264</v>
      </c>
      <c r="M25" s="129">
        <v>-1624128</v>
      </c>
    </row>
    <row r="26" spans="1:13" ht="12.75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129">
        <v>3692582</v>
      </c>
      <c r="K26" s="129">
        <v>3669224</v>
      </c>
      <c r="L26" s="121">
        <v>605749</v>
      </c>
      <c r="M26" s="121">
        <v>390716</v>
      </c>
    </row>
    <row r="27" spans="1:13" ht="12.75">
      <c r="A27" s="222" t="s">
        <v>211</v>
      </c>
      <c r="B27" s="223"/>
      <c r="C27" s="223"/>
      <c r="D27" s="223"/>
      <c r="E27" s="223"/>
      <c r="F27" s="223"/>
      <c r="G27" s="223"/>
      <c r="H27" s="224"/>
      <c r="I27" s="1">
        <v>131</v>
      </c>
      <c r="J27" s="131">
        <f>J28+J29+J30+J31</f>
        <v>16058089</v>
      </c>
      <c r="K27" s="131">
        <f>K28+K29+K30+K31</f>
        <v>9184718</v>
      </c>
      <c r="L27" s="122">
        <f>SUM(L28:L32)</f>
        <v>15608906</v>
      </c>
      <c r="M27" s="122">
        <f>SUM(M28:M32)</f>
        <v>10253985</v>
      </c>
    </row>
    <row r="28" spans="1:13" ht="24.75" customHeight="1">
      <c r="A28" s="222" t="s">
        <v>225</v>
      </c>
      <c r="B28" s="223"/>
      <c r="C28" s="223"/>
      <c r="D28" s="223"/>
      <c r="E28" s="223"/>
      <c r="F28" s="223"/>
      <c r="G28" s="223"/>
      <c r="H28" s="224"/>
      <c r="I28" s="1">
        <v>132</v>
      </c>
      <c r="J28" s="129">
        <v>743971</v>
      </c>
      <c r="K28" s="129">
        <v>743971</v>
      </c>
      <c r="L28" s="121">
        <v>1203449</v>
      </c>
      <c r="M28" s="121">
        <v>977839</v>
      </c>
    </row>
    <row r="29" spans="1:13" ht="24" customHeight="1">
      <c r="A29" s="222" t="s">
        <v>153</v>
      </c>
      <c r="B29" s="223"/>
      <c r="C29" s="223"/>
      <c r="D29" s="223"/>
      <c r="E29" s="223"/>
      <c r="F29" s="223"/>
      <c r="G29" s="223"/>
      <c r="H29" s="224"/>
      <c r="I29" s="1">
        <v>133</v>
      </c>
      <c r="J29" s="129">
        <v>15314118</v>
      </c>
      <c r="K29" s="129">
        <v>8440747</v>
      </c>
      <c r="L29" s="121">
        <v>13033226</v>
      </c>
      <c r="M29" s="121">
        <v>7903915</v>
      </c>
    </row>
    <row r="30" spans="1:13" ht="12.75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130"/>
      <c r="K30" s="130"/>
      <c r="L30" s="121"/>
      <c r="M30" s="121"/>
    </row>
    <row r="31" spans="1:13" ht="12.75">
      <c r="A31" s="222" t="s">
        <v>221</v>
      </c>
      <c r="B31" s="223"/>
      <c r="C31" s="223"/>
      <c r="D31" s="223"/>
      <c r="E31" s="223"/>
      <c r="F31" s="223"/>
      <c r="G31" s="223"/>
      <c r="H31" s="224"/>
      <c r="I31" s="1">
        <v>135</v>
      </c>
      <c r="J31" s="129"/>
      <c r="K31" s="129"/>
      <c r="L31" s="121">
        <v>1372231</v>
      </c>
      <c r="M31" s="121">
        <v>1372231</v>
      </c>
    </row>
    <row r="32" spans="1:13" ht="12.75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129"/>
      <c r="K32" s="129"/>
      <c r="L32" s="121"/>
      <c r="M32" s="121"/>
    </row>
    <row r="33" spans="1:13" ht="12.75">
      <c r="A33" s="222" t="s">
        <v>212</v>
      </c>
      <c r="B33" s="223"/>
      <c r="C33" s="223"/>
      <c r="D33" s="223"/>
      <c r="E33" s="223"/>
      <c r="F33" s="223"/>
      <c r="G33" s="223"/>
      <c r="H33" s="224"/>
      <c r="I33" s="1">
        <v>137</v>
      </c>
      <c r="J33" s="122">
        <f>SUM(J34:J37)</f>
        <v>4351955</v>
      </c>
      <c r="K33" s="122">
        <f>SUM(K34:K37)</f>
        <v>1292129</v>
      </c>
      <c r="L33" s="122">
        <f>SUM(L34:L37)</f>
        <v>10573834</v>
      </c>
      <c r="M33" s="122">
        <f>SUM(M34:M37)</f>
        <v>8682247</v>
      </c>
    </row>
    <row r="34" spans="1:13" ht="12.75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132">
        <v>133742</v>
      </c>
      <c r="K34" s="132">
        <v>100046</v>
      </c>
      <c r="L34" s="121">
        <v>59815</v>
      </c>
      <c r="M34" s="121">
        <v>43947</v>
      </c>
    </row>
    <row r="35" spans="1:13" ht="12.75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132">
        <v>4207748</v>
      </c>
      <c r="K35" s="132">
        <v>1181618</v>
      </c>
      <c r="L35" s="121">
        <v>10352984</v>
      </c>
      <c r="M35" s="121">
        <v>8477265</v>
      </c>
    </row>
    <row r="36" spans="1:13" ht="12.75">
      <c r="A36" s="222" t="s">
        <v>222</v>
      </c>
      <c r="B36" s="223"/>
      <c r="C36" s="223"/>
      <c r="D36" s="223"/>
      <c r="E36" s="223"/>
      <c r="F36" s="223"/>
      <c r="G36" s="223"/>
      <c r="H36" s="224"/>
      <c r="I36" s="1">
        <v>140</v>
      </c>
      <c r="J36" s="132">
        <v>10465</v>
      </c>
      <c r="K36" s="132">
        <v>10465</v>
      </c>
      <c r="L36" s="121">
        <v>161035</v>
      </c>
      <c r="M36" s="121">
        <v>161035</v>
      </c>
    </row>
    <row r="37" spans="1:13" ht="12.75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132"/>
      <c r="K37" s="132"/>
      <c r="L37" s="121"/>
      <c r="M37" s="121"/>
    </row>
    <row r="38" spans="1:13" ht="12.75">
      <c r="A38" s="222" t="s">
        <v>193</v>
      </c>
      <c r="B38" s="223"/>
      <c r="C38" s="223"/>
      <c r="D38" s="223"/>
      <c r="E38" s="223"/>
      <c r="F38" s="223"/>
      <c r="G38" s="223"/>
      <c r="H38" s="224"/>
      <c r="I38" s="1">
        <v>142</v>
      </c>
      <c r="J38" s="132">
        <v>0</v>
      </c>
      <c r="K38" s="132">
        <v>0</v>
      </c>
      <c r="L38" s="121"/>
      <c r="M38" s="121"/>
    </row>
    <row r="39" spans="1:13" ht="12.75">
      <c r="A39" s="222" t="s">
        <v>194</v>
      </c>
      <c r="B39" s="223"/>
      <c r="C39" s="223"/>
      <c r="D39" s="223"/>
      <c r="E39" s="223"/>
      <c r="F39" s="223"/>
      <c r="G39" s="223"/>
      <c r="H39" s="224"/>
      <c r="I39" s="1">
        <v>143</v>
      </c>
      <c r="J39" s="132">
        <v>0</v>
      </c>
      <c r="K39" s="132">
        <v>0</v>
      </c>
      <c r="L39" s="121"/>
      <c r="M39" s="121"/>
    </row>
    <row r="40" spans="1:13" ht="12.75">
      <c r="A40" s="222" t="s">
        <v>223</v>
      </c>
      <c r="B40" s="223"/>
      <c r="C40" s="223"/>
      <c r="D40" s="223"/>
      <c r="E40" s="223"/>
      <c r="F40" s="223"/>
      <c r="G40" s="223"/>
      <c r="H40" s="224"/>
      <c r="I40" s="1">
        <v>144</v>
      </c>
      <c r="J40" s="121"/>
      <c r="K40" s="121"/>
      <c r="L40" s="121"/>
      <c r="M40" s="121"/>
    </row>
    <row r="41" spans="1:13" ht="12.75">
      <c r="A41" s="222" t="s">
        <v>224</v>
      </c>
      <c r="B41" s="223"/>
      <c r="C41" s="223"/>
      <c r="D41" s="223"/>
      <c r="E41" s="223"/>
      <c r="F41" s="223"/>
      <c r="G41" s="223"/>
      <c r="H41" s="224"/>
      <c r="I41" s="1">
        <v>145</v>
      </c>
      <c r="J41" s="121"/>
      <c r="K41" s="121"/>
      <c r="L41" s="121"/>
      <c r="M41" s="121"/>
    </row>
    <row r="42" spans="1:13" ht="12.75">
      <c r="A42" s="222" t="s">
        <v>213</v>
      </c>
      <c r="B42" s="223"/>
      <c r="C42" s="223"/>
      <c r="D42" s="223"/>
      <c r="E42" s="223"/>
      <c r="F42" s="223"/>
      <c r="G42" s="223"/>
      <c r="H42" s="224"/>
      <c r="I42" s="1">
        <v>146</v>
      </c>
      <c r="J42" s="122">
        <f>J7+J27+J38+J40</f>
        <v>353882783</v>
      </c>
      <c r="K42" s="122">
        <f>K7+K27+K38+K40</f>
        <v>190287742</v>
      </c>
      <c r="L42" s="122">
        <f>L7+L27+L38+L40</f>
        <v>376332763</v>
      </c>
      <c r="M42" s="122">
        <f>M7+M27+M38+M40</f>
        <v>184092937</v>
      </c>
    </row>
    <row r="43" spans="1:13" ht="12.75">
      <c r="A43" s="222" t="s">
        <v>214</v>
      </c>
      <c r="B43" s="223"/>
      <c r="C43" s="223"/>
      <c r="D43" s="223"/>
      <c r="E43" s="223"/>
      <c r="F43" s="223"/>
      <c r="G43" s="223"/>
      <c r="H43" s="224"/>
      <c r="I43" s="1">
        <v>147</v>
      </c>
      <c r="J43" s="122">
        <f>J10+J33+J39+J41</f>
        <v>344646582</v>
      </c>
      <c r="K43" s="122">
        <f>K10+K33+K39+K41</f>
        <v>176561500</v>
      </c>
      <c r="L43" s="122">
        <f>L10+L33+L39+L41</f>
        <v>367939741</v>
      </c>
      <c r="M43" s="122">
        <f>M10+M33+M39+M41</f>
        <v>178414815</v>
      </c>
    </row>
    <row r="44" spans="1:13" ht="12.75">
      <c r="A44" s="222" t="s">
        <v>234</v>
      </c>
      <c r="B44" s="223"/>
      <c r="C44" s="223"/>
      <c r="D44" s="223"/>
      <c r="E44" s="223"/>
      <c r="F44" s="223"/>
      <c r="G44" s="223"/>
      <c r="H44" s="224"/>
      <c r="I44" s="1">
        <v>148</v>
      </c>
      <c r="J44" s="122">
        <f>J42-J43</f>
        <v>9236201</v>
      </c>
      <c r="K44" s="122">
        <f>K42-K43</f>
        <v>13726242</v>
      </c>
      <c r="L44" s="122">
        <f>L42-L43</f>
        <v>8393022</v>
      </c>
      <c r="M44" s="122">
        <f>M42-M43</f>
        <v>5678122</v>
      </c>
    </row>
    <row r="45" spans="1:13" ht="12.75">
      <c r="A45" s="230" t="s">
        <v>216</v>
      </c>
      <c r="B45" s="231"/>
      <c r="C45" s="231"/>
      <c r="D45" s="231"/>
      <c r="E45" s="231"/>
      <c r="F45" s="231"/>
      <c r="G45" s="231"/>
      <c r="H45" s="232"/>
      <c r="I45" s="1">
        <v>149</v>
      </c>
      <c r="J45" s="122">
        <f>IF(J42&gt;J43,J42-J43,0)</f>
        <v>9236201</v>
      </c>
      <c r="K45" s="122">
        <f>IF(K42&gt;K43,K42-K43,0)</f>
        <v>13726242</v>
      </c>
      <c r="L45" s="122">
        <f>IF(L42&gt;L43,L42-L43,0)</f>
        <v>8393022</v>
      </c>
      <c r="M45" s="122">
        <f>IF(M42&gt;M43,M42-M43,0)</f>
        <v>5678122</v>
      </c>
    </row>
    <row r="46" spans="1:13" ht="12.75">
      <c r="A46" s="230" t="s">
        <v>217</v>
      </c>
      <c r="B46" s="231"/>
      <c r="C46" s="231"/>
      <c r="D46" s="231"/>
      <c r="E46" s="231"/>
      <c r="F46" s="231"/>
      <c r="G46" s="231"/>
      <c r="H46" s="232"/>
      <c r="I46" s="1">
        <v>150</v>
      </c>
      <c r="J46" s="122">
        <f>IF(J43&gt;J42,J43-J42,0)</f>
        <v>0</v>
      </c>
      <c r="K46" s="122">
        <f>IF(K43&gt;K42,K43-K42,0)</f>
        <v>0</v>
      </c>
      <c r="L46" s="122">
        <f>IF(L43&gt;L42,L43-L42,0)</f>
        <v>0</v>
      </c>
      <c r="M46" s="122">
        <f>IF(M43&gt;M42,M43-M42,0)</f>
        <v>0</v>
      </c>
    </row>
    <row r="47" spans="1:13" ht="12.75">
      <c r="A47" s="222" t="s">
        <v>215</v>
      </c>
      <c r="B47" s="223"/>
      <c r="C47" s="223"/>
      <c r="D47" s="223"/>
      <c r="E47" s="223"/>
      <c r="F47" s="223"/>
      <c r="G47" s="223"/>
      <c r="H47" s="224"/>
      <c r="I47" s="1">
        <v>151</v>
      </c>
      <c r="J47" s="121">
        <v>1946365</v>
      </c>
      <c r="K47" s="121">
        <v>1946365</v>
      </c>
      <c r="L47" s="121">
        <v>1586000</v>
      </c>
      <c r="M47" s="121">
        <v>1018561</v>
      </c>
    </row>
    <row r="48" spans="1:13" ht="12.75">
      <c r="A48" s="222" t="s">
        <v>235</v>
      </c>
      <c r="B48" s="223"/>
      <c r="C48" s="223"/>
      <c r="D48" s="223"/>
      <c r="E48" s="223"/>
      <c r="F48" s="223"/>
      <c r="G48" s="223"/>
      <c r="H48" s="224"/>
      <c r="I48" s="1">
        <v>152</v>
      </c>
      <c r="J48" s="122">
        <f>J44-J47</f>
        <v>7289836</v>
      </c>
      <c r="K48" s="122">
        <f>K44-K47</f>
        <v>11779877</v>
      </c>
      <c r="L48" s="122">
        <f>L44-L47</f>
        <v>6807022</v>
      </c>
      <c r="M48" s="122">
        <f>M44-M47</f>
        <v>4659561</v>
      </c>
    </row>
    <row r="49" spans="1:13" ht="12.75">
      <c r="A49" s="230" t="s">
        <v>190</v>
      </c>
      <c r="B49" s="231"/>
      <c r="C49" s="231"/>
      <c r="D49" s="231"/>
      <c r="E49" s="231"/>
      <c r="F49" s="231"/>
      <c r="G49" s="231"/>
      <c r="H49" s="232"/>
      <c r="I49" s="1">
        <v>153</v>
      </c>
      <c r="J49" s="122">
        <f>IF(J48&gt;0,J48,0)</f>
        <v>7289836</v>
      </c>
      <c r="K49" s="122">
        <f>IF(K48&gt;0,K48,0)</f>
        <v>11779877</v>
      </c>
      <c r="L49" s="122">
        <f>IF(L48&gt;0,L48,0)</f>
        <v>6807022</v>
      </c>
      <c r="M49" s="122">
        <f>IF(M48&gt;0,M48,0)</f>
        <v>4659561</v>
      </c>
    </row>
    <row r="50" spans="1:13" ht="12.75">
      <c r="A50" s="262" t="s">
        <v>218</v>
      </c>
      <c r="B50" s="263"/>
      <c r="C50" s="263"/>
      <c r="D50" s="263"/>
      <c r="E50" s="263"/>
      <c r="F50" s="263"/>
      <c r="G50" s="263"/>
      <c r="H50" s="264"/>
      <c r="I50" s="2">
        <v>154</v>
      </c>
      <c r="J50" s="55">
        <f>IF(J48&lt;0,-J48,0)</f>
        <v>0</v>
      </c>
      <c r="K50" s="55">
        <f>IF(K48&lt;0,-K48,0)</f>
        <v>0</v>
      </c>
      <c r="L50" s="123">
        <f>IF(L48&lt;0,-L48,0)</f>
        <v>0</v>
      </c>
      <c r="M50" s="123">
        <f>IF(M48&lt;0,-M48,0)</f>
        <v>0</v>
      </c>
    </row>
    <row r="51" spans="1:13" ht="12.75" customHeight="1">
      <c r="A51" s="211" t="s">
        <v>310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185</v>
      </c>
      <c r="B52" s="216"/>
      <c r="C52" s="216"/>
      <c r="D52" s="216"/>
      <c r="E52" s="216"/>
      <c r="F52" s="216"/>
      <c r="G52" s="216"/>
      <c r="H52" s="216"/>
      <c r="I52" s="49"/>
      <c r="J52" s="49"/>
      <c r="K52" s="49"/>
      <c r="L52" s="124"/>
      <c r="M52" s="127"/>
    </row>
    <row r="53" spans="1:13" ht="12.75">
      <c r="A53" s="259" t="s">
        <v>232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/>
      <c r="K53" s="7"/>
      <c r="L53" s="121"/>
      <c r="M53" s="121"/>
    </row>
    <row r="54" spans="1:13" ht="12.75">
      <c r="A54" s="259" t="s">
        <v>233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/>
      <c r="K54" s="8"/>
      <c r="L54" s="125"/>
      <c r="M54" s="125"/>
    </row>
    <row r="55" spans="1:13" ht="12.75" customHeight="1">
      <c r="A55" s="211" t="s">
        <v>187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202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f>J48</f>
        <v>7289836</v>
      </c>
      <c r="K56" s="6">
        <f>K48</f>
        <v>11779877</v>
      </c>
      <c r="L56" s="6">
        <f>L48</f>
        <v>6807022</v>
      </c>
      <c r="M56" s="6">
        <f>M48</f>
        <v>4659561</v>
      </c>
    </row>
    <row r="57" spans="1:13" ht="12.75">
      <c r="A57" s="222" t="s">
        <v>219</v>
      </c>
      <c r="B57" s="223"/>
      <c r="C57" s="223"/>
      <c r="D57" s="223"/>
      <c r="E57" s="223"/>
      <c r="F57" s="223"/>
      <c r="G57" s="223"/>
      <c r="H57" s="224"/>
      <c r="I57" s="1">
        <v>158</v>
      </c>
      <c r="J57" s="48">
        <f>SUM(J58:J64)</f>
        <v>-11517484</v>
      </c>
      <c r="K57" s="48">
        <f>SUM(K58:K64)</f>
        <v>-11517484</v>
      </c>
      <c r="L57" s="122">
        <f>SUM(L58:L64)</f>
        <v>-182857</v>
      </c>
      <c r="M57" s="122">
        <f>SUM(M58:M64)</f>
        <v>-182857</v>
      </c>
    </row>
    <row r="58" spans="1:13" ht="12.75">
      <c r="A58" s="222" t="s">
        <v>226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/>
      <c r="K58" s="7"/>
      <c r="L58" s="121"/>
      <c r="M58" s="121"/>
    </row>
    <row r="59" spans="1:15" ht="12.75">
      <c r="A59" s="222" t="s">
        <v>227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121"/>
      <c r="M59" s="121"/>
      <c r="O59" s="47" t="s">
        <v>347</v>
      </c>
    </row>
    <row r="60" spans="1:13" ht="24" customHeight="1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>
        <v>-11517484</v>
      </c>
      <c r="K60" s="7">
        <v>-11517484</v>
      </c>
      <c r="L60" s="121">
        <v>-182857</v>
      </c>
      <c r="M60" s="121">
        <v>-182857</v>
      </c>
    </row>
    <row r="61" spans="1:13" ht="12.75">
      <c r="A61" s="222" t="s">
        <v>228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/>
      <c r="K61" s="7"/>
      <c r="L61" s="121"/>
      <c r="M61" s="121"/>
    </row>
    <row r="62" spans="1:13" ht="12.75">
      <c r="A62" s="222" t="s">
        <v>229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121"/>
      <c r="M62" s="121"/>
    </row>
    <row r="63" spans="1:13" ht="12.75">
      <c r="A63" s="222" t="s">
        <v>230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121"/>
      <c r="M63" s="121"/>
    </row>
    <row r="64" spans="1:13" ht="12.75">
      <c r="A64" s="222" t="s">
        <v>231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121"/>
      <c r="M64" s="121"/>
    </row>
    <row r="65" spans="1:13" ht="12.75">
      <c r="A65" s="222" t="s">
        <v>220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>
        <v>-2303497</v>
      </c>
      <c r="K65" s="7">
        <v>-2303497</v>
      </c>
      <c r="L65" s="121">
        <v>-30476</v>
      </c>
      <c r="M65" s="121">
        <v>-30476</v>
      </c>
    </row>
    <row r="66" spans="1:13" ht="12.75">
      <c r="A66" s="222" t="s">
        <v>191</v>
      </c>
      <c r="B66" s="223"/>
      <c r="C66" s="223"/>
      <c r="D66" s="223"/>
      <c r="E66" s="223"/>
      <c r="F66" s="223"/>
      <c r="G66" s="223"/>
      <c r="H66" s="224"/>
      <c r="I66" s="1">
        <v>167</v>
      </c>
      <c r="J66" s="48">
        <f>J57-J65</f>
        <v>-9213987</v>
      </c>
      <c r="K66" s="48">
        <f>K57-K65</f>
        <v>-9213987</v>
      </c>
      <c r="L66" s="122">
        <f>L57-L65</f>
        <v>-152381</v>
      </c>
      <c r="M66" s="122">
        <f>M57-M65</f>
        <v>-152381</v>
      </c>
    </row>
    <row r="67" spans="1:13" ht="12.75">
      <c r="A67" s="222" t="s">
        <v>192</v>
      </c>
      <c r="B67" s="223"/>
      <c r="C67" s="223"/>
      <c r="D67" s="223"/>
      <c r="E67" s="223"/>
      <c r="F67" s="223"/>
      <c r="G67" s="223"/>
      <c r="H67" s="224"/>
      <c r="I67" s="1">
        <v>168</v>
      </c>
      <c r="J67" s="55">
        <f>J56+J66</f>
        <v>-1924151</v>
      </c>
      <c r="K67" s="55">
        <f>K56+K66</f>
        <v>2565890</v>
      </c>
      <c r="L67" s="123">
        <f>L56+L66</f>
        <v>6654641</v>
      </c>
      <c r="M67" s="123">
        <f>M56+M66</f>
        <v>4507180</v>
      </c>
    </row>
    <row r="68" spans="1:13" ht="12.75" customHeight="1">
      <c r="A68" s="255" t="s">
        <v>311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186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59" t="s">
        <v>232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/>
      <c r="K70" s="7"/>
      <c r="L70" s="121"/>
      <c r="M70" s="121"/>
    </row>
    <row r="71" spans="1:13" ht="12.75">
      <c r="A71" s="252" t="s">
        <v>233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125"/>
      <c r="M71" s="125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47:M47 K58:L65 J70:L71 J56:J67 J53:L54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M9 M26:M32 M17:M24 L17:L32 J48:M50 L13:M15 J12:M12 J10:M10 J33:M33 J40:K46 J16:M16 L34:M46 J7:M7 J21:K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3">
      <selection activeCell="N46" sqref="N46"/>
    </sheetView>
  </sheetViews>
  <sheetFormatPr defaultColWidth="9.140625" defaultRowHeight="12.75"/>
  <cols>
    <col min="1" max="9" width="9.140625" style="47" customWidth="1"/>
    <col min="10" max="10" width="9.8515625" style="47" bestFit="1" customWidth="1"/>
    <col min="11" max="11" width="12.28125" style="47" customWidth="1"/>
    <col min="12" max="16384" width="9.140625" style="47" customWidth="1"/>
  </cols>
  <sheetData>
    <row r="1" spans="1:11" ht="12.75" customHeight="1">
      <c r="A1" s="275" t="s">
        <v>162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345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2" t="s">
        <v>339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33.75">
      <c r="A4" s="277" t="s">
        <v>59</v>
      </c>
      <c r="B4" s="277"/>
      <c r="C4" s="277"/>
      <c r="D4" s="277"/>
      <c r="E4" s="277"/>
      <c r="F4" s="277"/>
      <c r="G4" s="277"/>
      <c r="H4" s="277"/>
      <c r="I4" s="59" t="s">
        <v>277</v>
      </c>
      <c r="J4" s="60" t="s">
        <v>348</v>
      </c>
      <c r="K4" s="60" t="s">
        <v>342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1">
        <v>2</v>
      </c>
      <c r="J5" s="62" t="s">
        <v>281</v>
      </c>
      <c r="K5" s="62" t="s">
        <v>282</v>
      </c>
    </row>
    <row r="6" spans="1:11" ht="12.75">
      <c r="A6" s="211" t="s">
        <v>154</v>
      </c>
      <c r="B6" s="212"/>
      <c r="C6" s="212"/>
      <c r="D6" s="212"/>
      <c r="E6" s="212"/>
      <c r="F6" s="212"/>
      <c r="G6" s="212"/>
      <c r="H6" s="212"/>
      <c r="I6" s="269"/>
      <c r="J6" s="269"/>
      <c r="K6" s="270"/>
    </row>
    <row r="7" spans="1:12" ht="12.75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9236201</v>
      </c>
      <c r="K7" s="7">
        <v>8393022</v>
      </c>
      <c r="L7" s="64"/>
    </row>
    <row r="8" spans="1:12" ht="12.75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7360746</v>
      </c>
      <c r="K8" s="7">
        <v>6460412</v>
      </c>
      <c r="L8" s="64"/>
    </row>
    <row r="9" spans="1:11" ht="12.75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2" ht="12.75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5">
        <v>232852184</v>
      </c>
      <c r="K10" s="7">
        <v>82887675</v>
      </c>
      <c r="L10" s="64"/>
    </row>
    <row r="11" spans="1:12" ht="12.75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>
        <v>21750394</v>
      </c>
      <c r="L11" s="64"/>
    </row>
    <row r="12" spans="1:11" ht="12.75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11050676</v>
      </c>
      <c r="K12" s="7"/>
    </row>
    <row r="13" spans="1:11" ht="12.75">
      <c r="A13" s="222" t="s">
        <v>155</v>
      </c>
      <c r="B13" s="223"/>
      <c r="C13" s="223"/>
      <c r="D13" s="223"/>
      <c r="E13" s="223"/>
      <c r="F13" s="223"/>
      <c r="G13" s="223"/>
      <c r="H13" s="223"/>
      <c r="I13" s="1">
        <v>7</v>
      </c>
      <c r="J13" s="57">
        <f>SUM(J7:J12)</f>
        <v>260499807</v>
      </c>
      <c r="K13" s="48">
        <f>SUM(K7:K12)</f>
        <v>119491503</v>
      </c>
    </row>
    <row r="14" spans="1:12" ht="12.75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5">
        <v>26903401</v>
      </c>
      <c r="K14" s="7">
        <v>117273996</v>
      </c>
      <c r="L14" s="64"/>
    </row>
    <row r="15" spans="1:11" ht="12.75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>
        <v>2320951</v>
      </c>
      <c r="K16" s="7"/>
    </row>
    <row r="17" spans="1:11" ht="12.75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>
        <v>40662216</v>
      </c>
    </row>
    <row r="18" spans="1:11" ht="12.75">
      <c r="A18" s="222" t="s">
        <v>156</v>
      </c>
      <c r="B18" s="223"/>
      <c r="C18" s="223"/>
      <c r="D18" s="223"/>
      <c r="E18" s="223"/>
      <c r="F18" s="223"/>
      <c r="G18" s="223"/>
      <c r="H18" s="223"/>
      <c r="I18" s="1">
        <v>12</v>
      </c>
      <c r="J18" s="57">
        <f>SUM(J14:J17)</f>
        <v>29224352</v>
      </c>
      <c r="K18" s="48">
        <f>SUM(K14:K17)</f>
        <v>157936212</v>
      </c>
    </row>
    <row r="19" spans="1:11" ht="12.75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57">
        <f>IF(J13&gt;J18,J13-J18,0)</f>
        <v>231275455</v>
      </c>
      <c r="K19" s="48">
        <f>IF(K13&gt;K18,K13-K18,0)</f>
        <v>0</v>
      </c>
    </row>
    <row r="20" spans="1:11" ht="12.75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57">
        <f>IF(J18&gt;J13,J18-J13,0)</f>
        <v>0</v>
      </c>
      <c r="K20" s="48">
        <f>IF(K18&gt;K13,K18-K13,0)</f>
        <v>38444709</v>
      </c>
    </row>
    <row r="21" spans="1:11" ht="12.75">
      <c r="A21" s="211" t="s">
        <v>157</v>
      </c>
      <c r="B21" s="212"/>
      <c r="C21" s="212"/>
      <c r="D21" s="212"/>
      <c r="E21" s="212"/>
      <c r="F21" s="212"/>
      <c r="G21" s="212"/>
      <c r="H21" s="212"/>
      <c r="I21" s="269"/>
      <c r="J21" s="269"/>
      <c r="K21" s="270"/>
    </row>
    <row r="22" spans="1:11" ht="12.75">
      <c r="A22" s="219" t="s">
        <v>176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>
        <v>3247000</v>
      </c>
      <c r="K22" s="7">
        <v>0</v>
      </c>
    </row>
    <row r="23" spans="1:11" ht="12.75">
      <c r="A23" s="219" t="s">
        <v>177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>
        <v>0</v>
      </c>
      <c r="K23" s="7">
        <v>0</v>
      </c>
    </row>
    <row r="24" spans="1:11" ht="12.75">
      <c r="A24" s="219" t="s">
        <v>178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>
        <v>18413838</v>
      </c>
      <c r="K24" s="7">
        <v>11264822</v>
      </c>
    </row>
    <row r="25" spans="1:11" ht="12.75">
      <c r="A25" s="219" t="s">
        <v>179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>
        <v>735000</v>
      </c>
      <c r="K25" s="7">
        <v>740871</v>
      </c>
    </row>
    <row r="26" spans="1:11" ht="12.75">
      <c r="A26" s="219" t="s">
        <v>180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>
        <v>0</v>
      </c>
      <c r="K26" s="7"/>
    </row>
    <row r="27" spans="1:11" ht="12.75">
      <c r="A27" s="222" t="s">
        <v>166</v>
      </c>
      <c r="B27" s="223"/>
      <c r="C27" s="223"/>
      <c r="D27" s="223"/>
      <c r="E27" s="223"/>
      <c r="F27" s="223"/>
      <c r="G27" s="223"/>
      <c r="H27" s="223"/>
      <c r="I27" s="1">
        <v>20</v>
      </c>
      <c r="J27" s="57">
        <f>SUM(J22:J26)</f>
        <v>22395838</v>
      </c>
      <c r="K27" s="48">
        <f>SUM(K22:K26)</f>
        <v>12005693</v>
      </c>
    </row>
    <row r="28" spans="1:11" ht="12.75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251919000</v>
      </c>
      <c r="K28" s="7">
        <v>38518142</v>
      </c>
    </row>
    <row r="29" spans="1:11" ht="12.75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>
        <v>31022282</v>
      </c>
      <c r="K30" s="7">
        <v>160327244</v>
      </c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57">
        <f>SUM(J28:J30)</f>
        <v>282941282</v>
      </c>
      <c r="K31" s="48">
        <f>SUM(K28:K30)</f>
        <v>198845386</v>
      </c>
    </row>
    <row r="32" spans="1:11" ht="12.75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57">
        <f>IF(J27&gt;J31,J27-J31,0)</f>
        <v>0</v>
      </c>
      <c r="K32" s="48">
        <f>IF(K27&gt;K31,K27-K31,0)</f>
        <v>0</v>
      </c>
    </row>
    <row r="33" spans="1:11" ht="12.75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57">
        <f>IF(J31&gt;J27,J31-J27,0)</f>
        <v>260545444</v>
      </c>
      <c r="K33" s="48">
        <f>IF(K31&gt;K27,K31-K27,0)</f>
        <v>186839693</v>
      </c>
    </row>
    <row r="34" spans="1:11" ht="12.75">
      <c r="A34" s="211" t="s">
        <v>158</v>
      </c>
      <c r="B34" s="212"/>
      <c r="C34" s="212"/>
      <c r="D34" s="212"/>
      <c r="E34" s="212"/>
      <c r="F34" s="212"/>
      <c r="G34" s="212"/>
      <c r="H34" s="212"/>
      <c r="I34" s="269"/>
      <c r="J34" s="269"/>
      <c r="K34" s="270"/>
    </row>
    <row r="35" spans="1:11" ht="12.75">
      <c r="A35" s="219" t="s">
        <v>172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/>
      <c r="K35" s="7"/>
    </row>
    <row r="36" spans="1:11" ht="12.75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>
        <v>376082000</v>
      </c>
      <c r="K36" s="7">
        <v>180991629</v>
      </c>
    </row>
    <row r="37" spans="1:11" ht="12.75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>
        <v>298038302</v>
      </c>
      <c r="K37" s="7">
        <v>340012284</v>
      </c>
    </row>
    <row r="38" spans="1:11" ht="12.75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57">
        <f>SUM(J35:J37)</f>
        <v>674120302</v>
      </c>
      <c r="K38" s="48">
        <f>SUM(K35:K37)</f>
        <v>521003913</v>
      </c>
    </row>
    <row r="39" spans="1:11" ht="12.75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>
        <v>643137000</v>
      </c>
      <c r="K39" s="7">
        <v>306546750</v>
      </c>
    </row>
    <row r="40" spans="1:11" ht="12.75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>
        <v>5168000</v>
      </c>
      <c r="K40" s="7">
        <v>4311</v>
      </c>
    </row>
    <row r="41" spans="1:11" ht="12.75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>
        <v>10000</v>
      </c>
      <c r="K42" s="7">
        <v>138166</v>
      </c>
    </row>
    <row r="43" spans="1:11" ht="12.75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57">
        <f>SUM(J39:J43)</f>
        <v>648315000</v>
      </c>
      <c r="K44" s="48">
        <f>SUM(K39:K43)</f>
        <v>306689227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57">
        <f>IF(J38&gt;J44,J38-J44,0)</f>
        <v>25805302</v>
      </c>
      <c r="K45" s="48">
        <f>IF(K38&gt;K44,K38-K44,0)</f>
        <v>214314686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57">
        <f>IF(J44&gt;J38,J44-J38,0)</f>
        <v>0</v>
      </c>
      <c r="K46" s="48">
        <f>IF(K44&gt;K38,K44-K38,0)</f>
        <v>0</v>
      </c>
    </row>
    <row r="47" spans="1:11" ht="12.75">
      <c r="A47" s="219" t="s">
        <v>70</v>
      </c>
      <c r="B47" s="220"/>
      <c r="C47" s="220"/>
      <c r="D47" s="220"/>
      <c r="E47" s="220"/>
      <c r="F47" s="220"/>
      <c r="G47" s="220"/>
      <c r="H47" s="220"/>
      <c r="I47" s="1">
        <v>39</v>
      </c>
      <c r="J47" s="57">
        <f>IF(J19-J20+J32-J33+J45-J46&gt;0,J19-J20+J32-J33+J45-J46,0)</f>
        <v>0</v>
      </c>
      <c r="K47" s="48">
        <f>IF(K19-K20+K32-K33+K45-K46&gt;0,K19-K20+K32-K33+K45-K46,0)</f>
        <v>0</v>
      </c>
    </row>
    <row r="48" spans="1:11" ht="12.75">
      <c r="A48" s="219" t="s">
        <v>71</v>
      </c>
      <c r="B48" s="220"/>
      <c r="C48" s="220"/>
      <c r="D48" s="220"/>
      <c r="E48" s="220"/>
      <c r="F48" s="220"/>
      <c r="G48" s="220"/>
      <c r="H48" s="220"/>
      <c r="I48" s="1">
        <v>40</v>
      </c>
      <c r="J48" s="57">
        <f>IF(J20-J19+J33-J32+J46-J45&gt;0,J20-J19+J33-J32+J46-J45,0)</f>
        <v>3464687</v>
      </c>
      <c r="K48" s="48">
        <f>IF(K20-K19+K33-K32+K46-K45&gt;0,K20-K19+K33-K32+K46-K45,0)</f>
        <v>10969716</v>
      </c>
    </row>
    <row r="49" spans="1:11" ht="12.75">
      <c r="A49" s="219" t="s">
        <v>159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14240700</v>
      </c>
      <c r="K49" s="7">
        <v>14841518</v>
      </c>
    </row>
    <row r="50" spans="1:11" ht="12.75">
      <c r="A50" s="219" t="s">
        <v>173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174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>
        <v>3464684</v>
      </c>
      <c r="K51" s="7">
        <f>K48</f>
        <v>10969716</v>
      </c>
    </row>
    <row r="52" spans="1:11" ht="12.75">
      <c r="A52" s="225" t="s">
        <v>175</v>
      </c>
      <c r="B52" s="226"/>
      <c r="C52" s="226"/>
      <c r="D52" s="226"/>
      <c r="E52" s="226"/>
      <c r="F52" s="226"/>
      <c r="G52" s="226"/>
      <c r="H52" s="226"/>
      <c r="I52" s="4">
        <v>44</v>
      </c>
      <c r="J52" s="58">
        <f>J49+J50-J51</f>
        <v>10776016</v>
      </c>
      <c r="K52" s="55">
        <f>K49+K50-K51</f>
        <v>3871802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75" t="s">
        <v>195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4" t="s">
        <v>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33.75">
      <c r="A4" s="277" t="s">
        <v>59</v>
      </c>
      <c r="B4" s="277"/>
      <c r="C4" s="277"/>
      <c r="D4" s="277"/>
      <c r="E4" s="277"/>
      <c r="F4" s="277"/>
      <c r="G4" s="277"/>
      <c r="H4" s="277"/>
      <c r="I4" s="59" t="s">
        <v>277</v>
      </c>
      <c r="J4" s="60" t="s">
        <v>317</v>
      </c>
      <c r="K4" s="60" t="s">
        <v>318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5">
        <v>2</v>
      </c>
      <c r="J5" s="66" t="s">
        <v>281</v>
      </c>
      <c r="K5" s="66" t="s">
        <v>282</v>
      </c>
    </row>
    <row r="6" spans="1:11" ht="12.75">
      <c r="A6" s="211" t="s">
        <v>154</v>
      </c>
      <c r="B6" s="212"/>
      <c r="C6" s="212"/>
      <c r="D6" s="212"/>
      <c r="E6" s="212"/>
      <c r="F6" s="212"/>
      <c r="G6" s="212"/>
      <c r="H6" s="212"/>
      <c r="I6" s="269"/>
      <c r="J6" s="269"/>
      <c r="K6" s="270"/>
    </row>
    <row r="7" spans="1:11" ht="12.75">
      <c r="A7" s="219" t="s">
        <v>197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196</v>
      </c>
      <c r="B12" s="223"/>
      <c r="C12" s="223"/>
      <c r="D12" s="223"/>
      <c r="E12" s="223"/>
      <c r="F12" s="223"/>
      <c r="G12" s="223"/>
      <c r="H12" s="223"/>
      <c r="I12" s="1">
        <v>6</v>
      </c>
      <c r="J12" s="57">
        <f>SUM(J7:J11)</f>
        <v>0</v>
      </c>
      <c r="K12" s="48">
        <f>SUM(K7:K11)</f>
        <v>0</v>
      </c>
    </row>
    <row r="13" spans="1:11" ht="12.75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57">
        <f>SUM(J13:J18)</f>
        <v>0</v>
      </c>
      <c r="K19" s="48">
        <f>SUM(K13:K18)</f>
        <v>0</v>
      </c>
    </row>
    <row r="20" spans="1:11" ht="12.75">
      <c r="A20" s="222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57">
        <f>IF(J12&gt;J19,J12-J19,0)</f>
        <v>0</v>
      </c>
      <c r="K20" s="48">
        <f>IF(K12&gt;K19,K12-K19,0)</f>
        <v>0</v>
      </c>
    </row>
    <row r="21" spans="1:11" ht="12.75">
      <c r="A21" s="234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57">
        <f>IF(J19&gt;J12,J19-J12,0)</f>
        <v>0</v>
      </c>
      <c r="K21" s="48">
        <f>IF(K19&gt;K12,K19-K12,0)</f>
        <v>0</v>
      </c>
    </row>
    <row r="22" spans="1:11" ht="12.75">
      <c r="A22" s="211" t="s">
        <v>157</v>
      </c>
      <c r="B22" s="212"/>
      <c r="C22" s="212"/>
      <c r="D22" s="212"/>
      <c r="E22" s="212"/>
      <c r="F22" s="212"/>
      <c r="G22" s="212"/>
      <c r="H22" s="212"/>
      <c r="I22" s="269"/>
      <c r="J22" s="269"/>
      <c r="K22" s="270"/>
    </row>
    <row r="23" spans="1:11" ht="12.75">
      <c r="A23" s="219" t="s">
        <v>163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164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319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320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165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57">
        <f>SUM(J23:J27)</f>
        <v>0</v>
      </c>
      <c r="K28" s="48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57">
        <f>SUM(J29:J31)</f>
        <v>0</v>
      </c>
      <c r="K32" s="48">
        <f>SUM(K29:K31)</f>
        <v>0</v>
      </c>
    </row>
    <row r="33" spans="1:11" ht="12.75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57">
        <f>IF(J28&gt;J32,J28-J32,0)</f>
        <v>0</v>
      </c>
      <c r="K33" s="48">
        <f>IF(K28&gt;K32,K28-K32,0)</f>
        <v>0</v>
      </c>
    </row>
    <row r="34" spans="1:11" ht="12.75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57">
        <f>IF(J32&gt;J28,J32-J28,0)</f>
        <v>0</v>
      </c>
      <c r="K34" s="48">
        <f>IF(K32&gt;K28,K32-K28,0)</f>
        <v>0</v>
      </c>
    </row>
    <row r="35" spans="1:11" ht="12.75">
      <c r="A35" s="211" t="s">
        <v>158</v>
      </c>
      <c r="B35" s="212"/>
      <c r="C35" s="212"/>
      <c r="D35" s="212"/>
      <c r="E35" s="212"/>
      <c r="F35" s="212"/>
      <c r="G35" s="212"/>
      <c r="H35" s="212"/>
      <c r="I35" s="269">
        <v>0</v>
      </c>
      <c r="J35" s="269"/>
      <c r="K35" s="270"/>
    </row>
    <row r="36" spans="1:11" ht="12.75">
      <c r="A36" s="219" t="s">
        <v>172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57">
        <f>SUM(J36:J38)</f>
        <v>0</v>
      </c>
      <c r="K39" s="48">
        <f>SUM(K36:K38)</f>
        <v>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57">
        <f>SUM(J40:J44)</f>
        <v>0</v>
      </c>
      <c r="K45" s="48">
        <f>SUM(K40:K44)</f>
        <v>0</v>
      </c>
    </row>
    <row r="46" spans="1:11" ht="12.75">
      <c r="A46" s="222" t="s">
        <v>160</v>
      </c>
      <c r="B46" s="223"/>
      <c r="C46" s="223"/>
      <c r="D46" s="223"/>
      <c r="E46" s="223"/>
      <c r="F46" s="223"/>
      <c r="G46" s="223"/>
      <c r="H46" s="223"/>
      <c r="I46" s="1">
        <v>38</v>
      </c>
      <c r="J46" s="57">
        <f>IF(J39&gt;J45,J39-J45,0)</f>
        <v>0</v>
      </c>
      <c r="K46" s="48">
        <f>IF(K39&gt;K45,K39-K45,0)</f>
        <v>0</v>
      </c>
    </row>
    <row r="47" spans="1:11" ht="12.75">
      <c r="A47" s="222" t="s">
        <v>161</v>
      </c>
      <c r="B47" s="223"/>
      <c r="C47" s="223"/>
      <c r="D47" s="223"/>
      <c r="E47" s="223"/>
      <c r="F47" s="223"/>
      <c r="G47" s="223"/>
      <c r="H47" s="223"/>
      <c r="I47" s="1">
        <v>39</v>
      </c>
      <c r="J47" s="57">
        <f>IF(J45&gt;J39,J45-J39,0)</f>
        <v>0</v>
      </c>
      <c r="K47" s="48">
        <f>IF(K45&gt;K39,K45-K39,0)</f>
        <v>0</v>
      </c>
    </row>
    <row r="48" spans="1:11" ht="12.75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57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57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22" t="s">
        <v>159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173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174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34" t="s">
        <v>175</v>
      </c>
      <c r="B53" s="235"/>
      <c r="C53" s="235"/>
      <c r="D53" s="235"/>
      <c r="E53" s="235"/>
      <c r="F53" s="235"/>
      <c r="G53" s="235"/>
      <c r="H53" s="235"/>
      <c r="I53" s="4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31">
      <selection activeCell="A6" sqref="A6:H6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1.7109375" style="69" customWidth="1"/>
    <col min="12" max="16384" width="9.140625" style="69" customWidth="1"/>
  </cols>
  <sheetData>
    <row r="1" spans="1:12" ht="12.75">
      <c r="A1" s="300" t="s">
        <v>279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68"/>
    </row>
    <row r="2" spans="1:12" ht="15.75">
      <c r="A2" s="38"/>
      <c r="B2" s="67"/>
      <c r="C2" s="285" t="s">
        <v>280</v>
      </c>
      <c r="D2" s="285"/>
      <c r="E2" s="70">
        <v>40544</v>
      </c>
      <c r="F2" s="39" t="s">
        <v>248</v>
      </c>
      <c r="G2" s="286">
        <v>40724</v>
      </c>
      <c r="H2" s="287"/>
      <c r="I2" s="67"/>
      <c r="J2" s="67"/>
      <c r="K2" s="67"/>
      <c r="L2" s="71"/>
    </row>
    <row r="3" spans="1:11" ht="33.75">
      <c r="A3" s="288" t="s">
        <v>59</v>
      </c>
      <c r="B3" s="288"/>
      <c r="C3" s="288"/>
      <c r="D3" s="288"/>
      <c r="E3" s="288"/>
      <c r="F3" s="288"/>
      <c r="G3" s="288"/>
      <c r="H3" s="288"/>
      <c r="I3" s="73" t="s">
        <v>303</v>
      </c>
      <c r="J3" s="133" t="s">
        <v>331</v>
      </c>
      <c r="K3" s="133" t="s">
        <v>346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74">
        <v>2</v>
      </c>
      <c r="J4" s="134" t="s">
        <v>281</v>
      </c>
      <c r="K4" s="134" t="s">
        <v>282</v>
      </c>
    </row>
    <row r="5" spans="1:11" ht="12.75">
      <c r="A5" s="290" t="s">
        <v>283</v>
      </c>
      <c r="B5" s="291"/>
      <c r="C5" s="291"/>
      <c r="D5" s="291"/>
      <c r="E5" s="291"/>
      <c r="F5" s="291"/>
      <c r="G5" s="291"/>
      <c r="H5" s="291"/>
      <c r="I5" s="40">
        <v>1</v>
      </c>
      <c r="J5" s="135">
        <v>170514000</v>
      </c>
      <c r="K5" s="135">
        <v>170514000</v>
      </c>
    </row>
    <row r="6" spans="1:11" ht="12.75">
      <c r="A6" s="290" t="s">
        <v>284</v>
      </c>
      <c r="B6" s="291"/>
      <c r="C6" s="291"/>
      <c r="D6" s="291"/>
      <c r="E6" s="291"/>
      <c r="F6" s="291"/>
      <c r="G6" s="291"/>
      <c r="H6" s="291"/>
      <c r="I6" s="40">
        <v>2</v>
      </c>
      <c r="J6" s="136">
        <v>11541216</v>
      </c>
      <c r="K6" s="136">
        <v>11541216</v>
      </c>
    </row>
    <row r="7" spans="1:11" ht="12.75">
      <c r="A7" s="290" t="s">
        <v>285</v>
      </c>
      <c r="B7" s="291"/>
      <c r="C7" s="291"/>
      <c r="D7" s="291"/>
      <c r="E7" s="291"/>
      <c r="F7" s="291"/>
      <c r="G7" s="291"/>
      <c r="H7" s="291"/>
      <c r="I7" s="40">
        <v>3</v>
      </c>
      <c r="J7" s="136">
        <v>58274881</v>
      </c>
      <c r="K7" s="136">
        <v>58136715</v>
      </c>
    </row>
    <row r="8" spans="1:11" ht="12.75">
      <c r="A8" s="290" t="s">
        <v>286</v>
      </c>
      <c r="B8" s="291"/>
      <c r="C8" s="291"/>
      <c r="D8" s="291"/>
      <c r="E8" s="291"/>
      <c r="F8" s="291"/>
      <c r="G8" s="291"/>
      <c r="H8" s="291"/>
      <c r="I8" s="40">
        <v>4</v>
      </c>
      <c r="J8" s="136">
        <v>77741071</v>
      </c>
      <c r="K8" s="136">
        <v>93446806</v>
      </c>
    </row>
    <row r="9" spans="1:11" ht="12.75">
      <c r="A9" s="290" t="s">
        <v>287</v>
      </c>
      <c r="B9" s="291"/>
      <c r="C9" s="291"/>
      <c r="D9" s="291"/>
      <c r="E9" s="291"/>
      <c r="F9" s="291"/>
      <c r="G9" s="291"/>
      <c r="H9" s="291"/>
      <c r="I9" s="40">
        <v>5</v>
      </c>
      <c r="J9" s="136">
        <v>15729632</v>
      </c>
      <c r="K9" s="136">
        <v>6807021</v>
      </c>
    </row>
    <row r="10" spans="1:11" ht="12.75">
      <c r="A10" s="290" t="s">
        <v>288</v>
      </c>
      <c r="B10" s="291"/>
      <c r="C10" s="291"/>
      <c r="D10" s="291"/>
      <c r="E10" s="291"/>
      <c r="F10" s="291"/>
      <c r="G10" s="291"/>
      <c r="H10" s="291"/>
      <c r="I10" s="40">
        <v>6</v>
      </c>
      <c r="J10" s="136"/>
      <c r="K10" s="136"/>
    </row>
    <row r="11" spans="1:11" ht="12.75">
      <c r="A11" s="290" t="s">
        <v>289</v>
      </c>
      <c r="B11" s="291"/>
      <c r="C11" s="291"/>
      <c r="D11" s="291"/>
      <c r="E11" s="291"/>
      <c r="F11" s="291"/>
      <c r="G11" s="291"/>
      <c r="H11" s="291"/>
      <c r="I11" s="40">
        <v>7</v>
      </c>
      <c r="J11" s="136"/>
      <c r="K11" s="136"/>
    </row>
    <row r="12" spans="1:11" ht="12.75">
      <c r="A12" s="290" t="s">
        <v>290</v>
      </c>
      <c r="B12" s="291"/>
      <c r="C12" s="291"/>
      <c r="D12" s="291"/>
      <c r="E12" s="291"/>
      <c r="F12" s="291"/>
      <c r="G12" s="291"/>
      <c r="H12" s="291"/>
      <c r="I12" s="40">
        <v>8</v>
      </c>
      <c r="J12" s="136">
        <v>2496560</v>
      </c>
      <c r="K12" s="136">
        <v>2374655</v>
      </c>
    </row>
    <row r="13" spans="1:11" ht="12.75">
      <c r="A13" s="290" t="s">
        <v>291</v>
      </c>
      <c r="B13" s="291"/>
      <c r="C13" s="291"/>
      <c r="D13" s="291"/>
      <c r="E13" s="291"/>
      <c r="F13" s="291"/>
      <c r="G13" s="291"/>
      <c r="H13" s="291"/>
      <c r="I13" s="40">
        <v>9</v>
      </c>
      <c r="J13" s="136"/>
      <c r="K13" s="136"/>
    </row>
    <row r="14" spans="1:11" ht="12.75">
      <c r="A14" s="292" t="s">
        <v>292</v>
      </c>
      <c r="B14" s="293"/>
      <c r="C14" s="293"/>
      <c r="D14" s="293"/>
      <c r="E14" s="293"/>
      <c r="F14" s="293"/>
      <c r="G14" s="293"/>
      <c r="H14" s="293"/>
      <c r="I14" s="40">
        <v>10</v>
      </c>
      <c r="J14" s="137">
        <f>SUM(J5:J13)</f>
        <v>336297360</v>
      </c>
      <c r="K14" s="137">
        <f>SUM(K5:K13)</f>
        <v>342820413</v>
      </c>
    </row>
    <row r="15" spans="1:11" ht="12.75">
      <c r="A15" s="290" t="s">
        <v>293</v>
      </c>
      <c r="B15" s="291"/>
      <c r="C15" s="291"/>
      <c r="D15" s="291"/>
      <c r="E15" s="291"/>
      <c r="F15" s="291"/>
      <c r="G15" s="291"/>
      <c r="H15" s="291"/>
      <c r="I15" s="40">
        <v>11</v>
      </c>
      <c r="J15" s="136"/>
      <c r="K15" s="136"/>
    </row>
    <row r="16" spans="1:11" ht="12.75">
      <c r="A16" s="290" t="s">
        <v>294</v>
      </c>
      <c r="B16" s="291"/>
      <c r="C16" s="291"/>
      <c r="D16" s="291"/>
      <c r="E16" s="291"/>
      <c r="F16" s="291"/>
      <c r="G16" s="291"/>
      <c r="H16" s="291"/>
      <c r="I16" s="40">
        <v>12</v>
      </c>
      <c r="J16" s="136"/>
      <c r="K16" s="136"/>
    </row>
    <row r="17" spans="1:11" ht="12.75">
      <c r="A17" s="290" t="s">
        <v>295</v>
      </c>
      <c r="B17" s="291"/>
      <c r="C17" s="291"/>
      <c r="D17" s="291"/>
      <c r="E17" s="291"/>
      <c r="F17" s="291"/>
      <c r="G17" s="291"/>
      <c r="H17" s="291"/>
      <c r="I17" s="40">
        <v>13</v>
      </c>
      <c r="J17" s="136"/>
      <c r="K17" s="136"/>
    </row>
    <row r="18" spans="1:11" ht="12.75">
      <c r="A18" s="290" t="s">
        <v>296</v>
      </c>
      <c r="B18" s="291"/>
      <c r="C18" s="291"/>
      <c r="D18" s="291"/>
      <c r="E18" s="291"/>
      <c r="F18" s="291"/>
      <c r="G18" s="291"/>
      <c r="H18" s="291"/>
      <c r="I18" s="40">
        <v>14</v>
      </c>
      <c r="J18" s="136"/>
      <c r="K18" s="136"/>
    </row>
    <row r="19" spans="1:11" ht="12.75">
      <c r="A19" s="290" t="s">
        <v>297</v>
      </c>
      <c r="B19" s="291"/>
      <c r="C19" s="291"/>
      <c r="D19" s="291"/>
      <c r="E19" s="291"/>
      <c r="F19" s="291"/>
      <c r="G19" s="291"/>
      <c r="H19" s="291"/>
      <c r="I19" s="40">
        <v>15</v>
      </c>
      <c r="J19" s="136"/>
      <c r="K19" s="136"/>
    </row>
    <row r="20" spans="1:11" ht="12.75">
      <c r="A20" s="290" t="s">
        <v>298</v>
      </c>
      <c r="B20" s="291"/>
      <c r="C20" s="291"/>
      <c r="D20" s="291"/>
      <c r="E20" s="291"/>
      <c r="F20" s="291"/>
      <c r="G20" s="291"/>
      <c r="H20" s="291"/>
      <c r="I20" s="40">
        <v>16</v>
      </c>
      <c r="J20" s="136"/>
      <c r="K20" s="136"/>
    </row>
    <row r="21" spans="1:11" ht="12.75">
      <c r="A21" s="292" t="s">
        <v>299</v>
      </c>
      <c r="B21" s="293"/>
      <c r="C21" s="293"/>
      <c r="D21" s="293"/>
      <c r="E21" s="293"/>
      <c r="F21" s="293"/>
      <c r="G21" s="293"/>
      <c r="H21" s="293"/>
      <c r="I21" s="40">
        <v>17</v>
      </c>
      <c r="J21" s="138">
        <f>SUM(J15:J20)</f>
        <v>0</v>
      </c>
      <c r="K21" s="138">
        <f>SUM(K15:K20)</f>
        <v>0</v>
      </c>
    </row>
    <row r="22" spans="1:11" ht="12.75">
      <c r="A22" s="302"/>
      <c r="B22" s="303"/>
      <c r="C22" s="303"/>
      <c r="D22" s="303"/>
      <c r="E22" s="303"/>
      <c r="F22" s="303"/>
      <c r="G22" s="303"/>
      <c r="H22" s="303"/>
      <c r="I22" s="304"/>
      <c r="J22" s="304"/>
      <c r="K22" s="305"/>
    </row>
    <row r="23" spans="1:11" ht="12.75">
      <c r="A23" s="294" t="s">
        <v>300</v>
      </c>
      <c r="B23" s="295"/>
      <c r="C23" s="295"/>
      <c r="D23" s="295"/>
      <c r="E23" s="295"/>
      <c r="F23" s="295"/>
      <c r="G23" s="295"/>
      <c r="H23" s="295"/>
      <c r="I23" s="42">
        <v>18</v>
      </c>
      <c r="J23" s="41">
        <f>J14</f>
        <v>336297360</v>
      </c>
      <c r="K23" s="41">
        <f>K14</f>
        <v>342820413</v>
      </c>
    </row>
    <row r="24" spans="1:11" ht="17.25" customHeight="1">
      <c r="A24" s="296" t="s">
        <v>301</v>
      </c>
      <c r="B24" s="297"/>
      <c r="C24" s="297"/>
      <c r="D24" s="297"/>
      <c r="E24" s="297"/>
      <c r="F24" s="297"/>
      <c r="G24" s="297"/>
      <c r="H24" s="297"/>
      <c r="I24" s="43">
        <v>19</v>
      </c>
      <c r="J24" s="72">
        <f>J21</f>
        <v>0</v>
      </c>
      <c r="K24" s="72">
        <f>K21</f>
        <v>0</v>
      </c>
    </row>
    <row r="25" spans="1:11" ht="30" customHeight="1">
      <c r="A25" s="298" t="s">
        <v>302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06" t="s">
        <v>278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07" t="s">
        <v>314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>
      <c r="A11" s="308"/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2011-07-25T11:09:13Z</cp:lastPrinted>
  <dcterms:created xsi:type="dcterms:W3CDTF">2008-10-17T11:51:54Z</dcterms:created>
  <dcterms:modified xsi:type="dcterms:W3CDTF">2011-07-25T12:24:56Z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