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mc:AlternateContent xmlns:mc="http://schemas.openxmlformats.org/markup-compatibility/2006">
    <mc:Choice Requires="x15">
      <x15ac:absPath xmlns:x15ac="http://schemas.microsoft.com/office/spreadsheetml/2010/11/ac" url="/Users/tonijelicicpurko/Desktop/"/>
    </mc:Choice>
  </mc:AlternateContent>
  <xr:revisionPtr revIDLastSave="0" documentId="8_{46AC953C-FDC7-F748-9D2B-5851CABCE427}" xr6:coauthVersionLast="43" xr6:coauthVersionMax="43" xr10:uidLastSave="{00000000-0000-0000-0000-000000000000}"/>
  <bookViews>
    <workbookView xWindow="10940" yWindow="460" windowWidth="16180" windowHeight="13840" xr2:uid="{00000000-000D-0000-FFFF-FFFF00000000}"/>
  </bookViews>
  <sheets>
    <sheet name="General data" sheetId="10" r:id="rId1"/>
    <sheet name="BS" sheetId="4" r:id="rId2"/>
    <sheet name="PL" sheetId="5" r:id="rId3"/>
    <sheet name="CF" sheetId="6" r:id="rId4"/>
    <sheet name="SOCE" sheetId="9" r:id="rId5"/>
  </sheets>
  <definedNames>
    <definedName name="_xlnm.Print_Area" localSheetId="0">'General data'!$A$1:$I$63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1" i="9" l="1"/>
  <c r="I31" i="9"/>
  <c r="J31" i="9"/>
  <c r="K31" i="9"/>
  <c r="L31" i="9"/>
  <c r="M31" i="9"/>
  <c r="N31" i="9"/>
  <c r="O31" i="9"/>
  <c r="P31" i="9"/>
  <c r="Q31" i="9"/>
  <c r="R31" i="9"/>
  <c r="S31" i="9"/>
  <c r="T31" i="9"/>
  <c r="U31" i="9"/>
  <c r="V31" i="9"/>
  <c r="W31" i="9"/>
  <c r="H17" i="6" l="1"/>
  <c r="H36" i="6"/>
  <c r="H46" i="6"/>
  <c r="H44" i="6"/>
  <c r="H38" i="6"/>
  <c r="H37" i="6"/>
  <c r="H21" i="6"/>
  <c r="H20" i="6"/>
  <c r="T29" i="9"/>
  <c r="S11" i="9"/>
  <c r="P11" i="9"/>
  <c r="P10" i="9"/>
  <c r="I17" i="6"/>
  <c r="I16" i="6"/>
  <c r="I13" i="6"/>
  <c r="I33" i="6"/>
  <c r="I10" i="6"/>
  <c r="I36" i="6" s="1"/>
  <c r="I83" i="4"/>
  <c r="H83" i="4"/>
  <c r="I36" i="4"/>
  <c r="H36" i="4"/>
  <c r="P29" i="9" l="1"/>
  <c r="P38" i="9" s="1"/>
  <c r="W7" i="9"/>
  <c r="W10" i="9" s="1"/>
  <c r="W61" i="9"/>
  <c r="V61" i="9"/>
  <c r="U61" i="9"/>
  <c r="T61" i="9"/>
  <c r="S61" i="9"/>
  <c r="R61" i="9"/>
  <c r="Q61" i="9"/>
  <c r="P61" i="9"/>
  <c r="O61" i="9"/>
  <c r="N61" i="9"/>
  <c r="M61" i="9"/>
  <c r="L61" i="9"/>
  <c r="K61" i="9"/>
  <c r="J61" i="9"/>
  <c r="I61" i="9"/>
  <c r="H61" i="9"/>
  <c r="W59" i="9"/>
  <c r="V59" i="9"/>
  <c r="U59" i="9"/>
  <c r="U60" i="9" s="1"/>
  <c r="T59" i="9"/>
  <c r="S59" i="9"/>
  <c r="R59" i="9"/>
  <c r="R60" i="9" s="1"/>
  <c r="Q59" i="9"/>
  <c r="Q60" i="9" s="1"/>
  <c r="P59" i="9"/>
  <c r="P60" i="9" s="1"/>
  <c r="O59" i="9"/>
  <c r="O60" i="9" s="1"/>
  <c r="N59" i="9"/>
  <c r="N60" i="9" s="1"/>
  <c r="M59" i="9"/>
  <c r="M60" i="9" s="1"/>
  <c r="L59" i="9"/>
  <c r="L60" i="9" s="1"/>
  <c r="K59" i="9"/>
  <c r="K60" i="9" s="1"/>
  <c r="J59" i="9"/>
  <c r="J60" i="9" s="1"/>
  <c r="I59" i="9"/>
  <c r="I60" i="9" s="1"/>
  <c r="H59" i="9"/>
  <c r="H60" i="9" s="1"/>
  <c r="U38" i="9"/>
  <c r="R38" i="9"/>
  <c r="Q38" i="9"/>
  <c r="O38" i="9"/>
  <c r="M38" i="9"/>
  <c r="L38" i="9"/>
  <c r="K38" i="9"/>
  <c r="J38" i="9"/>
  <c r="I38" i="9"/>
  <c r="H38" i="9"/>
  <c r="W33" i="9"/>
  <c r="V33" i="9"/>
  <c r="U33" i="9"/>
  <c r="T33" i="9"/>
  <c r="S33" i="9"/>
  <c r="R33" i="9"/>
  <c r="Q33" i="9"/>
  <c r="P33" i="9"/>
  <c r="O33" i="9"/>
  <c r="N33" i="9"/>
  <c r="M33" i="9"/>
  <c r="L33" i="9"/>
  <c r="K33" i="9"/>
  <c r="J33" i="9"/>
  <c r="I33" i="9"/>
  <c r="H33" i="9"/>
  <c r="W32" i="9"/>
  <c r="U32" i="9"/>
  <c r="R32" i="9"/>
  <c r="Q32" i="9"/>
  <c r="P32" i="9"/>
  <c r="N32" i="9"/>
  <c r="M32" i="9"/>
  <c r="L32" i="9"/>
  <c r="K32" i="9"/>
  <c r="J32" i="9"/>
  <c r="I32" i="9"/>
  <c r="H32" i="9"/>
  <c r="U10" i="9"/>
  <c r="U29" i="9" s="1"/>
  <c r="S10" i="9"/>
  <c r="S29" i="9" s="1"/>
  <c r="R10" i="9"/>
  <c r="R29" i="9" s="1"/>
  <c r="Q10" i="9"/>
  <c r="Q29" i="9" s="1"/>
  <c r="O10" i="9"/>
  <c r="N10" i="9"/>
  <c r="N29" i="9" s="1"/>
  <c r="M10" i="9"/>
  <c r="M29" i="9" s="1"/>
  <c r="L10" i="9"/>
  <c r="L29" i="9" s="1"/>
  <c r="K10" i="9"/>
  <c r="K29" i="9" s="1"/>
  <c r="J10" i="9"/>
  <c r="J29" i="9" s="1"/>
  <c r="I10" i="9"/>
  <c r="I29" i="9" s="1"/>
  <c r="H10" i="9"/>
  <c r="H29" i="9" s="1"/>
  <c r="V10" i="9"/>
  <c r="T10" i="9"/>
  <c r="T38" i="9" s="1"/>
  <c r="O32" i="9" l="1"/>
  <c r="S38" i="9"/>
  <c r="N38" i="9"/>
  <c r="V29" i="9"/>
  <c r="V38" i="9" s="1"/>
  <c r="W29" i="9" l="1"/>
  <c r="W38" i="9" s="1"/>
  <c r="I54" i="6" l="1"/>
  <c r="H19" i="6"/>
  <c r="H41" i="6"/>
  <c r="H54" i="6"/>
  <c r="H48" i="6"/>
  <c r="H35" i="6"/>
  <c r="H9" i="6"/>
  <c r="H18" i="6" s="1"/>
  <c r="I9" i="6" l="1"/>
  <c r="H55" i="6"/>
  <c r="H42" i="6"/>
  <c r="H24" i="6"/>
  <c r="H27" i="6" s="1"/>
  <c r="I98" i="5"/>
  <c r="H98" i="5"/>
  <c r="I96" i="5"/>
  <c r="H96" i="5"/>
  <c r="I86" i="5"/>
  <c r="H86" i="5"/>
  <c r="I82" i="5"/>
  <c r="I85" i="5" s="1"/>
  <c r="H82" i="5"/>
  <c r="H85" i="5" s="1"/>
  <c r="I78" i="5"/>
  <c r="H78" i="5"/>
  <c r="H16" i="5"/>
  <c r="I16" i="5"/>
  <c r="I8" i="5"/>
  <c r="H8" i="5"/>
  <c r="I20" i="5"/>
  <c r="H20" i="5"/>
  <c r="I37" i="5"/>
  <c r="H37" i="5"/>
  <c r="I48" i="5"/>
  <c r="H48" i="5"/>
  <c r="I113" i="4"/>
  <c r="I20" i="6" s="1"/>
  <c r="H113" i="4"/>
  <c r="I101" i="4"/>
  <c r="I46" i="6" s="1"/>
  <c r="H101" i="4"/>
  <c r="I94" i="4"/>
  <c r="H94" i="4"/>
  <c r="I90" i="4"/>
  <c r="H90" i="4"/>
  <c r="I76" i="4"/>
  <c r="H76" i="4"/>
  <c r="I59" i="4"/>
  <c r="H59" i="4"/>
  <c r="I52" i="4"/>
  <c r="H52" i="4"/>
  <c r="I44" i="4"/>
  <c r="H44" i="4"/>
  <c r="I37" i="4"/>
  <c r="H37" i="4"/>
  <c r="I26" i="4"/>
  <c r="H26" i="4"/>
  <c r="I16" i="4"/>
  <c r="H16" i="4"/>
  <c r="I9" i="4"/>
  <c r="H9" i="4"/>
  <c r="I21" i="6" l="1"/>
  <c r="I48" i="6"/>
  <c r="I55" i="6" s="1"/>
  <c r="I8" i="4"/>
  <c r="H57" i="6"/>
  <c r="H59" i="6" s="1"/>
  <c r="I35" i="6"/>
  <c r="I43" i="4"/>
  <c r="I71" i="4" s="1"/>
  <c r="H43" i="4"/>
  <c r="I22" i="6"/>
  <c r="I41" i="6"/>
  <c r="H8" i="4"/>
  <c r="I97" i="5"/>
  <c r="H97" i="5"/>
  <c r="H60" i="5"/>
  <c r="I60" i="5"/>
  <c r="I14" i="5"/>
  <c r="I61" i="5" s="1"/>
  <c r="H14" i="5"/>
  <c r="H61" i="5" s="1"/>
  <c r="I87" i="4"/>
  <c r="I73" i="4" s="1"/>
  <c r="I129" i="4" s="1"/>
  <c r="H87" i="4"/>
  <c r="H73" i="4" s="1"/>
  <c r="H129" i="4" s="1"/>
  <c r="I42" i="6" l="1"/>
  <c r="I19" i="6"/>
  <c r="H71" i="4"/>
  <c r="H62" i="5"/>
  <c r="H66" i="5" s="1"/>
  <c r="I62" i="5"/>
  <c r="I75" i="5" s="1"/>
  <c r="I79" i="5" s="1"/>
  <c r="I8" i="6" s="1"/>
  <c r="H75" i="5" l="1"/>
  <c r="H63" i="5"/>
  <c r="I77" i="5"/>
  <c r="I81" i="5"/>
  <c r="I66" i="5"/>
  <c r="I18" i="6" s="1"/>
  <c r="I24" i="6" s="1"/>
  <c r="I27" i="6" s="1"/>
  <c r="I57" i="6" s="1"/>
  <c r="I59" i="6" s="1"/>
  <c r="I63" i="5"/>
  <c r="H77" i="5" l="1"/>
  <c r="H81" i="5"/>
  <c r="H79" i="5"/>
</calcChain>
</file>

<file path=xl/sharedStrings.xml><?xml version="1.0" encoding="utf-8"?>
<sst xmlns="http://schemas.openxmlformats.org/spreadsheetml/2006/main" count="447" uniqueCount="404">
  <si>
    <t>31.12.2018.</t>
  </si>
  <si>
    <t>STANOVI JADRAN d.d.</t>
  </si>
  <si>
    <t>01.01.-31.12.2018.</t>
  </si>
  <si>
    <t>01.01.-31.12.2017.</t>
  </si>
  <si>
    <t xml:space="preserve"> </t>
  </si>
  <si>
    <t>Attachment 1.</t>
  </si>
  <si>
    <t>Reporting period:</t>
  </si>
  <si>
    <t>to</t>
  </si>
  <si>
    <t>Tax Number (MB):</t>
  </si>
  <si>
    <t>02182190</t>
  </si>
  <si>
    <t>Company registration number (MBS):</t>
  </si>
  <si>
    <t>060227551</t>
  </si>
  <si>
    <t>Personal indentification number (OIB):</t>
  </si>
  <si>
    <t>88680117715</t>
  </si>
  <si>
    <t>Issuing company:</t>
  </si>
  <si>
    <t>Postal code and place:</t>
  </si>
  <si>
    <t>SPLIT</t>
  </si>
  <si>
    <t>Street and house number:</t>
  </si>
  <si>
    <t>Kralja Zvonimira 14/IX</t>
  </si>
  <si>
    <t>E-mail address:</t>
  </si>
  <si>
    <t>info@stanovijadran.com</t>
  </si>
  <si>
    <t>Internet address:</t>
  </si>
  <si>
    <t>www.stanovijadran.com</t>
  </si>
  <si>
    <t>Municipality/city code and name:</t>
  </si>
  <si>
    <t>Split</t>
  </si>
  <si>
    <t>County code and name:</t>
  </si>
  <si>
    <t>Splitsko - dalmatinska</t>
  </si>
  <si>
    <t>Number of employees:</t>
  </si>
  <si>
    <t>(year end)</t>
  </si>
  <si>
    <t>Consolidated report:</t>
  </si>
  <si>
    <t>NKD code:</t>
  </si>
  <si>
    <t>6810</t>
  </si>
  <si>
    <t>Companies o the consolidation subject (according to IFRS):</t>
  </si>
  <si>
    <t>Headqarters:</t>
  </si>
  <si>
    <t>MB:</t>
  </si>
  <si>
    <t>Bookkeeping service:</t>
  </si>
  <si>
    <t>Contact person:</t>
  </si>
  <si>
    <t>Katija Barić</t>
  </si>
  <si>
    <t>(filling just the first and the lst name)</t>
  </si>
  <si>
    <t>Telephone:</t>
  </si>
  <si>
    <t>021 482 374</t>
  </si>
  <si>
    <t>Telefaks:</t>
  </si>
  <si>
    <t>katija@stanovijadran.com</t>
  </si>
  <si>
    <t>Family name and name</t>
  </si>
  <si>
    <t>Toni Jeličić Purko</t>
  </si>
  <si>
    <t>(legal person)</t>
  </si>
  <si>
    <t xml:space="preserve">Documents to be published: </t>
  </si>
  <si>
    <t>1. Financial reports (balance sheet, profit and loss account, cash-flow statement, statement of changes in equity</t>
  </si>
  <si>
    <t xml:space="preserve">  and notes to financial reports)</t>
  </si>
  <si>
    <t>2. Interim management report,</t>
  </si>
  <si>
    <t>3.Statement form persons responsible for preparation of reports</t>
  </si>
  <si>
    <t/>
  </si>
  <si>
    <t>M.P.</t>
  </si>
  <si>
    <t>(signature of the person authorized to represent the company)</t>
  </si>
  <si>
    <t>Yearly financial statement of the entrepreneur TFI-POD</t>
  </si>
  <si>
    <t>01.01.2018.</t>
  </si>
  <si>
    <t>NO</t>
  </si>
  <si>
    <r>
      <rPr>
        <b/>
        <sz val="12"/>
        <rFont val="Arial"/>
        <family val="2"/>
        <charset val="238"/>
      </rPr>
      <t>BALANCE SHEET</t>
    </r>
  </si>
  <si>
    <r>
      <rPr>
        <sz val="10"/>
        <rFont val="Arial"/>
        <family val="2"/>
        <charset val="238"/>
      </rPr>
      <t>in HRK</t>
    </r>
  </si>
  <si>
    <t>Submitter:   STANOVI JADRAN d.d.</t>
  </si>
  <si>
    <r>
      <rPr>
        <b/>
        <sz val="9"/>
        <rFont val="Arial"/>
        <family val="2"/>
        <charset val="238"/>
      </rPr>
      <t>Item</t>
    </r>
  </si>
  <si>
    <r>
      <rPr>
        <b/>
        <sz val="9"/>
        <rFont val="Arial"/>
        <family val="2"/>
        <charset val="238"/>
      </rPr>
      <t xml:space="preserve">ADP
</t>
    </r>
    <r>
      <rPr>
        <b/>
        <sz val="7"/>
        <rFont val="Arial"/>
        <family val="2"/>
      </rPr>
      <t>code</t>
    </r>
  </si>
  <si>
    <t>balance as at 31.12.2018</t>
  </si>
  <si>
    <t>31.12.2017</t>
  </si>
  <si>
    <t xml:space="preserve">31.12.2018
</t>
  </si>
  <si>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</si>
  <si>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</si>
  <si>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</si>
  <si>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</si>
  <si>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</si>
  <si>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</si>
  <si>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</si>
  <si>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</si>
  <si>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</si>
  <si>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</si>
  <si>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</si>
  <si>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</si>
  <si>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</si>
  <si>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</si>
  <si>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</si>
  <si>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</si>
  <si>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</si>
  <si>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</si>
  <si>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</si>
  <si>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</si>
  <si>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</si>
  <si>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</si>
  <si>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</si>
  <si>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</si>
  <si>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</si>
  <si>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</si>
  <si>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</si>
  <si>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</si>
  <si>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</si>
  <si>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</si>
  <si>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</si>
  <si>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</si>
  <si>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</si>
  <si>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</si>
  <si>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</si>
  <si>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</si>
  <si>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</si>
  <si>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</si>
  <si>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</si>
  <si>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</si>
  <si>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</si>
  <si>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</si>
  <si>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</si>
  <si>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</si>
  <si>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</si>
  <si>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</si>
  <si>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</si>
  <si>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</si>
  <si>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</si>
  <si>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</si>
  <si>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</si>
  <si>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</si>
  <si>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</si>
  <si>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4 Investments in holdings (shares) of companies linked by virtue of participating interests</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</si>
  <si>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</si>
  <si>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</si>
  <si>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</si>
  <si>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</si>
  <si>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</si>
  <si>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</si>
  <si>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</si>
  <si>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</si>
  <si>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</si>
  <si>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</si>
  <si>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</si>
  <si>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</si>
  <si>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</si>
  <si>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</si>
  <si>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</si>
  <si>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</si>
  <si>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</si>
  <si>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</si>
  <si>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</si>
  <si>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</si>
  <si>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</si>
  <si>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</si>
  <si>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</si>
  <si>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</si>
  <si>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</si>
  <si>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</si>
  <si>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</si>
  <si>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</si>
  <si>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</si>
  <si>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</si>
  <si>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</si>
  <si>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</si>
  <si>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</si>
  <si>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</si>
  <si>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</si>
  <si>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</si>
  <si>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</si>
  <si>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</si>
  <si>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</si>
  <si>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</si>
  <si>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</si>
  <si>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</si>
  <si>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</si>
  <si>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</si>
  <si>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</si>
  <si>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</si>
  <si>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</si>
  <si>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</si>
  <si>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</si>
  <si>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</si>
  <si>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</si>
  <si>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</si>
  <si>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</si>
  <si>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</si>
  <si>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</si>
  <si>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t>Submitter:     STANOVI JADRAN d.d.</t>
  </si>
  <si>
    <r>
      <rPr>
        <b/>
        <sz val="9"/>
        <rFont val="Arial"/>
        <family val="2"/>
        <charset val="238"/>
      </rPr>
      <t xml:space="preserve">ADP
</t>
    </r>
    <r>
      <rPr>
        <b/>
        <sz val="8"/>
        <rFont val="Arial"/>
        <family val="2"/>
      </rPr>
      <t>code</t>
    </r>
  </si>
  <si>
    <t>Same period of the previous year</t>
  </si>
  <si>
    <t>Current period</t>
  </si>
  <si>
    <t>for the period 1.1.2018 to 31.12.2018</t>
  </si>
  <si>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</si>
  <si>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</si>
  <si>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</si>
  <si>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</si>
  <si>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</si>
  <si>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</si>
  <si>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</si>
  <si>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</si>
  <si>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</si>
  <si>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</si>
  <si>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</si>
  <si>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</si>
  <si>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</si>
  <si>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</si>
  <si>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</si>
  <si>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</si>
  <si>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</si>
  <si>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</si>
  <si>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</si>
  <si>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</si>
  <si>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</si>
  <si>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</si>
  <si>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</si>
  <si>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</si>
  <si>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</si>
  <si>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</si>
  <si>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</si>
  <si>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</si>
  <si>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</si>
  <si>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</si>
  <si>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</si>
  <si>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</si>
  <si>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</si>
  <si>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</si>
  <si>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</si>
  <si>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</si>
  <si>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</si>
  <si>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</si>
  <si>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</si>
  <si>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</si>
  <si>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</si>
  <si>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</si>
  <si>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</si>
  <si>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</si>
  <si>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</si>
  <si>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</si>
  <si>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</si>
  <si>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</si>
  <si>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</si>
  <si>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</si>
  <si>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</si>
  <si>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</si>
  <si>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</si>
  <si>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</si>
  <si>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</si>
  <si>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</si>
  <si>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</si>
  <si>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</si>
  <si>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</si>
  <si>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</si>
  <si>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</si>
  <si>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</si>
  <si>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</si>
  <si>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</si>
  <si>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</si>
  <si>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</si>
  <si>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</si>
  <si>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</si>
  <si>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</si>
  <si>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</si>
  <si>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</si>
  <si>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</si>
  <si>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</si>
  <si>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</si>
  <si>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</si>
  <si>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</si>
  <si>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</si>
  <si>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</si>
  <si>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</si>
  <si>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</si>
  <si>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</si>
  <si>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</si>
  <si>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</si>
  <si>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</si>
  <si>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</si>
  <si>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</si>
  <si>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</si>
  <si>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</si>
  <si>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</si>
  <si>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</si>
  <si>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</si>
  <si>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</si>
  <si>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</si>
  <si>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</si>
  <si>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t>Submitter:    STANOVI JADRAN d.d.</t>
  </si>
  <si>
    <t>3</t>
  </si>
  <si>
    <t>4</t>
  </si>
  <si>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</si>
  <si>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</si>
  <si>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</si>
  <si>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</si>
  <si>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</si>
  <si>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</si>
  <si>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</si>
  <si>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</si>
  <si>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</si>
  <si>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</si>
  <si>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</si>
  <si>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</si>
  <si>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</si>
  <si>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</si>
  <si>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</si>
  <si>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</si>
  <si>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</si>
  <si>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</si>
  <si>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</si>
  <si>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</si>
  <si>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</si>
  <si>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</si>
  <si>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</si>
  <si>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</si>
  <si>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</si>
  <si>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</si>
  <si>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</si>
  <si>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</si>
  <si>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</si>
  <si>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</si>
  <si>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</si>
  <si>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</si>
  <si>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</si>
  <si>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</si>
  <si>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</si>
  <si>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</si>
  <si>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</si>
  <si>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</si>
  <si>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</si>
  <si>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</si>
  <si>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</si>
  <si>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</si>
  <si>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</si>
  <si>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</si>
  <si>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</si>
  <si>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</si>
  <si>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</si>
  <si>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</si>
  <si>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</si>
  <si>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</si>
  <si>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</si>
  <si>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</si>
  <si>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</si>
  <si>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t>for the period 1.1.2018 . to 31.12.2018.</t>
  </si>
  <si>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</si>
  <si>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</si>
  <si>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</si>
  <si>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t>in HRK</t>
  </si>
  <si>
    <r>
      <rPr>
        <b/>
        <sz val="9"/>
        <color rgb="FFFFFFFF"/>
        <rFont val="Arial"/>
        <family val="2"/>
        <charset val="238"/>
      </rPr>
      <t>Item</t>
    </r>
  </si>
  <si>
    <r>
      <rPr>
        <b/>
        <sz val="9"/>
        <color rgb="FFFFFFFF"/>
        <rFont val="Arial"/>
        <family val="2"/>
      </rPr>
      <t>ADP
code</t>
    </r>
  </si>
  <si>
    <r>
      <rPr>
        <b/>
        <sz val="9"/>
        <color rgb="FFFFFFFF"/>
        <rFont val="Arial"/>
        <family val="2"/>
        <charset val="238"/>
      </rPr>
      <t>Attributable to owners of the parent</t>
    </r>
  </si>
  <si>
    <r>
      <rPr>
        <b/>
        <sz val="9"/>
        <color rgb="FFFFFFFF"/>
        <rFont val="Arial"/>
        <family val="2"/>
        <charset val="238"/>
      </rPr>
      <t xml:space="preserve">Minority </t>
    </r>
    <r>
      <rPr>
        <b/>
        <sz val="9"/>
        <color rgb="FFFFFFFF"/>
        <rFont val="Arial"/>
        <family val="2"/>
      </rPr>
      <t>(non-controlling)
 interest</t>
    </r>
  </si>
  <si>
    <r>
      <rPr>
        <b/>
        <sz val="9"/>
        <color rgb="FFFFFFFF"/>
        <rFont val="Arial"/>
        <family val="2"/>
        <charset val="238"/>
      </rPr>
      <t>Total capital and reserves</t>
    </r>
  </si>
  <si>
    <r>
      <rPr>
        <b/>
        <sz val="9"/>
        <color rgb="FFFFFFFF"/>
        <rFont val="Arial"/>
        <family val="2"/>
        <charset val="238"/>
      </rPr>
      <t>Initial (subscribed) capital</t>
    </r>
  </si>
  <si>
    <r>
      <rPr>
        <b/>
        <sz val="9"/>
        <color rgb="FFFFFFFF"/>
        <rFont val="Arial"/>
        <family val="2"/>
        <charset val="238"/>
      </rPr>
      <t>Capital reserves</t>
    </r>
  </si>
  <si>
    <r>
      <rPr>
        <b/>
        <sz val="9"/>
        <color rgb="FFFFFFFF"/>
        <rFont val="Arial"/>
        <family val="2"/>
        <charset val="238"/>
      </rPr>
      <t>Legal reserves</t>
    </r>
  </si>
  <si>
    <r>
      <rPr>
        <b/>
        <sz val="9"/>
        <color rgb="FFFFFFFF"/>
        <rFont val="Arial"/>
        <family val="2"/>
        <charset val="238"/>
      </rPr>
      <t>Reserves for treasury shares</t>
    </r>
  </si>
  <si>
    <r>
      <rPr>
        <b/>
        <sz val="9"/>
        <color rgb="FFFFFFFF"/>
        <rFont val="Arial"/>
        <family val="2"/>
        <charset val="238"/>
      </rPr>
      <t>Treasury shares and holdings (deductible item)</t>
    </r>
  </si>
  <si>
    <r>
      <rPr>
        <b/>
        <sz val="9"/>
        <color rgb="FFFFFFFF"/>
        <rFont val="Arial"/>
        <family val="2"/>
        <charset val="238"/>
      </rPr>
      <t>Statutory reserves</t>
    </r>
  </si>
  <si>
    <r>
      <rPr>
        <b/>
        <sz val="9"/>
        <color rgb="FFFFFFFF"/>
        <rFont val="Arial"/>
        <family val="2"/>
        <charset val="238"/>
      </rPr>
      <t>Other reserves</t>
    </r>
  </si>
  <si>
    <r>
      <rPr>
        <b/>
        <sz val="9"/>
        <color rgb="FFFFFFFF"/>
        <rFont val="Arial"/>
        <family val="2"/>
        <charset val="238"/>
      </rPr>
      <t>Revaluation reserves</t>
    </r>
  </si>
  <si>
    <r>
      <rPr>
        <b/>
        <sz val="9"/>
        <color rgb="FFFFFFFF"/>
        <rFont val="Arial"/>
        <family val="2"/>
        <charset val="238"/>
      </rPr>
      <t>Fair value of financial assets available for sale</t>
    </r>
  </si>
  <si>
    <r>
      <rPr>
        <b/>
        <sz val="9"/>
        <color rgb="FFFFFFFF"/>
        <rFont val="Arial"/>
        <family val="2"/>
        <charset val="238"/>
      </rPr>
      <t>Cash flow hedge - effective portion</t>
    </r>
  </si>
  <si>
    <r>
      <rPr>
        <b/>
        <sz val="9"/>
        <color rgb="FFFFFFFF"/>
        <rFont val="Arial"/>
        <family val="2"/>
        <charset val="238"/>
      </rPr>
      <t>Hedge of a net investment in a foreign operation - effective portion</t>
    </r>
  </si>
  <si>
    <r>
      <rPr>
        <b/>
        <sz val="9"/>
        <color rgb="FFFFFFFF"/>
        <rFont val="Arial"/>
        <family val="2"/>
        <charset val="238"/>
      </rPr>
      <t>Retained profit / loss brought forward</t>
    </r>
  </si>
  <si>
    <r>
      <rPr>
        <b/>
        <sz val="9"/>
        <color rgb="FFFFFFFF"/>
        <rFont val="Arial"/>
        <family val="2"/>
        <charset val="238"/>
      </rPr>
      <t>Profit/loss for the business year</t>
    </r>
  </si>
  <si>
    <r>
      <rPr>
        <b/>
        <sz val="9"/>
        <color rgb="FFFFFFFF"/>
        <rFont val="Arial"/>
        <family val="2"/>
        <charset val="238"/>
      </rPr>
      <t>Total attributable to owners of the parent</t>
    </r>
  </si>
  <si>
    <r>
      <rPr>
        <b/>
        <sz val="9"/>
        <color rgb="FFFFFFFF"/>
        <rFont val="Arial"/>
        <family val="2"/>
        <charset val="238"/>
      </rPr>
      <t>3</t>
    </r>
  </si>
  <si>
    <r>
      <rPr>
        <b/>
        <sz val="9"/>
        <color rgb="FFFFFFFF"/>
        <rFont val="Arial"/>
        <family val="2"/>
        <charset val="238"/>
      </rPr>
      <t>4</t>
    </r>
  </si>
  <si>
    <r>
      <rPr>
        <b/>
        <sz val="9"/>
        <color rgb="FFFFFFFF"/>
        <rFont val="Arial"/>
        <family val="2"/>
        <charset val="238"/>
      </rPr>
      <t>5</t>
    </r>
  </si>
  <si>
    <r>
      <rPr>
        <b/>
        <sz val="9"/>
        <color rgb="FFFFFFFF"/>
        <rFont val="Arial"/>
        <family val="2"/>
        <charset val="238"/>
      </rPr>
      <t>6</t>
    </r>
  </si>
  <si>
    <r>
      <rPr>
        <b/>
        <sz val="9"/>
        <color rgb="FFFFFFFF"/>
        <rFont val="Arial"/>
        <family val="2"/>
        <charset val="238"/>
      </rPr>
      <t>7</t>
    </r>
  </si>
  <si>
    <r>
      <rPr>
        <b/>
        <sz val="9"/>
        <color rgb="FFFFFFFF"/>
        <rFont val="Arial"/>
        <family val="2"/>
        <charset val="238"/>
      </rPr>
      <t>8</t>
    </r>
  </si>
  <si>
    <r>
      <rPr>
        <b/>
        <sz val="9"/>
        <color rgb="FFFFFFFF"/>
        <rFont val="Arial"/>
        <family val="2"/>
        <charset val="238"/>
      </rPr>
      <t>9</t>
    </r>
  </si>
  <si>
    <r>
      <rPr>
        <b/>
        <sz val="9"/>
        <color rgb="FFFFFFFF"/>
        <rFont val="Arial"/>
        <family val="2"/>
        <charset val="238"/>
      </rPr>
      <t>10</t>
    </r>
  </si>
  <si>
    <r>
      <rPr>
        <b/>
        <sz val="9"/>
        <color rgb="FFFFFFFF"/>
        <rFont val="Arial"/>
        <family val="2"/>
        <charset val="238"/>
      </rPr>
      <t>11</t>
    </r>
  </si>
  <si>
    <r>
      <rPr>
        <b/>
        <sz val="9"/>
        <color rgb="FFFFFFFF"/>
        <rFont val="Arial"/>
        <family val="2"/>
        <charset val="238"/>
      </rPr>
      <t>12</t>
    </r>
  </si>
  <si>
    <r>
      <rPr>
        <b/>
        <sz val="9"/>
        <color rgb="FFFFFFFF"/>
        <rFont val="Arial"/>
        <family val="2"/>
        <charset val="238"/>
      </rPr>
      <t>13</t>
    </r>
  </si>
  <si>
    <r>
      <rPr>
        <b/>
        <sz val="9"/>
        <color rgb="FFFFFFFF"/>
        <rFont val="Arial"/>
        <family val="2"/>
        <charset val="238"/>
      </rPr>
      <t>14</t>
    </r>
  </si>
  <si>
    <r>
      <rPr>
        <b/>
        <sz val="9"/>
        <color rgb="FFFFFFFF"/>
        <rFont val="Arial"/>
        <family val="2"/>
        <charset val="238"/>
      </rPr>
      <t>15</t>
    </r>
  </si>
  <si>
    <r>
      <rPr>
        <b/>
        <sz val="9"/>
        <color rgb="FFFFFFFF"/>
        <rFont val="Arial"/>
        <family val="2"/>
        <charset val="238"/>
      </rPr>
      <t>16 (3 to 6 - 7
 + 8 to 15)</t>
    </r>
  </si>
  <si>
    <r>
      <rPr>
        <b/>
        <sz val="9"/>
        <color rgb="FFFFFFFF"/>
        <rFont val="Arial"/>
        <family val="2"/>
        <charset val="238"/>
      </rPr>
      <t>17</t>
    </r>
  </si>
  <si>
    <r>
      <rPr>
        <b/>
        <sz val="9"/>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</si>
  <si>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</si>
  <si>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</si>
  <si>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</si>
  <si>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</si>
  <si>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</si>
  <si>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</si>
  <si>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</si>
  <si>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</si>
  <si>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</si>
  <si>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</si>
  <si>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</si>
  <si>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</si>
  <si>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</si>
  <si>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</si>
  <si>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</si>
  <si>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</si>
  <si>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</si>
  <si>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</si>
  <si>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</si>
  <si>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</si>
  <si>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</si>
  <si>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</si>
  <si>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</si>
  <si>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</si>
  <si>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</si>
  <si>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</si>
  <si>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</si>
  <si>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</si>
  <si>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</si>
  <si>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</si>
  <si>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b/>
        <sz val="8"/>
        <rFont val="Arial"/>
        <family val="2"/>
        <charset val="238"/>
      </rPr>
      <t xml:space="preserve">4 Balance on the first day of the current business year (restated) </t>
    </r>
    <r>
      <rPr>
        <sz val="8"/>
        <rFont val="Arial"/>
        <family val="2"/>
      </rPr>
      <t>(ADP 27 to 29)</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</si>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</sst>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2">
    <font>
      <sz val="11"/>
      <color indexed="8"/>
      <name val="Calibri"/>
      <family val="2"/>
      <scheme val="minor"/>
    </font>
    <font>
      <b/>
      <sz val="11"/>
      <name val="Calibri"/>
      <family val="2"/>
      <charset val="238"/>
      <scheme val="minor"/>
    </font>
    <font>
      <u/>
      <sz val="11"/>
      <name val="Calibri"/>
      <family val="2"/>
      <charset val="238"/>
    </font>
    <font>
      <sz val="11"/>
      <name val="Calibri"/>
      <family val="2"/>
      <charset val="238"/>
      <scheme val="minor"/>
    </font>
    <font>
      <b/>
      <u/>
      <sz val="11"/>
      <name val="Calibri"/>
      <family val="2"/>
      <charset val="238"/>
    </font>
    <font>
      <sz val="11"/>
      <color theme="1"/>
      <name val="Calibri"/>
      <family val="2"/>
      <scheme val="minor"/>
    </font>
    <font>
      <sz val="10"/>
      <color indexed="8"/>
      <name val="Arial"/>
      <family val="2"/>
      <charset val="238"/>
    </font>
    <font>
      <b/>
      <sz val="12"/>
      <name val="Arial"/>
      <family val="2"/>
      <charset val="238"/>
    </font>
    <font>
      <sz val="9"/>
      <name val="Arial"/>
      <family val="2"/>
      <charset val="238"/>
    </font>
    <font>
      <sz val="10"/>
      <name val="Arial"/>
      <family val="2"/>
    </font>
    <font>
      <b/>
      <sz val="9"/>
      <name val="Arial"/>
      <family val="2"/>
      <charset val="238"/>
    </font>
    <font>
      <b/>
      <sz val="12"/>
      <name val="Arial Rounded MT Bold"/>
      <family val="2"/>
    </font>
    <font>
      <b/>
      <sz val="9"/>
      <name val="Arial Rounded MT Bold"/>
      <family val="2"/>
    </font>
    <font>
      <b/>
      <sz val="10"/>
      <color indexed="18"/>
      <name val="Arial"/>
      <family val="2"/>
      <charset val="238"/>
    </font>
    <font>
      <sz val="8"/>
      <name val="Arial"/>
      <family val="2"/>
      <charset val="238"/>
    </font>
    <font>
      <u/>
      <sz val="10"/>
      <color indexed="12"/>
      <name val="Arial"/>
      <family val="2"/>
      <charset val="238"/>
    </font>
    <font>
      <b/>
      <sz val="9"/>
      <color indexed="8"/>
      <name val="Arial"/>
      <family val="2"/>
      <charset val="238"/>
    </font>
    <font>
      <b/>
      <sz val="10"/>
      <color indexed="8"/>
      <name val="Arial"/>
      <family val="2"/>
      <charset val="238"/>
    </font>
    <font>
      <sz val="9"/>
      <color indexed="8"/>
      <name val="Arial"/>
      <family val="2"/>
      <charset val="238"/>
    </font>
    <font>
      <b/>
      <sz val="10"/>
      <name val="Arial"/>
      <family val="2"/>
      <charset val="238"/>
    </font>
    <font>
      <sz val="10"/>
      <name val="Arial"/>
      <family val="2"/>
      <charset val="238"/>
    </font>
    <font>
      <b/>
      <sz val="7"/>
      <name val="Arial"/>
      <family val="2"/>
    </font>
    <font>
      <b/>
      <sz val="8"/>
      <name val="Arial"/>
      <family val="2"/>
      <charset val="238"/>
    </font>
    <font>
      <sz val="9"/>
      <name val="Arial"/>
      <family val="2"/>
    </font>
    <font>
      <b/>
      <u/>
      <sz val="9"/>
      <name val="Calibri"/>
      <family val="2"/>
    </font>
    <font>
      <u/>
      <sz val="9"/>
      <name val="Calibri"/>
      <family val="2"/>
    </font>
    <font>
      <b/>
      <u/>
      <sz val="9"/>
      <name val="Calibri"/>
      <family val="2"/>
      <charset val="238"/>
    </font>
    <font>
      <b/>
      <sz val="9"/>
      <name val="Calibri"/>
      <family val="2"/>
      <scheme val="minor"/>
    </font>
    <font>
      <sz val="9"/>
      <name val="Calibri"/>
      <family val="2"/>
      <scheme val="minor"/>
    </font>
    <font>
      <b/>
      <sz val="8"/>
      <name val="Arial"/>
      <family val="2"/>
    </font>
    <font>
      <b/>
      <sz val="9"/>
      <color indexed="62"/>
      <name val="Arial"/>
      <family val="2"/>
      <charset val="238"/>
    </font>
    <font>
      <b/>
      <sz val="9"/>
      <color rgb="FF333399"/>
      <name val="Arial"/>
      <family val="2"/>
      <charset val="238"/>
    </font>
    <font>
      <sz val="9"/>
      <color rgb="FF333399"/>
      <name val="Arial"/>
      <family val="2"/>
    </font>
    <font>
      <i/>
      <sz val="9"/>
      <name val="Arial"/>
      <family val="2"/>
      <charset val="238"/>
    </font>
    <font>
      <b/>
      <sz val="9"/>
      <color indexed="18"/>
      <name val="Arial"/>
      <family val="2"/>
      <charset val="238"/>
    </font>
    <font>
      <b/>
      <sz val="9"/>
      <color rgb="FF000080"/>
      <name val="Arial"/>
      <family val="2"/>
      <charset val="238"/>
    </font>
    <font>
      <sz val="9"/>
      <color rgb="FF000080"/>
      <name val="Arial"/>
      <family val="2"/>
    </font>
    <font>
      <u/>
      <sz val="10"/>
      <name val="Calibri"/>
      <family val="2"/>
      <charset val="238"/>
    </font>
    <font>
      <b/>
      <u/>
      <sz val="10"/>
      <name val="Calibri"/>
      <family val="2"/>
      <charset val="238"/>
    </font>
    <font>
      <sz val="10"/>
      <name val="Calibri"/>
      <family val="2"/>
      <charset val="238"/>
      <scheme val="minor"/>
    </font>
    <font>
      <b/>
      <sz val="9"/>
      <color indexed="9"/>
      <name val="Arial"/>
      <family val="2"/>
      <charset val="238"/>
    </font>
    <font>
      <b/>
      <sz val="9"/>
      <color rgb="FFFFFFFF"/>
      <name val="Arial"/>
      <family val="2"/>
      <charset val="238"/>
    </font>
    <font>
      <b/>
      <sz val="9"/>
      <color indexed="9"/>
      <name val="Arial"/>
      <family val="2"/>
    </font>
    <font>
      <b/>
      <sz val="9"/>
      <color rgb="FFFFFFFF"/>
      <name val="Arial"/>
      <family val="2"/>
    </font>
    <font>
      <b/>
      <sz val="8"/>
      <color indexed="9"/>
      <name val="Arial"/>
      <family val="2"/>
      <charset val="238"/>
    </font>
    <font>
      <b/>
      <sz val="8"/>
      <color indexed="18"/>
      <name val="Arial"/>
      <family val="2"/>
      <charset val="238"/>
    </font>
    <font>
      <b/>
      <sz val="8"/>
      <color rgb="FF000080"/>
      <name val="Arial"/>
      <family val="2"/>
      <charset val="238"/>
    </font>
    <font>
      <sz val="8"/>
      <color indexed="18"/>
      <name val="Arial"/>
      <family val="2"/>
      <charset val="238"/>
    </font>
    <font>
      <sz val="8"/>
      <name val="Arial"/>
      <family val="2"/>
    </font>
    <font>
      <sz val="8"/>
      <color rgb="FF000080"/>
      <name val="Arial"/>
      <family val="2"/>
    </font>
    <font>
      <sz val="9"/>
      <color theme="1"/>
      <name val="Calibri"/>
      <family val="2"/>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lightGray">
        <fgColor indexed="22"/>
      </patternFill>
    </fill>
    <fill>
      <patternFill patternType="solid">
        <fgColor indexed="55"/>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s>
  <borders count="61">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top style="thin">
        <color indexed="22"/>
      </top>
      <bottom style="thin">
        <color indexed="22"/>
      </bottom>
      <diagonal/>
    </border>
    <border>
      <left/>
      <right style="thin">
        <color indexed="8"/>
      </right>
      <top style="thin">
        <color indexed="22"/>
      </top>
      <bottom style="thin">
        <color indexed="22"/>
      </bottom>
      <diagonal/>
    </border>
    <border>
      <left style="thin">
        <color indexed="8"/>
      </left>
      <right style="thin">
        <color indexed="8"/>
      </right>
      <top style="thin">
        <color indexed="22"/>
      </top>
      <bottom style="thin">
        <color indexed="22"/>
      </bottom>
      <diagonal/>
    </border>
    <border>
      <left style="thin">
        <color indexed="8"/>
      </left>
      <right/>
      <top style="thin">
        <color indexed="22"/>
      </top>
      <bottom style="thin">
        <color indexed="8"/>
      </bottom>
      <diagonal/>
    </border>
    <border>
      <left/>
      <right/>
      <top style="thin">
        <color indexed="22"/>
      </top>
      <bottom style="thin">
        <color indexed="8"/>
      </bottom>
      <diagonal/>
    </border>
    <border>
      <left/>
      <right style="thin">
        <color indexed="8"/>
      </right>
      <top style="thin">
        <color indexed="22"/>
      </top>
      <bottom style="thin">
        <color indexed="8"/>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5">
    <xf numFmtId="0" fontId="0" fillId="0" borderId="0"/>
    <xf numFmtId="0" fontId="6" fillId="0" borderId="0">
      <alignment vertical="top"/>
    </xf>
    <xf numFmtId="0" fontId="9" fillId="0" borderId="0"/>
    <xf numFmtId="0" fontId="15" fillId="0" borderId="0" applyNumberFormat="0" applyFill="0" applyBorder="0" applyAlignment="0" applyProtection="0">
      <alignment vertical="top"/>
      <protection locked="0"/>
    </xf>
    <xf numFmtId="0" fontId="6" fillId="0" borderId="0">
      <alignment vertical="top"/>
    </xf>
  </cellStyleXfs>
  <cellXfs count="307">
    <xf numFmtId="0" fontId="0" fillId="0" borderId="0" xfId="0"/>
    <xf numFmtId="0" fontId="0" fillId="2" borderId="0" xfId="0" applyFill="1"/>
    <xf numFmtId="4" fontId="2" fillId="2" borderId="1" xfId="0" applyNumberFormat="1" applyFont="1" applyFill="1" applyBorder="1"/>
    <xf numFmtId="4" fontId="3" fillId="2" borderId="1" xfId="0" applyNumberFormat="1" applyFont="1" applyFill="1" applyBorder="1"/>
    <xf numFmtId="0" fontId="3" fillId="2" borderId="0" xfId="0" applyFont="1" applyFill="1"/>
    <xf numFmtId="4" fontId="4" fillId="2" borderId="1" xfId="0" applyNumberFormat="1" applyFont="1" applyFill="1" applyBorder="1"/>
    <xf numFmtId="4" fontId="1" fillId="2" borderId="1" xfId="0" applyNumberFormat="1" applyFont="1" applyFill="1" applyBorder="1"/>
    <xf numFmtId="4" fontId="0" fillId="0" borderId="0" xfId="0" applyNumberFormat="1"/>
    <xf numFmtId="0" fontId="5" fillId="2" borderId="0" xfId="0" applyFont="1" applyFill="1"/>
    <xf numFmtId="0" fontId="7" fillId="0" borderId="2" xfId="1" applyFont="1" applyBorder="1" applyAlignment="1"/>
    <xf numFmtId="0" fontId="7" fillId="0" borderId="3" xfId="1" applyFont="1" applyBorder="1" applyAlignment="1"/>
    <xf numFmtId="0" fontId="8" fillId="0" borderId="3" xfId="1" applyFont="1" applyBorder="1" applyAlignment="1"/>
    <xf numFmtId="0" fontId="8" fillId="0" borderId="4" xfId="1" applyFont="1" applyBorder="1" applyAlignment="1"/>
    <xf numFmtId="0" fontId="8" fillId="0" borderId="0" xfId="1" applyFont="1" applyAlignment="1"/>
    <xf numFmtId="0" fontId="9" fillId="0" borderId="0" xfId="1" applyFont="1" applyAlignment="1"/>
    <xf numFmtId="0" fontId="10" fillId="0" borderId="5" xfId="1" applyFont="1" applyBorder="1" applyAlignment="1" applyProtection="1">
      <alignment horizontal="left" vertical="center" wrapText="1"/>
      <protection hidden="1"/>
    </xf>
    <xf numFmtId="0" fontId="10" fillId="0" borderId="0" xfId="1" applyFont="1" applyAlignment="1" applyProtection="1">
      <alignment horizontal="left" vertical="center" wrapText="1"/>
      <protection hidden="1"/>
    </xf>
    <xf numFmtId="0" fontId="10" fillId="0" borderId="6" xfId="1" applyFont="1" applyBorder="1" applyAlignment="1" applyProtection="1">
      <alignment horizontal="left" vertical="center" wrapText="1"/>
      <protection hidden="1"/>
    </xf>
    <xf numFmtId="14" fontId="10" fillId="0" borderId="7" xfId="1" applyNumberFormat="1" applyFont="1" applyBorder="1" applyAlignment="1" applyProtection="1">
      <alignment horizontal="center" vertical="center"/>
      <protection locked="0" hidden="1"/>
    </xf>
    <xf numFmtId="0" fontId="8" fillId="0" borderId="5" xfId="1" applyFont="1" applyBorder="1" applyAlignment="1" applyProtection="1">
      <alignment horizontal="center" vertical="center"/>
      <protection locked="0" hidden="1"/>
    </xf>
    <xf numFmtId="0" fontId="10" fillId="0" borderId="0" xfId="1" applyFont="1" applyAlignment="1" applyProtection="1">
      <alignment horizontal="left" vertical="center"/>
      <protection hidden="1"/>
    </xf>
    <xf numFmtId="0" fontId="8" fillId="0" borderId="6" xfId="1" applyFont="1" applyBorder="1" applyAlignment="1" applyProtection="1">
      <alignment horizontal="left" vertical="center" wrapText="1"/>
      <protection hidden="1"/>
    </xf>
    <xf numFmtId="0" fontId="8" fillId="0" borderId="5" xfId="1" applyFont="1" applyBorder="1" applyAlignment="1" applyProtection="1">
      <alignment vertical="center"/>
      <protection hidden="1"/>
    </xf>
    <xf numFmtId="0" fontId="8"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11" fillId="0" borderId="5" xfId="1" applyFont="1" applyBorder="1" applyAlignment="1" applyProtection="1">
      <alignment horizontal="center" vertical="center" wrapText="1"/>
      <protection hidden="1"/>
    </xf>
    <xf numFmtId="0" fontId="11" fillId="0" borderId="0" xfId="1" applyFont="1" applyAlignment="1" applyProtection="1">
      <alignment horizontal="center" vertical="center" wrapText="1"/>
      <protection hidden="1"/>
    </xf>
    <xf numFmtId="0" fontId="11" fillId="0" borderId="6" xfId="1" applyFont="1" applyBorder="1" applyAlignment="1" applyProtection="1">
      <alignment horizontal="center" vertical="center" wrapText="1"/>
      <protection hidden="1"/>
    </xf>
    <xf numFmtId="0" fontId="8" fillId="0" borderId="5" xfId="1" applyFont="1" applyBorder="1" applyAlignment="1" applyProtection="1">
      <protection hidden="1"/>
    </xf>
    <xf numFmtId="0" fontId="8" fillId="0" borderId="0" xfId="1" applyFont="1" applyAlignment="1" applyProtection="1">
      <protection hidden="1"/>
    </xf>
    <xf numFmtId="0" fontId="12" fillId="0" borderId="0" xfId="1" applyFont="1" applyAlignment="1" applyProtection="1">
      <alignment horizontal="right" vertical="center" wrapText="1"/>
      <protection hidden="1"/>
    </xf>
    <xf numFmtId="0" fontId="12" fillId="0" borderId="0" xfId="1" applyFont="1" applyAlignment="1" applyProtection="1">
      <alignment horizontal="right"/>
      <protection hidden="1"/>
    </xf>
    <xf numFmtId="0" fontId="12" fillId="0" borderId="0" xfId="1" applyFont="1" applyAlignment="1" applyProtection="1">
      <alignment horizontal="right" vertical="center" shrinkToFit="1"/>
      <protection locked="0" hidden="1"/>
    </xf>
    <xf numFmtId="0" fontId="12" fillId="0" borderId="0" xfId="1" applyFont="1" applyAlignment="1" applyProtection="1">
      <alignment horizontal="left" vertical="center"/>
      <protection hidden="1"/>
    </xf>
    <xf numFmtId="0" fontId="8" fillId="0" borderId="6" xfId="1" applyFont="1" applyBorder="1" applyAlignment="1" applyProtection="1">
      <protection hidden="1"/>
    </xf>
    <xf numFmtId="0" fontId="8" fillId="0" borderId="5" xfId="1" applyFont="1" applyBorder="1" applyAlignment="1" applyProtection="1">
      <alignment horizontal="right" vertical="center"/>
      <protection hidden="1"/>
    </xf>
    <xf numFmtId="0" fontId="8" fillId="0" borderId="6" xfId="1" applyFont="1" applyBorder="1" applyAlignment="1" applyProtection="1">
      <alignment horizontal="right"/>
      <protection hidden="1"/>
    </xf>
    <xf numFmtId="49" fontId="13" fillId="3" borderId="8" xfId="2" applyNumberFormat="1" applyFont="1" applyFill="1" applyBorder="1" applyAlignment="1" applyProtection="1">
      <alignment horizontal="center" vertical="center"/>
      <protection locked="0"/>
    </xf>
    <xf numFmtId="49" fontId="13" fillId="0" borderId="9" xfId="2" applyNumberFormat="1" applyFont="1" applyBorder="1" applyAlignment="1" applyProtection="1">
      <alignment horizontal="center" vertical="center"/>
      <protection locked="0"/>
    </xf>
    <xf numFmtId="0" fontId="8" fillId="0" borderId="0" xfId="1" applyFont="1" applyAlignment="1" applyProtection="1">
      <alignment wrapText="1"/>
      <protection hidden="1"/>
    </xf>
    <xf numFmtId="0" fontId="8" fillId="0" borderId="6" xfId="1" applyFont="1" applyBorder="1" applyAlignment="1" applyProtection="1">
      <alignment wrapText="1"/>
      <protection hidden="1"/>
    </xf>
    <xf numFmtId="0" fontId="8" fillId="0" borderId="5" xfId="1" applyFont="1" applyBorder="1" applyAlignment="1" applyProtection="1">
      <alignment horizontal="right"/>
      <protection hidden="1"/>
    </xf>
    <xf numFmtId="0" fontId="8" fillId="0" borderId="0" xfId="1" applyFont="1" applyAlignment="1" applyProtection="1">
      <alignment horizontal="right"/>
      <protection hidden="1"/>
    </xf>
    <xf numFmtId="0" fontId="14" fillId="0" borderId="5" xfId="1" applyFont="1" applyBorder="1" applyAlignment="1" applyProtection="1">
      <alignment horizontal="right" vertical="center" wrapText="1"/>
      <protection hidden="1"/>
    </xf>
    <xf numFmtId="0" fontId="14" fillId="0" borderId="6" xfId="1" applyFont="1" applyBorder="1" applyAlignment="1" applyProtection="1">
      <alignment horizontal="right" wrapText="1"/>
      <protection hidden="1"/>
    </xf>
    <xf numFmtId="0" fontId="8" fillId="0" borderId="5" xfId="1" applyFont="1" applyBorder="1" applyAlignment="1" applyProtection="1">
      <alignment horizontal="right" wrapText="1"/>
      <protection hidden="1"/>
    </xf>
    <xf numFmtId="0" fontId="8" fillId="0" borderId="0" xfId="1" applyFont="1" applyAlignment="1" applyProtection="1">
      <alignment horizontal="right" wrapText="1"/>
      <protection hidden="1"/>
    </xf>
    <xf numFmtId="0" fontId="8" fillId="0" borderId="0" xfId="1" applyFont="1" applyAlignment="1" applyProtection="1">
      <alignment horizontal="left"/>
      <protection hidden="1"/>
    </xf>
    <xf numFmtId="0" fontId="8" fillId="0" borderId="5" xfId="1" applyFont="1" applyBorder="1" applyAlignment="1" applyProtection="1">
      <alignment horizontal="right" vertical="center" wrapText="1"/>
      <protection hidden="1"/>
    </xf>
    <xf numFmtId="0" fontId="8" fillId="0" borderId="0" xfId="1" applyFont="1" applyAlignment="1" applyProtection="1">
      <alignment horizontal="right" wrapText="1"/>
      <protection hidden="1"/>
    </xf>
    <xf numFmtId="49" fontId="9" fillId="0" borderId="10" xfId="2" applyNumberFormat="1" applyBorder="1" applyAlignment="1" applyProtection="1">
      <alignment horizontal="center" vertical="center"/>
      <protection locked="0"/>
    </xf>
    <xf numFmtId="49" fontId="9" fillId="0" borderId="9" xfId="2" applyNumberFormat="1" applyBorder="1" applyAlignment="1" applyProtection="1">
      <alignment horizontal="center" vertical="center"/>
      <protection locked="0"/>
    </xf>
    <xf numFmtId="0" fontId="8" fillId="0" borderId="5" xfId="1" applyFont="1" applyBorder="1" applyAlignment="1" applyProtection="1">
      <alignment horizontal="right" wrapText="1"/>
      <protection hidden="1"/>
    </xf>
    <xf numFmtId="0" fontId="10" fillId="0" borderId="11" xfId="1" applyFont="1" applyBorder="1" applyAlignment="1" applyProtection="1">
      <alignment horizontal="left" vertical="center"/>
      <protection locked="0" hidden="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0" xfId="1" applyFont="1" applyProtection="1">
      <alignment vertical="top"/>
      <protection hidden="1"/>
    </xf>
    <xf numFmtId="1" fontId="10" fillId="0" borderId="11" xfId="1" applyNumberFormat="1" applyFont="1" applyBorder="1" applyAlignment="1" applyProtection="1">
      <alignment horizontal="center" vertical="center"/>
      <protection locked="0" hidden="1"/>
    </xf>
    <xf numFmtId="1" fontId="10" fillId="0" borderId="13" xfId="1" applyNumberFormat="1" applyFont="1" applyBorder="1" applyAlignment="1" applyProtection="1">
      <alignment horizontal="center" vertical="center"/>
      <protection locked="0" hidden="1"/>
    </xf>
    <xf numFmtId="0" fontId="15" fillId="0" borderId="11" xfId="3" applyBorder="1" applyAlignment="1" applyProtection="1">
      <protection locked="0" hidden="1"/>
    </xf>
    <xf numFmtId="0" fontId="10" fillId="0" borderId="12" xfId="1" applyFont="1" applyBorder="1" applyAlignment="1" applyProtection="1">
      <protection locked="0" hidden="1"/>
    </xf>
    <xf numFmtId="0" fontId="10" fillId="0" borderId="13" xfId="1" applyFont="1" applyBorder="1" applyAlignment="1" applyProtection="1">
      <protection locked="0" hidden="1"/>
    </xf>
    <xf numFmtId="1" fontId="10" fillId="0" borderId="14" xfId="1" applyNumberFormat="1" applyFont="1" applyBorder="1" applyAlignment="1" applyProtection="1">
      <alignment horizontal="center" vertical="center"/>
      <protection locked="0" hidden="1"/>
    </xf>
    <xf numFmtId="0" fontId="8" fillId="0" borderId="12" xfId="1" applyFont="1" applyBorder="1" applyAlignment="1">
      <alignment horizontal="left"/>
    </xf>
    <xf numFmtId="0" fontId="8" fillId="0" borderId="13" xfId="1" applyFont="1" applyBorder="1" applyAlignment="1">
      <alignment horizontal="left"/>
    </xf>
    <xf numFmtId="0" fontId="8" fillId="0" borderId="0" xfId="1" applyFont="1" applyAlignment="1" applyProtection="1">
      <alignment horizontal="right"/>
      <protection hidden="1"/>
    </xf>
    <xf numFmtId="0" fontId="10" fillId="0" borderId="6" xfId="1" applyFont="1" applyBorder="1" applyAlignment="1" applyProtection="1">
      <alignment horizontal="right" vertical="center"/>
      <protection locked="0" hidden="1"/>
    </xf>
    <xf numFmtId="0" fontId="8" fillId="0" borderId="0" xfId="1" applyFont="1" applyAlignment="1" applyProtection="1">
      <alignment horizontal="right" vertical="center"/>
      <protection hidden="1"/>
    </xf>
    <xf numFmtId="3" fontId="10" fillId="0" borderId="14" xfId="1" applyNumberFormat="1" applyFont="1" applyBorder="1" applyAlignment="1" applyProtection="1">
      <alignment horizontal="right" vertical="center"/>
      <protection locked="0" hidden="1"/>
    </xf>
    <xf numFmtId="0" fontId="8" fillId="0" borderId="6" xfId="1" applyFont="1" applyBorder="1" applyProtection="1">
      <alignment vertical="top"/>
      <protection hidden="1"/>
    </xf>
    <xf numFmtId="0" fontId="10" fillId="0" borderId="14" xfId="1" applyFont="1" applyBorder="1" applyAlignment="1" applyProtection="1">
      <alignment horizontal="center" vertical="center"/>
      <protection locked="0" hidden="1"/>
    </xf>
    <xf numFmtId="0" fontId="10" fillId="0" borderId="0" xfId="1" applyFont="1" applyProtection="1">
      <alignment vertical="top"/>
      <protection hidden="1"/>
    </xf>
    <xf numFmtId="0" fontId="8" fillId="0" borderId="0" xfId="1" applyFont="1" applyAlignment="1" applyProtection="1">
      <alignment horizontal="right" vertical="center"/>
      <protection hidden="1"/>
    </xf>
    <xf numFmtId="49" fontId="10" fillId="0" borderId="14" xfId="1" applyNumberFormat="1" applyFont="1" applyBorder="1" applyAlignment="1" applyProtection="1">
      <alignment horizontal="right" vertical="center"/>
      <protection locked="0" hidden="1"/>
    </xf>
    <xf numFmtId="0" fontId="8" fillId="0" borderId="6" xfId="1" applyFont="1" applyBorder="1" applyAlignment="1" applyProtection="1">
      <alignment horizontal="left" vertical="top" wrapText="1"/>
      <protection hidden="1"/>
    </xf>
    <xf numFmtId="0" fontId="8" fillId="0" borderId="5" xfId="1" applyFont="1" applyBorder="1" applyAlignment="1" applyProtection="1">
      <alignment horizontal="center" vertical="center"/>
      <protection hidden="1"/>
    </xf>
    <xf numFmtId="0" fontId="8" fillId="0" borderId="0" xfId="1" applyFont="1" applyAlignment="1">
      <alignment horizontal="center" vertical="center"/>
    </xf>
    <xf numFmtId="0" fontId="8" fillId="0" borderId="0" xfId="1" applyFont="1" applyAlignment="1">
      <alignment horizontal="center"/>
    </xf>
    <xf numFmtId="0" fontId="8" fillId="0" borderId="0" xfId="1" applyFont="1" applyAlignment="1">
      <alignment vertical="center"/>
    </xf>
    <xf numFmtId="0" fontId="8" fillId="0" borderId="6" xfId="1" applyFont="1" applyBorder="1" applyAlignment="1">
      <alignment horizontal="center"/>
    </xf>
    <xf numFmtId="0" fontId="8" fillId="0" borderId="5" xfId="1" applyFont="1" applyBorder="1" applyAlignment="1"/>
    <xf numFmtId="0" fontId="8" fillId="0" borderId="0" xfId="1" applyFont="1" applyAlignment="1" applyProtection="1">
      <alignment horizontal="center" vertical="center"/>
      <protection locked="0" hidden="1"/>
    </xf>
    <xf numFmtId="0" fontId="10" fillId="0" borderId="11" xfId="1" applyFont="1" applyBorder="1" applyAlignment="1" applyProtection="1">
      <alignment horizontal="right" vertical="center"/>
      <protection locked="0" hidden="1"/>
    </xf>
    <xf numFmtId="0" fontId="8" fillId="0" borderId="12" xfId="1" applyFont="1" applyBorder="1" applyAlignment="1"/>
    <xf numFmtId="0" fontId="8" fillId="0" borderId="13" xfId="1" applyFont="1" applyBorder="1" applyAlignment="1"/>
    <xf numFmtId="49" fontId="10" fillId="0" borderId="11" xfId="1" applyNumberFormat="1" applyFont="1" applyBorder="1" applyAlignment="1" applyProtection="1">
      <alignment horizontal="center" vertical="center"/>
      <protection locked="0" hidden="1"/>
    </xf>
    <xf numFmtId="49" fontId="10" fillId="0" borderId="13" xfId="1" applyNumberFormat="1" applyFont="1" applyBorder="1" applyAlignment="1" applyProtection="1">
      <alignment horizontal="center" vertical="center"/>
      <protection locked="0" hidden="1"/>
    </xf>
    <xf numFmtId="0" fontId="8" fillId="0" borderId="0" xfId="1" applyFont="1" applyAlignment="1" applyProtection="1">
      <alignment vertical="top" wrapText="1"/>
      <protection hidden="1"/>
    </xf>
    <xf numFmtId="0" fontId="8" fillId="0" borderId="0" xfId="1" applyFont="1" applyAlignment="1" applyProtection="1">
      <alignment wrapText="1"/>
      <protection hidden="1"/>
    </xf>
    <xf numFmtId="0" fontId="8" fillId="0" borderId="6" xfId="1" applyFont="1" applyBorder="1" applyAlignment="1" applyProtection="1">
      <alignment horizontal="left" vertical="top" indent="2"/>
      <protection hidden="1"/>
    </xf>
    <xf numFmtId="0" fontId="8" fillId="0" borderId="0" xfId="1" applyFont="1" applyAlignment="1" applyProtection="1">
      <alignment vertical="top" wrapText="1"/>
      <protection hidden="1"/>
    </xf>
    <xf numFmtId="0" fontId="8" fillId="0" borderId="6" xfId="1" applyFont="1" applyBorder="1" applyAlignment="1" applyProtection="1">
      <alignment horizontal="left" vertical="top" wrapText="1" indent="2"/>
      <protection hidden="1"/>
    </xf>
    <xf numFmtId="0" fontId="8" fillId="0" borderId="5" xfId="1" applyFont="1" applyBorder="1" applyAlignment="1" applyProtection="1">
      <alignment horizontal="right" vertical="top"/>
      <protection hidden="1"/>
    </xf>
    <xf numFmtId="0" fontId="8" fillId="0" borderId="0" xfId="1" applyFont="1" applyAlignment="1" applyProtection="1">
      <alignment horizontal="right" vertical="top"/>
      <protection hidden="1"/>
    </xf>
    <xf numFmtId="0" fontId="8" fillId="0" borderId="0" xfId="1" applyFont="1" applyAlignment="1" applyProtection="1">
      <alignment horizontal="center" vertical="top"/>
      <protection hidden="1"/>
    </xf>
    <xf numFmtId="0" fontId="8" fillId="0" borderId="0" xfId="1" applyFont="1" applyAlignment="1" applyProtection="1">
      <alignment horizontal="center"/>
      <protection hidden="1"/>
    </xf>
    <xf numFmtId="0" fontId="8" fillId="0" borderId="0" xfId="1" applyFont="1" applyAlignment="1" applyProtection="1">
      <alignment horizontal="center" vertical="top"/>
      <protection hidden="1"/>
    </xf>
    <xf numFmtId="0" fontId="8" fillId="0" borderId="0" xfId="1" applyFont="1" applyAlignment="1" applyProtection="1">
      <alignment horizontal="center"/>
      <protection hidden="1"/>
    </xf>
    <xf numFmtId="0" fontId="10" fillId="0" borderId="5" xfId="1" applyFont="1" applyBorder="1" applyAlignment="1" applyProtection="1">
      <alignment horizontal="right" vertical="center"/>
      <protection locked="0" hidden="1"/>
    </xf>
    <xf numFmtId="0" fontId="10" fillId="0" borderId="0" xfId="1" applyFont="1" applyAlignment="1" applyProtection="1">
      <alignment horizontal="right" vertical="center"/>
      <protection locked="0" hidden="1"/>
    </xf>
    <xf numFmtId="49" fontId="10" fillId="0" borderId="0" xfId="1" applyNumberFormat="1" applyFont="1" applyAlignment="1" applyProtection="1">
      <alignment horizontal="center" vertical="center"/>
      <protection locked="0" hidden="1"/>
    </xf>
    <xf numFmtId="49" fontId="10" fillId="0" borderId="6" xfId="1" applyNumberFormat="1" applyFont="1" applyBorder="1" applyAlignment="1" applyProtection="1">
      <alignment horizontal="center" vertical="center"/>
      <protection locked="0" hidden="1"/>
    </xf>
    <xf numFmtId="0" fontId="8" fillId="0" borderId="5" xfId="1" applyFont="1" applyBorder="1" applyAlignment="1" applyProtection="1">
      <alignment horizontal="left" vertical="top"/>
      <protection hidden="1"/>
    </xf>
    <xf numFmtId="0" fontId="8" fillId="0" borderId="0" xfId="1" applyFont="1" applyAlignment="1" applyProtection="1">
      <alignment horizontal="left" vertical="top"/>
      <protection hidden="1"/>
    </xf>
    <xf numFmtId="0" fontId="8" fillId="0" borderId="6" xfId="1" applyFont="1" applyBorder="1" applyAlignment="1" applyProtection="1">
      <alignment horizontal="left"/>
      <protection hidden="1"/>
    </xf>
    <xf numFmtId="0" fontId="8" fillId="0" borderId="6" xfId="1" applyFont="1" applyBorder="1" applyAlignment="1" applyProtection="1">
      <alignment horizontal="right" wrapText="1"/>
      <protection hidden="1"/>
    </xf>
    <xf numFmtId="0" fontId="8" fillId="0" borderId="3" xfId="1" applyFont="1" applyBorder="1" applyAlignment="1" applyProtection="1">
      <alignment horizontal="center"/>
      <protection hidden="1"/>
    </xf>
    <xf numFmtId="0" fontId="8" fillId="0" borderId="3" xfId="1" applyFont="1" applyBorder="1" applyAlignment="1" applyProtection="1">
      <protection hidden="1"/>
    </xf>
    <xf numFmtId="0" fontId="8" fillId="0" borderId="4" xfId="1" applyFont="1" applyBorder="1" applyAlignment="1" applyProtection="1">
      <protection hidden="1"/>
    </xf>
    <xf numFmtId="0" fontId="10" fillId="0" borderId="12" xfId="1" applyFont="1" applyBorder="1" applyAlignment="1" applyProtection="1">
      <alignment horizontal="left" vertical="center"/>
      <protection locked="0" hidden="1"/>
    </xf>
    <xf numFmtId="0" fontId="10" fillId="0" borderId="13" xfId="1" applyFont="1" applyBorder="1" applyAlignment="1" applyProtection="1">
      <alignment horizontal="left" vertical="center"/>
      <protection locked="0" hidden="1"/>
    </xf>
    <xf numFmtId="49" fontId="13" fillId="3" borderId="8" xfId="2" applyNumberFormat="1" applyFont="1" applyFill="1" applyBorder="1" applyAlignment="1" applyProtection="1">
      <alignment horizontal="left" vertical="center"/>
      <protection locked="0"/>
    </xf>
    <xf numFmtId="49" fontId="13" fillId="0" borderId="10" xfId="2" applyNumberFormat="1" applyFont="1" applyBorder="1" applyAlignment="1" applyProtection="1">
      <alignment horizontal="left" vertical="center"/>
      <protection locked="0"/>
    </xf>
    <xf numFmtId="49" fontId="13" fillId="0" borderId="9" xfId="2" applyNumberFormat="1" applyFont="1" applyBorder="1" applyAlignment="1" applyProtection="1">
      <alignment horizontal="left" vertical="center"/>
      <protection locked="0"/>
    </xf>
    <xf numFmtId="49" fontId="10" fillId="0" borderId="11" xfId="1" applyNumberFormat="1" applyFont="1" applyBorder="1" applyAlignment="1" applyProtection="1">
      <alignment horizontal="left" vertical="center"/>
      <protection locked="0" hidden="1"/>
    </xf>
    <xf numFmtId="49" fontId="10" fillId="0" borderId="13" xfId="1" applyNumberFormat="1" applyFont="1" applyBorder="1" applyAlignment="1" applyProtection="1">
      <alignment horizontal="left" vertical="center"/>
      <protection locked="0" hidden="1"/>
    </xf>
    <xf numFmtId="49" fontId="15" fillId="0" borderId="11" xfId="3" applyNumberFormat="1" applyBorder="1" applyAlignment="1" applyProtection="1">
      <alignment horizontal="left" vertical="center"/>
      <protection locked="0" hidden="1"/>
    </xf>
    <xf numFmtId="49" fontId="10" fillId="0" borderId="12" xfId="1" applyNumberFormat="1" applyFont="1" applyBorder="1" applyAlignment="1" applyProtection="1">
      <alignment horizontal="left" vertical="center"/>
      <protection locked="0" hidden="1"/>
    </xf>
    <xf numFmtId="0" fontId="8" fillId="0" borderId="5" xfId="1" applyFont="1" applyBorder="1" applyAlignment="1" applyProtection="1">
      <alignment horizontal="left"/>
      <protection hidden="1"/>
    </xf>
    <xf numFmtId="0" fontId="8" fillId="0" borderId="0" xfId="1" applyFont="1" applyAlignment="1" applyProtection="1">
      <alignment vertical="center"/>
      <protection hidden="1"/>
    </xf>
    <xf numFmtId="0" fontId="8" fillId="0" borderId="6" xfId="1" applyFont="1" applyBorder="1" applyAlignment="1" applyProtection="1">
      <alignment vertical="center"/>
      <protection hidden="1"/>
    </xf>
    <xf numFmtId="0" fontId="16" fillId="0" borderId="0" xfId="4" applyFont="1" applyAlignment="1" applyProtection="1">
      <alignment horizontal="left"/>
      <protection hidden="1"/>
    </xf>
    <xf numFmtId="0" fontId="17" fillId="0" borderId="0" xfId="4" applyFont="1" applyAlignment="1"/>
    <xf numFmtId="0" fontId="18" fillId="0" borderId="0" xfId="4" applyFont="1" applyAlignment="1" applyProtection="1">
      <alignment vertical="center"/>
      <protection hidden="1"/>
    </xf>
    <xf numFmtId="0" fontId="18" fillId="0" borderId="6" xfId="4" applyFont="1" applyBorder="1" applyAlignment="1" applyProtection="1">
      <alignment vertical="center"/>
      <protection hidden="1"/>
    </xf>
    <xf numFmtId="0" fontId="18" fillId="0" borderId="0" xfId="4" applyFont="1" applyAlignment="1" applyProtection="1">
      <alignment horizontal="left"/>
      <protection hidden="1"/>
    </xf>
    <xf numFmtId="0" fontId="6" fillId="0" borderId="0" xfId="4" applyAlignment="1"/>
    <xf numFmtId="0" fontId="6" fillId="0" borderId="6" xfId="4" applyBorder="1" applyAlignment="1"/>
    <xf numFmtId="0" fontId="18" fillId="0" borderId="0" xfId="4" applyFont="1" applyAlignment="1" applyProtection="1">
      <alignment horizontal="left"/>
      <protection hidden="1"/>
    </xf>
    <xf numFmtId="0" fontId="6" fillId="0" borderId="0" xfId="4" applyAlignment="1"/>
    <xf numFmtId="0" fontId="6" fillId="0" borderId="6" xfId="4" applyBorder="1" applyAlignment="1"/>
    <xf numFmtId="0" fontId="10" fillId="0" borderId="5" xfId="1" applyFont="1" applyBorder="1" applyAlignment="1" applyProtection="1">
      <alignment vertical="center"/>
      <protection hidden="1"/>
    </xf>
    <xf numFmtId="0" fontId="8" fillId="0" borderId="15" xfId="1" applyFont="1" applyBorder="1" applyAlignment="1" applyProtection="1">
      <protection hidden="1"/>
    </xf>
    <xf numFmtId="0" fontId="8" fillId="0" borderId="15" xfId="1" applyFont="1" applyBorder="1" applyAlignment="1"/>
    <xf numFmtId="0" fontId="8" fillId="0" borderId="16" xfId="1" applyFont="1" applyBorder="1" applyAlignment="1" applyProtection="1">
      <protection hidden="1"/>
    </xf>
    <xf numFmtId="0" fontId="8" fillId="0" borderId="17" xfId="1" applyFont="1" applyBorder="1" applyAlignment="1" applyProtection="1">
      <alignment horizontal="center" vertical="top"/>
      <protection hidden="1"/>
    </xf>
    <xf numFmtId="0" fontId="8" fillId="0" borderId="17" xfId="1" applyFont="1" applyBorder="1" applyAlignment="1">
      <alignment horizontal="center"/>
    </xf>
    <xf numFmtId="0" fontId="8" fillId="0" borderId="18" xfId="1" applyFont="1" applyBorder="1" applyAlignment="1"/>
    <xf numFmtId="0" fontId="8" fillId="0" borderId="11" xfId="1" applyFont="1" applyBorder="1" applyAlignment="1" applyProtection="1">
      <alignment horizontal="right" vertical="top" wrapText="1"/>
      <protection hidden="1"/>
    </xf>
    <xf numFmtId="0" fontId="8" fillId="0" borderId="12" xfId="1" applyFont="1" applyBorder="1" applyAlignment="1" applyProtection="1">
      <alignment horizontal="right" vertical="top" wrapText="1"/>
      <protection hidden="1"/>
    </xf>
    <xf numFmtId="0" fontId="8" fillId="0" borderId="12" xfId="1" applyFont="1" applyBorder="1" applyAlignment="1" applyProtection="1">
      <protection hidden="1"/>
    </xf>
    <xf numFmtId="0" fontId="8" fillId="0" borderId="12" xfId="1" applyFont="1" applyBorder="1" applyAlignment="1" applyProtection="1">
      <alignment horizontal="center" vertical="top"/>
      <protection hidden="1"/>
    </xf>
    <xf numFmtId="0" fontId="8" fillId="0" borderId="12" xfId="1" applyFont="1" applyBorder="1" applyAlignment="1" applyProtection="1">
      <alignment horizontal="center"/>
      <protection hidden="1"/>
    </xf>
    <xf numFmtId="0" fontId="8" fillId="0" borderId="13" xfId="1" applyFont="1" applyBorder="1" applyAlignment="1" applyProtection="1">
      <protection hidden="1"/>
    </xf>
    <xf numFmtId="0" fontId="7" fillId="0" borderId="0" xfId="0" applyFont="1" applyAlignment="1">
      <alignment horizontal="center" vertical="center" wrapText="1"/>
    </xf>
    <xf numFmtId="0" fontId="0" fillId="0" borderId="0" xfId="0" applyAlignment="1">
      <alignment horizontal="center" vertical="center" wrapText="1"/>
    </xf>
    <xf numFmtId="0" fontId="19"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0" fillId="0" borderId="12" xfId="0" applyFont="1" applyBorder="1" applyAlignment="1">
      <alignment horizontal="right" vertical="top" wrapText="1"/>
    </xf>
    <xf numFmtId="0" fontId="19" fillId="3" borderId="19"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10" fillId="4" borderId="7" xfId="0" applyFont="1" applyFill="1" applyBorder="1" applyAlignment="1">
      <alignment horizontal="center" vertical="center" wrapText="1"/>
    </xf>
    <xf numFmtId="0" fontId="0" fillId="0" borderId="7" xfId="0" applyBorder="1" applyAlignment="1">
      <alignment horizontal="center" vertical="center" wrapText="1"/>
    </xf>
    <xf numFmtId="0" fontId="10" fillId="4" borderId="7" xfId="0" applyFont="1" applyFill="1" applyBorder="1" applyAlignment="1">
      <alignment horizontal="center" vertical="center" wrapText="1"/>
    </xf>
    <xf numFmtId="3" fontId="10" fillId="4" borderId="7" xfId="0" applyNumberFormat="1" applyFont="1" applyFill="1" applyBorder="1" applyAlignment="1">
      <alignment horizontal="center" vertical="center" wrapText="1"/>
    </xf>
    <xf numFmtId="0" fontId="22" fillId="4" borderId="7" xfId="0" applyFont="1" applyFill="1" applyBorder="1" applyAlignment="1">
      <alignment horizontal="center" vertical="center"/>
    </xf>
    <xf numFmtId="0" fontId="0" fillId="0" borderId="7" xfId="0" applyBorder="1" applyAlignment="1">
      <alignment horizontal="center" vertical="center"/>
    </xf>
    <xf numFmtId="0" fontId="22" fillId="4" borderId="7" xfId="0" applyFont="1" applyFill="1" applyBorder="1" applyAlignment="1">
      <alignment horizontal="center" vertical="center"/>
    </xf>
    <xf numFmtId="0" fontId="10" fillId="0" borderId="7" xfId="0" applyFont="1" applyBorder="1" applyAlignment="1">
      <alignment horizontal="left" vertical="center" wrapText="1"/>
    </xf>
    <xf numFmtId="164" fontId="10" fillId="0" borderId="7" xfId="0" applyNumberFormat="1" applyFont="1" applyBorder="1" applyAlignment="1">
      <alignment horizontal="center" vertical="center"/>
    </xf>
    <xf numFmtId="0" fontId="10" fillId="5" borderId="7" xfId="0" applyFont="1" applyFill="1" applyBorder="1" applyAlignment="1">
      <alignment horizontal="left" vertical="center" wrapText="1"/>
    </xf>
    <xf numFmtId="164" fontId="10" fillId="5" borderId="7" xfId="0" applyNumberFormat="1" applyFont="1" applyFill="1" applyBorder="1" applyAlignment="1">
      <alignment horizontal="center" vertical="center"/>
    </xf>
    <xf numFmtId="0" fontId="8" fillId="5" borderId="7" xfId="0" applyFont="1" applyFill="1" applyBorder="1" applyAlignment="1">
      <alignment horizontal="left" vertical="center" wrapText="1"/>
    </xf>
    <xf numFmtId="0" fontId="8" fillId="0" borderId="7" xfId="0" applyFont="1" applyBorder="1" applyAlignment="1">
      <alignment horizontal="left" vertical="center" wrapText="1"/>
    </xf>
    <xf numFmtId="0" fontId="8" fillId="2" borderId="7" xfId="0" applyFont="1" applyFill="1" applyBorder="1" applyAlignment="1">
      <alignment horizontal="left" vertical="center" wrapText="1"/>
    </xf>
    <xf numFmtId="164" fontId="10" fillId="2" borderId="7" xfId="0" applyNumberFormat="1" applyFont="1" applyFill="1" applyBorder="1" applyAlignment="1">
      <alignment horizontal="center" vertical="center"/>
    </xf>
    <xf numFmtId="4" fontId="24" fillId="2" borderId="1" xfId="0" applyNumberFormat="1" applyFont="1" applyFill="1" applyBorder="1"/>
    <xf numFmtId="4" fontId="24" fillId="5" borderId="1" xfId="0" applyNumberFormat="1" applyFont="1" applyFill="1" applyBorder="1"/>
    <xf numFmtId="4" fontId="25" fillId="2" borderId="1" xfId="0" applyNumberFormat="1" applyFont="1" applyFill="1" applyBorder="1"/>
    <xf numFmtId="4" fontId="26" fillId="5" borderId="1" xfId="0" applyNumberFormat="1" applyFont="1" applyFill="1" applyBorder="1"/>
    <xf numFmtId="4" fontId="25" fillId="5" borderId="1" xfId="0" applyNumberFormat="1" applyFont="1" applyFill="1" applyBorder="1"/>
    <xf numFmtId="4" fontId="27" fillId="2" borderId="1" xfId="0" applyNumberFormat="1" applyFont="1" applyFill="1" applyBorder="1"/>
    <xf numFmtId="0" fontId="28" fillId="2" borderId="0" xfId="0" applyFont="1" applyFill="1"/>
    <xf numFmtId="0" fontId="7" fillId="0" borderId="0" xfId="2" applyFont="1" applyAlignment="1">
      <alignment horizontal="center" vertical="center" wrapText="1"/>
    </xf>
    <xf numFmtId="0" fontId="19" fillId="0" borderId="0" xfId="2" applyFont="1" applyAlignment="1" applyProtection="1">
      <alignment horizontal="center" vertical="top" wrapText="1"/>
      <protection locked="0"/>
    </xf>
    <xf numFmtId="0" fontId="20" fillId="0" borderId="0" xfId="2" applyFont="1" applyAlignment="1" applyProtection="1">
      <alignment horizontal="right" vertical="top" wrapText="1"/>
      <protection locked="0"/>
    </xf>
    <xf numFmtId="0" fontId="19" fillId="6" borderId="11" xfId="2" applyFont="1" applyFill="1" applyBorder="1" applyAlignment="1" applyProtection="1">
      <alignment vertical="center" wrapText="1"/>
      <protection locked="0"/>
    </xf>
    <xf numFmtId="0" fontId="0" fillId="0" borderId="12" xfId="0" applyBorder="1" applyAlignment="1" applyProtection="1">
      <alignment vertical="center" wrapText="1"/>
      <protection locked="0"/>
    </xf>
    <xf numFmtId="0" fontId="10" fillId="4" borderId="7" xfId="2" applyFont="1" applyFill="1" applyBorder="1" applyAlignment="1">
      <alignment horizontal="center" vertical="center" wrapText="1"/>
    </xf>
    <xf numFmtId="3" fontId="10" fillId="4" borderId="7" xfId="2" applyNumberFormat="1" applyFont="1" applyFill="1" applyBorder="1" applyAlignment="1">
      <alignment horizontal="center" vertical="center" wrapText="1"/>
    </xf>
    <xf numFmtId="0" fontId="22" fillId="4" borderId="7" xfId="2" applyFont="1" applyFill="1" applyBorder="1" applyAlignment="1">
      <alignment horizontal="center" vertical="center"/>
    </xf>
    <xf numFmtId="0" fontId="22" fillId="4" borderId="7" xfId="2" applyFont="1" applyFill="1" applyBorder="1" applyAlignment="1">
      <alignment horizontal="center" vertical="center"/>
    </xf>
    <xf numFmtId="3" fontId="10" fillId="4" borderId="22" xfId="2" applyNumberFormat="1" applyFont="1" applyFill="1" applyBorder="1" applyAlignment="1">
      <alignment horizontal="center" vertical="center" wrapText="1"/>
    </xf>
    <xf numFmtId="3" fontId="10" fillId="4" borderId="14" xfId="2" applyNumberFormat="1" applyFont="1" applyFill="1" applyBorder="1" applyAlignment="1">
      <alignment horizontal="center" vertical="center" wrapText="1"/>
    </xf>
    <xf numFmtId="0" fontId="30" fillId="7" borderId="7" xfId="0" applyFont="1" applyFill="1" applyBorder="1" applyAlignment="1">
      <alignment horizontal="left" vertical="center" wrapText="1"/>
    </xf>
    <xf numFmtId="164" fontId="10" fillId="7" borderId="7" xfId="0" applyNumberFormat="1" applyFont="1" applyFill="1" applyBorder="1" applyAlignment="1">
      <alignment horizontal="center" vertical="center"/>
    </xf>
    <xf numFmtId="0" fontId="8" fillId="7" borderId="7" xfId="0" applyFont="1" applyFill="1" applyBorder="1" applyAlignment="1">
      <alignment horizontal="left" vertical="center" wrapText="1"/>
    </xf>
    <xf numFmtId="0" fontId="33" fillId="0" borderId="7" xfId="0" applyFont="1" applyBorder="1" applyAlignment="1">
      <alignment horizontal="left" vertical="center" wrapText="1"/>
    </xf>
    <xf numFmtId="0" fontId="8" fillId="0" borderId="7" xfId="0" applyFont="1" applyBorder="1" applyAlignment="1">
      <alignment horizontal="left" vertical="center" wrapText="1" indent="1"/>
    </xf>
    <xf numFmtId="0" fontId="30" fillId="0" borderId="7" xfId="0" applyFont="1" applyBorder="1" applyAlignment="1">
      <alignment horizontal="left" vertical="center" wrapText="1"/>
    </xf>
    <xf numFmtId="0" fontId="8" fillId="7" borderId="7" xfId="0" applyFont="1" applyFill="1" applyBorder="1" applyAlignment="1">
      <alignment horizontal="left" vertical="center" wrapText="1" indent="1"/>
    </xf>
    <xf numFmtId="0" fontId="34" fillId="7" borderId="7" xfId="0" applyFont="1" applyFill="1" applyBorder="1" applyAlignment="1">
      <alignment horizontal="left" vertical="center" wrapText="1"/>
    </xf>
    <xf numFmtId="0" fontId="34" fillId="0" borderId="7" xfId="0" applyFont="1" applyBorder="1" applyAlignment="1">
      <alignment horizontal="left" vertical="center" wrapText="1" indent="1"/>
    </xf>
    <xf numFmtId="0" fontId="10" fillId="7" borderId="7" xfId="0" applyFont="1" applyFill="1" applyBorder="1" applyAlignment="1">
      <alignment horizontal="left" vertical="center" wrapText="1"/>
    </xf>
    <xf numFmtId="4" fontId="4" fillId="7" borderId="1" xfId="0" applyNumberFormat="1" applyFont="1" applyFill="1" applyBorder="1"/>
    <xf numFmtId="4" fontId="2" fillId="7" borderId="1" xfId="0" applyNumberFormat="1" applyFont="1" applyFill="1" applyBorder="1"/>
    <xf numFmtId="4" fontId="3" fillId="7" borderId="1" xfId="0" applyNumberFormat="1" applyFont="1" applyFill="1" applyBorder="1"/>
    <xf numFmtId="4" fontId="1" fillId="7" borderId="1" xfId="0" applyNumberFormat="1" applyFont="1" applyFill="1" applyBorder="1"/>
    <xf numFmtId="0" fontId="0" fillId="0" borderId="0" xfId="0" applyAlignment="1">
      <alignment horizontal="center" wrapText="1"/>
    </xf>
    <xf numFmtId="0" fontId="20" fillId="0" borderId="12" xfId="2" applyFont="1" applyBorder="1" applyAlignment="1">
      <alignment horizontal="right" vertical="top" wrapText="1"/>
    </xf>
    <xf numFmtId="0" fontId="0" fillId="0" borderId="12" xfId="0" applyBorder="1" applyAlignment="1">
      <alignment horizontal="right" wrapText="1"/>
    </xf>
    <xf numFmtId="0" fontId="22" fillId="3" borderId="19" xfId="2" applyFont="1" applyFill="1" applyBorder="1" applyAlignment="1" applyProtection="1">
      <alignment vertical="center" wrapText="1"/>
      <protection locked="0"/>
    </xf>
    <xf numFmtId="0" fontId="10" fillId="4" borderId="23" xfId="2"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2" applyFont="1" applyFill="1" applyBorder="1" applyAlignment="1">
      <alignment horizontal="center" vertical="center" wrapText="1"/>
    </xf>
    <xf numFmtId="3" fontId="10" fillId="4" borderId="26" xfId="2" applyNumberFormat="1" applyFont="1" applyFill="1" applyBorder="1" applyAlignment="1">
      <alignment horizontal="center" vertical="center" wrapText="1"/>
    </xf>
    <xf numFmtId="0" fontId="22" fillId="4" borderId="27" xfId="2"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22" fillId="4" borderId="30" xfId="2" applyFont="1" applyFill="1" applyBorder="1" applyAlignment="1">
      <alignment horizontal="center" vertical="center" wrapText="1"/>
    </xf>
    <xf numFmtId="3" fontId="10" fillId="4" borderId="30" xfId="2" applyNumberFormat="1" applyFont="1" applyFill="1" applyBorder="1" applyAlignment="1">
      <alignment horizontal="center" vertical="center" wrapText="1"/>
    </xf>
    <xf numFmtId="0" fontId="34" fillId="8" borderId="2" xfId="0" applyFont="1" applyFill="1" applyBorder="1" applyAlignment="1">
      <alignment horizontal="left" vertical="center" wrapText="1" shrinkToFit="1"/>
    </xf>
    <xf numFmtId="0" fontId="34" fillId="8" borderId="3" xfId="0" applyFont="1" applyFill="1" applyBorder="1" applyAlignment="1">
      <alignment horizontal="left" vertical="center" wrapText="1" shrinkToFit="1"/>
    </xf>
    <xf numFmtId="0" fontId="34" fillId="8" borderId="4" xfId="0" applyFont="1" applyFill="1" applyBorder="1" applyAlignment="1">
      <alignment horizontal="left" vertical="center" wrapText="1" shrinkToFi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164" fontId="10" fillId="0" borderId="34" xfId="0" applyNumberFormat="1" applyFont="1" applyBorder="1" applyAlignment="1">
      <alignment horizontal="center" vertical="center" wrapText="1"/>
    </xf>
    <xf numFmtId="0" fontId="8" fillId="7" borderId="35" xfId="0" applyFont="1" applyFill="1" applyBorder="1" applyAlignment="1">
      <alignment horizontal="left" vertical="center" wrapText="1"/>
    </xf>
    <xf numFmtId="0" fontId="8" fillId="7" borderId="36" xfId="0" applyFont="1" applyFill="1" applyBorder="1" applyAlignment="1">
      <alignment horizontal="left" vertical="center" wrapText="1"/>
    </xf>
    <xf numFmtId="0" fontId="8" fillId="7" borderId="37" xfId="0" applyFont="1" applyFill="1" applyBorder="1" applyAlignment="1">
      <alignment horizontal="left" vertical="center" wrapText="1"/>
    </xf>
    <xf numFmtId="164" fontId="10" fillId="7" borderId="38" xfId="0" applyNumberFormat="1" applyFont="1" applyFill="1" applyBorder="1" applyAlignment="1">
      <alignment horizontal="center" vertical="center" wrapText="1"/>
    </xf>
    <xf numFmtId="0" fontId="33" fillId="0" borderId="35" xfId="0" applyFont="1" applyBorder="1" applyAlignment="1">
      <alignment horizontal="left" vertical="center" wrapText="1"/>
    </xf>
    <xf numFmtId="0" fontId="33" fillId="0" borderId="36" xfId="0" applyFont="1" applyBorder="1" applyAlignment="1">
      <alignment horizontal="left" vertical="center" wrapText="1"/>
    </xf>
    <xf numFmtId="0" fontId="33" fillId="0" borderId="37" xfId="0" applyFont="1" applyBorder="1" applyAlignment="1">
      <alignment horizontal="left" vertical="center" wrapText="1"/>
    </xf>
    <xf numFmtId="164" fontId="10" fillId="0" borderId="38" xfId="0" applyNumberFormat="1" applyFont="1" applyBorder="1" applyAlignment="1">
      <alignment horizontal="center" vertical="center" wrapText="1"/>
    </xf>
    <xf numFmtId="0" fontId="10" fillId="7" borderId="35" xfId="0" applyFont="1" applyFill="1" applyBorder="1" applyAlignment="1">
      <alignment horizontal="left" vertical="center" wrapText="1"/>
    </xf>
    <xf numFmtId="0" fontId="10" fillId="7" borderId="36" xfId="0" applyFont="1" applyFill="1" applyBorder="1" applyAlignment="1">
      <alignment horizontal="left" vertical="center" wrapText="1"/>
    </xf>
    <xf numFmtId="0" fontId="10" fillId="7" borderId="37" xfId="0" applyFont="1" applyFill="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34" fillId="7" borderId="39" xfId="0" applyFont="1" applyFill="1" applyBorder="1" applyAlignment="1">
      <alignment horizontal="left" vertical="center" wrapText="1"/>
    </xf>
    <xf numFmtId="0" fontId="34" fillId="7" borderId="40" xfId="0" applyFont="1" applyFill="1" applyBorder="1" applyAlignment="1">
      <alignment horizontal="left" vertical="center" wrapText="1"/>
    </xf>
    <xf numFmtId="0" fontId="34" fillId="7" borderId="41" xfId="0" applyFont="1" applyFill="1" applyBorder="1" applyAlignment="1">
      <alignment horizontal="left" vertical="center" wrapText="1"/>
    </xf>
    <xf numFmtId="164" fontId="10" fillId="7" borderId="42" xfId="0" applyNumberFormat="1" applyFont="1" applyFill="1" applyBorder="1" applyAlignment="1">
      <alignment horizontal="center" vertical="center" wrapText="1"/>
    </xf>
    <xf numFmtId="0" fontId="34" fillId="7" borderId="35" xfId="0" applyFont="1" applyFill="1" applyBorder="1" applyAlignment="1">
      <alignment horizontal="left" vertical="center" wrapText="1"/>
    </xf>
    <xf numFmtId="0" fontId="34" fillId="7" borderId="36" xfId="0" applyFont="1" applyFill="1" applyBorder="1" applyAlignment="1">
      <alignment horizontal="left" vertical="center" wrapText="1"/>
    </xf>
    <xf numFmtId="0" fontId="34" fillId="7" borderId="37" xfId="0" applyFont="1" applyFill="1" applyBorder="1" applyAlignment="1">
      <alignment horizontal="left" vertical="center" wrapText="1"/>
    </xf>
    <xf numFmtId="0" fontId="34" fillId="0" borderId="35" xfId="0" applyFont="1" applyBorder="1" applyAlignment="1">
      <alignment horizontal="left" vertical="center" wrapText="1"/>
    </xf>
    <xf numFmtId="0" fontId="34" fillId="0" borderId="36" xfId="0" applyFont="1" applyBorder="1" applyAlignment="1">
      <alignment horizontal="left" vertical="center" wrapText="1"/>
    </xf>
    <xf numFmtId="0" fontId="34" fillId="0" borderId="37" xfId="0" applyFont="1" applyBorder="1" applyAlignment="1">
      <alignment horizontal="left" vertical="center" wrapText="1"/>
    </xf>
    <xf numFmtId="4" fontId="37" fillId="2" borderId="1" xfId="0" applyNumberFormat="1" applyFont="1" applyFill="1" applyBorder="1"/>
    <xf numFmtId="4" fontId="38" fillId="2" borderId="1" xfId="0" applyNumberFormat="1" applyFont="1" applyFill="1" applyBorder="1"/>
    <xf numFmtId="0" fontId="39" fillId="2" borderId="0" xfId="0" applyFont="1" applyFill="1"/>
    <xf numFmtId="0" fontId="7" fillId="0" borderId="0" xfId="4" applyFont="1" applyAlignment="1">
      <alignment horizontal="center" vertical="center" wrapText="1"/>
    </xf>
    <xf numFmtId="0" fontId="20" fillId="0" borderId="0" xfId="2" applyFont="1" applyAlignment="1">
      <alignment horizontal="center" vertical="center" wrapText="1"/>
    </xf>
    <xf numFmtId="3" fontId="8" fillId="0" borderId="0" xfId="4" applyNumberFormat="1" applyFont="1" applyAlignment="1">
      <alignment wrapText="1"/>
    </xf>
    <xf numFmtId="3" fontId="8" fillId="0" borderId="0" xfId="2" applyNumberFormat="1" applyFont="1"/>
    <xf numFmtId="0" fontId="7" fillId="0" borderId="0" xfId="4" applyFont="1" applyAlignment="1">
      <alignment horizontal="center" vertical="center" wrapText="1"/>
    </xf>
    <xf numFmtId="0" fontId="20" fillId="0" borderId="0" xfId="2" applyFont="1" applyAlignment="1">
      <alignment horizontal="center" vertical="center" wrapText="1"/>
    </xf>
    <xf numFmtId="0" fontId="19" fillId="0" borderId="0" xfId="4" applyFont="1" applyAlignment="1">
      <alignment horizontal="center" vertical="center"/>
    </xf>
    <xf numFmtId="14" fontId="19" fillId="3" borderId="0" xfId="4" applyNumberFormat="1" applyFont="1" applyFill="1" applyAlignment="1" applyProtection="1">
      <alignment horizontal="center" vertical="center"/>
      <protection locked="0"/>
    </xf>
    <xf numFmtId="0" fontId="19" fillId="0" borderId="0" xfId="4" applyFont="1" applyAlignment="1">
      <alignment horizontal="center" vertical="center"/>
    </xf>
    <xf numFmtId="3" fontId="8" fillId="0" borderId="0" xfId="2" applyNumberFormat="1" applyFont="1" applyAlignment="1">
      <alignment horizontal="center" vertical="center" wrapText="1"/>
    </xf>
    <xf numFmtId="0" fontId="40" fillId="4" borderId="43" xfId="0" applyFont="1" applyFill="1" applyBorder="1" applyAlignment="1">
      <alignment horizontal="center" vertical="center" wrapText="1"/>
    </xf>
    <xf numFmtId="0" fontId="8" fillId="0" borderId="44" xfId="0" applyFont="1" applyBorder="1" applyAlignment="1">
      <alignment horizontal="center" vertical="center" wrapText="1"/>
    </xf>
    <xf numFmtId="0" fontId="42" fillId="4" borderId="44" xfId="0" applyFont="1" applyFill="1" applyBorder="1" applyAlignment="1">
      <alignment horizontal="center" vertical="center" wrapText="1"/>
    </xf>
    <xf numFmtId="3" fontId="40" fillId="4" borderId="44" xfId="0" applyNumberFormat="1" applyFont="1" applyFill="1" applyBorder="1" applyAlignment="1">
      <alignment horizontal="center" vertical="center" wrapText="1"/>
    </xf>
    <xf numFmtId="3" fontId="40" fillId="4" borderId="45" xfId="0" applyNumberFormat="1" applyFont="1" applyFill="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23" fillId="0" borderId="47" xfId="0" applyFont="1" applyBorder="1"/>
    <xf numFmtId="3" fontId="40" fillId="4" borderId="47" xfId="0" applyNumberFormat="1" applyFont="1" applyFill="1" applyBorder="1" applyAlignment="1">
      <alignment horizontal="center" vertical="center" wrapText="1"/>
    </xf>
    <xf numFmtId="3" fontId="8" fillId="0" borderId="47" xfId="0" applyNumberFormat="1" applyFont="1" applyBorder="1"/>
    <xf numFmtId="3" fontId="8" fillId="0" borderId="48" xfId="0" applyNumberFormat="1" applyFont="1" applyBorder="1"/>
    <xf numFmtId="49" fontId="44" fillId="4" borderId="49" xfId="0" applyNumberFormat="1" applyFont="1" applyFill="1" applyBorder="1" applyAlignment="1">
      <alignment horizontal="center" vertical="center" wrapText="1"/>
    </xf>
    <xf numFmtId="49" fontId="44" fillId="4" borderId="50" xfId="0" applyNumberFormat="1" applyFont="1" applyFill="1" applyBorder="1" applyAlignment="1">
      <alignment horizontal="center" vertical="center" wrapText="1"/>
    </xf>
    <xf numFmtId="49" fontId="44" fillId="4" borderId="50" xfId="0" applyNumberFormat="1" applyFont="1" applyFill="1" applyBorder="1" applyAlignment="1">
      <alignment horizontal="center" vertical="center"/>
    </xf>
    <xf numFmtId="3" fontId="40" fillId="4" borderId="50" xfId="0" applyNumberFormat="1" applyFont="1" applyFill="1" applyBorder="1" applyAlignment="1">
      <alignment horizontal="center" vertical="center" wrapText="1"/>
    </xf>
    <xf numFmtId="3" fontId="40" fillId="4" borderId="50" xfId="0" applyNumberFormat="1" applyFont="1" applyFill="1" applyBorder="1" applyAlignment="1">
      <alignment horizontal="center" vertical="center"/>
    </xf>
    <xf numFmtId="3" fontId="40" fillId="4" borderId="51" xfId="0" applyNumberFormat="1" applyFont="1" applyFill="1" applyBorder="1" applyAlignment="1">
      <alignment horizontal="center" vertical="center"/>
    </xf>
    <xf numFmtId="0" fontId="45" fillId="9" borderId="52" xfId="0" applyFont="1" applyFill="1" applyBorder="1" applyAlignment="1">
      <alignment horizontal="left" vertical="center"/>
    </xf>
    <xf numFmtId="0" fontId="47" fillId="9" borderId="52" xfId="0" applyFont="1" applyFill="1" applyBorder="1" applyAlignment="1">
      <alignment vertical="center"/>
    </xf>
    <xf numFmtId="0" fontId="14" fillId="0" borderId="52" xfId="0" applyFont="1" applyBorder="1" applyAlignment="1">
      <alignment vertical="center"/>
    </xf>
    <xf numFmtId="0" fontId="22" fillId="0" borderId="53" xfId="0" applyFont="1" applyBorder="1" applyAlignment="1">
      <alignment horizontal="left" vertical="center" wrapText="1"/>
    </xf>
    <xf numFmtId="0" fontId="22" fillId="0" borderId="36" xfId="0" applyFont="1" applyBorder="1" applyAlignment="1">
      <alignment horizontal="left" vertical="center" wrapText="1"/>
    </xf>
    <xf numFmtId="0" fontId="22" fillId="0" borderId="54" xfId="0" applyFont="1" applyBorder="1" applyAlignment="1">
      <alignment horizontal="left" vertical="center" wrapText="1"/>
    </xf>
    <xf numFmtId="165" fontId="22" fillId="0" borderId="55" xfId="0" applyNumberFormat="1" applyFont="1" applyBorder="1" applyAlignment="1">
      <alignment horizontal="center" vertical="center"/>
    </xf>
    <xf numFmtId="0" fontId="14" fillId="0" borderId="53"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horizontal="left" vertical="center" wrapText="1"/>
    </xf>
    <xf numFmtId="0" fontId="22" fillId="5" borderId="53" xfId="0" applyFont="1" applyFill="1" applyBorder="1" applyAlignment="1">
      <alignment horizontal="left" vertical="center" wrapText="1"/>
    </xf>
    <xf numFmtId="0" fontId="22" fillId="5" borderId="36" xfId="0" applyFont="1" applyFill="1" applyBorder="1" applyAlignment="1">
      <alignment horizontal="left" vertical="center" wrapText="1"/>
    </xf>
    <xf numFmtId="0" fontId="22" fillId="5" borderId="54" xfId="0" applyFont="1" applyFill="1" applyBorder="1" applyAlignment="1">
      <alignment horizontal="left" vertical="center" wrapText="1"/>
    </xf>
    <xf numFmtId="165" fontId="22" fillId="5" borderId="55" xfId="0" applyNumberFormat="1" applyFont="1" applyFill="1" applyBorder="1" applyAlignment="1">
      <alignment horizontal="center" vertical="center"/>
    </xf>
    <xf numFmtId="0" fontId="22" fillId="5" borderId="56" xfId="0" applyFont="1" applyFill="1" applyBorder="1" applyAlignment="1">
      <alignment horizontal="left" vertical="center" wrapText="1"/>
    </xf>
    <xf numFmtId="0" fontId="22" fillId="5" borderId="57" xfId="0" applyFont="1" applyFill="1" applyBorder="1" applyAlignment="1">
      <alignment horizontal="left" vertical="center" wrapText="1"/>
    </xf>
    <xf numFmtId="0" fontId="22" fillId="5" borderId="58" xfId="0" applyFont="1" applyFill="1" applyBorder="1" applyAlignment="1">
      <alignment horizontal="left" vertical="center" wrapText="1"/>
    </xf>
    <xf numFmtId="165" fontId="22" fillId="5" borderId="59" xfId="0" applyNumberFormat="1" applyFont="1" applyFill="1" applyBorder="1" applyAlignment="1">
      <alignment horizontal="center" vertical="center"/>
    </xf>
    <xf numFmtId="0" fontId="45" fillId="9" borderId="60" xfId="0" applyFont="1" applyFill="1" applyBorder="1" applyAlignment="1">
      <alignment horizontal="left" vertical="center"/>
    </xf>
    <xf numFmtId="0" fontId="14" fillId="0" borderId="60" xfId="0" applyFont="1" applyBorder="1" applyAlignment="1">
      <alignment vertical="center"/>
    </xf>
    <xf numFmtId="0" fontId="45" fillId="5" borderId="55" xfId="0" applyFont="1" applyFill="1" applyBorder="1" applyAlignment="1">
      <alignment horizontal="left" vertical="center" wrapText="1"/>
    </xf>
    <xf numFmtId="0" fontId="45" fillId="5" borderId="59" xfId="0" applyFont="1" applyFill="1" applyBorder="1" applyAlignment="1">
      <alignment horizontal="left" vertical="center" wrapText="1"/>
    </xf>
    <xf numFmtId="0" fontId="14" fillId="0" borderId="60" xfId="0" applyFont="1" applyBorder="1"/>
    <xf numFmtId="0" fontId="22" fillId="0" borderId="55" xfId="0" applyFont="1" applyBorder="1" applyAlignment="1">
      <alignment horizontal="left" vertical="center" wrapText="1"/>
    </xf>
    <xf numFmtId="0" fontId="14" fillId="0" borderId="55" xfId="0" applyFont="1" applyBorder="1" applyAlignment="1">
      <alignment horizontal="left" vertical="center" wrapText="1"/>
    </xf>
    <xf numFmtId="0" fontId="22" fillId="0" borderId="59" xfId="0" applyFont="1" applyBorder="1" applyAlignment="1">
      <alignment horizontal="left" vertical="center" wrapText="1"/>
    </xf>
    <xf numFmtId="165" fontId="22" fillId="0" borderId="59" xfId="0" applyNumberFormat="1" applyFont="1" applyBorder="1" applyAlignment="1">
      <alignment horizontal="center" vertical="center"/>
    </xf>
    <xf numFmtId="0" fontId="45" fillId="0" borderId="55" xfId="0" applyFont="1" applyBorder="1" applyAlignment="1">
      <alignment horizontal="left" vertical="center" wrapText="1"/>
    </xf>
    <xf numFmtId="0" fontId="45" fillId="0" borderId="59" xfId="0" applyFont="1" applyBorder="1" applyAlignment="1">
      <alignment horizontal="left" vertical="center" wrapText="1"/>
    </xf>
    <xf numFmtId="4" fontId="50" fillId="2" borderId="1" xfId="0" applyNumberFormat="1" applyFont="1" applyFill="1" applyBorder="1"/>
    <xf numFmtId="4" fontId="51" fillId="2" borderId="1" xfId="0" applyNumberFormat="1" applyFont="1" applyFill="1" applyBorder="1"/>
    <xf numFmtId="0" fontId="50" fillId="2" borderId="0" xfId="0" applyFont="1" applyFill="1"/>
    <xf numFmtId="4" fontId="51" fillId="5" borderId="1" xfId="0" applyNumberFormat="1" applyFont="1" applyFill="1" applyBorder="1"/>
  </cellXfs>
  <cellStyles count="5">
    <cellStyle name="Hyperlink 2" xfId="3" xr:uid="{E67E0993-B887-8242-B311-A5EF27B63689}"/>
    <cellStyle name="Normal" xfId="0" builtinId="0"/>
    <cellStyle name="Normal 2" xfId="2" xr:uid="{D72DAD8D-69E7-F848-9579-42D4ED1C954B}"/>
    <cellStyle name="Normal_TFI-POD" xfId="1" xr:uid="{8579CF24-388A-8B47-A0BC-85C6EF461506}"/>
    <cellStyle name="Style 1" xfId="4" xr:uid="{2B944460-7BF6-D345-B93F-D838C608B424}"/>
  </cellStyles>
  <dxfs count="2">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10</xdr:col>
      <xdr:colOff>487680</xdr:colOff>
      <xdr:row>33</xdr:row>
      <xdr:rowOff>121920</xdr:rowOff>
    </xdr:to>
    <xdr:sp macro="" textlink="">
      <xdr:nvSpPr>
        <xdr:cNvPr id="1273" name="Text Box 249" hidden="1">
          <a:extLst>
            <a:ext uri="{FF2B5EF4-FFF2-40B4-BE49-F238E27FC236}">
              <a16:creationId xmlns:a16="http://schemas.microsoft.com/office/drawing/2014/main" id="{00000000-0008-0000-0000-0000F9040000}"/>
            </a:ext>
          </a:extLst>
        </xdr:cNvPr>
        <xdr:cNvSpPr txBox="1">
          <a:spLocks noSelect="1"/>
        </xdr:cNvSpPr>
      </xdr:nvSpPr>
      <xdr:spPr bwMode="auto">
        <a:xfrm>
          <a:off x="0" y="0"/>
          <a:ext cx="7620000" cy="7620000"/>
        </a:xfrm>
        <a:prstGeom prst="rect">
          <a:avLst/>
        </a:prstGeom>
        <a:solidFill>
          <a:srgbClr val="FFFFFF"/>
        </a:solidFill>
        <a:ln w="9525" cap="flat" cmpd="sng" algn="in">
          <a:solidFill>
            <a:srgbClr val="000000"/>
          </a:solidFill>
          <a:miter lim="800000"/>
          <a:headEnd type="none" w="sm" len="sm"/>
          <a:tailEnd type="none" w="sm" len="sm"/>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9</xdr:col>
      <xdr:colOff>0</xdr:colOff>
      <xdr:row>36</xdr:row>
      <xdr:rowOff>121920</xdr:rowOff>
    </xdr:to>
    <xdr:sp macro="" textlink="">
      <xdr:nvSpPr>
        <xdr:cNvPr id="2235" name="Text Box 187" hidden="1">
          <a:extLst>
            <a:ext uri="{FF2B5EF4-FFF2-40B4-BE49-F238E27FC236}">
              <a16:creationId xmlns:a16="http://schemas.microsoft.com/office/drawing/2014/main" id="{00000000-0008-0000-0100-0000BB080000}"/>
            </a:ext>
          </a:extLst>
        </xdr:cNvPr>
        <xdr:cNvSpPr txBox="1">
          <a:spLocks noSelect="1"/>
        </xdr:cNvSpPr>
      </xdr:nvSpPr>
      <xdr:spPr bwMode="auto">
        <a:xfrm>
          <a:off x="0" y="0"/>
          <a:ext cx="7620000" cy="7620000"/>
        </a:xfrm>
        <a:prstGeom prst="rect">
          <a:avLst/>
        </a:prstGeom>
        <a:solidFill>
          <a:srgbClr val="FFFFFF"/>
        </a:solidFill>
        <a:ln w="9525" cap="flat" cmpd="sng" algn="in">
          <a:solidFill>
            <a:srgbClr val="000000"/>
          </a:solidFill>
          <a:miter lim="800000"/>
          <a:headEnd type="none" w="sm" len="sm"/>
          <a:tailEnd type="none" w="sm" len="sm"/>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0</xdr:rowOff>
    </xdr:from>
    <xdr:to>
      <xdr:col>10</xdr:col>
      <xdr:colOff>487680</xdr:colOff>
      <xdr:row>32</xdr:row>
      <xdr:rowOff>121920</xdr:rowOff>
    </xdr:to>
    <xdr:sp macro="" textlink="">
      <xdr:nvSpPr>
        <xdr:cNvPr id="3173" name="Text Box 101" hidden="1">
          <a:extLst>
            <a:ext uri="{FF2B5EF4-FFF2-40B4-BE49-F238E27FC236}">
              <a16:creationId xmlns:a16="http://schemas.microsoft.com/office/drawing/2014/main" id="{00000000-0008-0000-0200-0000650C0000}"/>
            </a:ext>
          </a:extLst>
        </xdr:cNvPr>
        <xdr:cNvSpPr txBox="1">
          <a:spLocks noSelect="1"/>
        </xdr:cNvSpPr>
      </xdr:nvSpPr>
      <xdr:spPr bwMode="auto">
        <a:xfrm>
          <a:off x="0" y="0"/>
          <a:ext cx="7620000" cy="7620000"/>
        </a:xfrm>
        <a:prstGeom prst="rect">
          <a:avLst/>
        </a:prstGeom>
        <a:solidFill>
          <a:srgbClr val="FFFFFF"/>
        </a:solidFill>
        <a:ln w="9525" cap="flat" cmpd="sng" algn="in">
          <a:solidFill>
            <a:srgbClr val="000000"/>
          </a:solidFill>
          <a:miter lim="800000"/>
          <a:headEnd type="none" w="sm" len="sm"/>
          <a:tailEnd type="none" w="sm" len="sm"/>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0</xdr:rowOff>
    </xdr:from>
    <xdr:to>
      <xdr:col>10</xdr:col>
      <xdr:colOff>487680</xdr:colOff>
      <xdr:row>26</xdr:row>
      <xdr:rowOff>304800</xdr:rowOff>
    </xdr:to>
    <xdr:sp macro="" textlink="">
      <xdr:nvSpPr>
        <xdr:cNvPr id="2" name="AutoShape 833">
          <a:extLst>
            <a:ext uri="{FF2B5EF4-FFF2-40B4-BE49-F238E27FC236}">
              <a16:creationId xmlns:a16="http://schemas.microsoft.com/office/drawing/2014/main" id="{00000000-0008-0000-0300-000002000000}"/>
            </a:ext>
          </a:extLst>
        </xdr:cNvPr>
        <xdr:cNvSpPr>
          <a:spLocks noChangeArrowheads="1"/>
        </xdr:cNvSpPr>
      </xdr:nvSpPr>
      <xdr:spPr bwMode="auto">
        <a:xfrm>
          <a:off x="0" y="0"/>
          <a:ext cx="5859780" cy="7696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6</xdr:row>
      <xdr:rowOff>0</xdr:rowOff>
    </xdr:from>
    <xdr:to>
      <xdr:col>10</xdr:col>
      <xdr:colOff>487680</xdr:colOff>
      <xdr:row>26</xdr:row>
      <xdr:rowOff>304800</xdr:rowOff>
    </xdr:to>
    <xdr:sp macro="" textlink="">
      <xdr:nvSpPr>
        <xdr:cNvPr id="3" name="AutoShape 833">
          <a:extLst>
            <a:ext uri="{FF2B5EF4-FFF2-40B4-BE49-F238E27FC236}">
              <a16:creationId xmlns:a16="http://schemas.microsoft.com/office/drawing/2014/main" id="{00000000-0008-0000-0300-000003000000}"/>
            </a:ext>
          </a:extLst>
        </xdr:cNvPr>
        <xdr:cNvSpPr>
          <a:spLocks noChangeArrowheads="1"/>
        </xdr:cNvSpPr>
      </xdr:nvSpPr>
      <xdr:spPr bwMode="auto">
        <a:xfrm>
          <a:off x="0" y="0"/>
          <a:ext cx="5859780" cy="7696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6</xdr:row>
      <xdr:rowOff>0</xdr:rowOff>
    </xdr:from>
    <xdr:to>
      <xdr:col>10</xdr:col>
      <xdr:colOff>487680</xdr:colOff>
      <xdr:row>26</xdr:row>
      <xdr:rowOff>304800</xdr:rowOff>
    </xdr:to>
    <xdr:sp macro="" textlink="">
      <xdr:nvSpPr>
        <xdr:cNvPr id="4" name="AutoShape 833">
          <a:extLst>
            <a:ext uri="{FF2B5EF4-FFF2-40B4-BE49-F238E27FC236}">
              <a16:creationId xmlns:a16="http://schemas.microsoft.com/office/drawing/2014/main" id="{00000000-0008-0000-0300-000004000000}"/>
            </a:ext>
          </a:extLst>
        </xdr:cNvPr>
        <xdr:cNvSpPr>
          <a:spLocks noChangeArrowheads="1"/>
        </xdr:cNvSpPr>
      </xdr:nvSpPr>
      <xdr:spPr bwMode="auto">
        <a:xfrm>
          <a:off x="0" y="0"/>
          <a:ext cx="5859780" cy="76962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6</xdr:row>
      <xdr:rowOff>0</xdr:rowOff>
    </xdr:from>
    <xdr:to>
      <xdr:col>10</xdr:col>
      <xdr:colOff>487680</xdr:colOff>
      <xdr:row>26</xdr:row>
      <xdr:rowOff>304800</xdr:rowOff>
    </xdr:to>
    <xdr:sp macro="" textlink="">
      <xdr:nvSpPr>
        <xdr:cNvPr id="5" name="AutoShape 833">
          <a:extLst>
            <a:ext uri="{FF2B5EF4-FFF2-40B4-BE49-F238E27FC236}">
              <a16:creationId xmlns:a16="http://schemas.microsoft.com/office/drawing/2014/main" id="{00000000-0008-0000-0300-000005000000}"/>
            </a:ext>
          </a:extLst>
        </xdr:cNvPr>
        <xdr:cNvSpPr>
          <a:spLocks noChangeArrowheads="1"/>
        </xdr:cNvSpPr>
      </xdr:nvSpPr>
      <xdr:spPr bwMode="auto">
        <a:xfrm>
          <a:off x="0" y="0"/>
          <a:ext cx="5859780" cy="76962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atija@stanovijadran.com" TargetMode="External"/><Relationship Id="rId2" Type="http://schemas.openxmlformats.org/officeDocument/2006/relationships/hyperlink" Target="mailto:info@stanovijadran.com" TargetMode="External"/><Relationship Id="rId1" Type="http://schemas.openxmlformats.org/officeDocument/2006/relationships/hyperlink" Target="http://www.stanovijadran.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E1DCA-D27E-B542-B0DB-8CAA3E5D1968}">
  <dimension ref="A1:L63"/>
  <sheetViews>
    <sheetView tabSelected="1" view="pageBreakPreview" zoomScaleNormal="100" zoomScaleSheetLayoutView="100" workbookViewId="0">
      <selection activeCell="C27" sqref="C27"/>
    </sheetView>
  </sheetViews>
  <sheetFormatPr baseColWidth="10" defaultColWidth="9.1640625" defaultRowHeight="13"/>
  <cols>
    <col min="1" max="1" width="9.1640625" style="14"/>
    <col min="2" max="2" width="13" style="14" customWidth="1"/>
    <col min="3" max="4" width="9.1640625" style="14"/>
    <col min="5" max="5" width="10.6640625" style="14" customWidth="1"/>
    <col min="6" max="6" width="9.1640625" style="14"/>
    <col min="7" max="7" width="15.1640625" style="14" customWidth="1"/>
    <col min="8" max="8" width="19.33203125" style="14" customWidth="1"/>
    <col min="9" max="9" width="14.5" style="14" customWidth="1"/>
    <col min="10" max="16384" width="9.1640625" style="14"/>
  </cols>
  <sheetData>
    <row r="1" spans="1:12" ht="16">
      <c r="A1" s="9" t="s">
        <v>5</v>
      </c>
      <c r="B1" s="10"/>
      <c r="C1" s="10"/>
      <c r="D1" s="11"/>
      <c r="E1" s="11"/>
      <c r="F1" s="11"/>
      <c r="G1" s="11"/>
      <c r="H1" s="11"/>
      <c r="I1" s="12"/>
      <c r="J1" s="13"/>
      <c r="K1" s="13"/>
      <c r="L1" s="13"/>
    </row>
    <row r="2" spans="1:12" ht="13" customHeight="1">
      <c r="A2" s="15" t="s">
        <v>6</v>
      </c>
      <c r="B2" s="16"/>
      <c r="C2" s="16"/>
      <c r="D2" s="17"/>
      <c r="E2" s="18" t="s">
        <v>55</v>
      </c>
      <c r="F2" s="19"/>
      <c r="G2" s="20" t="s">
        <v>7</v>
      </c>
      <c r="H2" s="18" t="s">
        <v>0</v>
      </c>
      <c r="I2" s="21"/>
      <c r="J2" s="13"/>
      <c r="K2" s="13"/>
      <c r="L2" s="13"/>
    </row>
    <row r="3" spans="1:12">
      <c r="A3" s="22"/>
      <c r="B3" s="23"/>
      <c r="C3" s="23"/>
      <c r="D3" s="23"/>
      <c r="E3" s="24"/>
      <c r="F3" s="24"/>
      <c r="G3" s="23"/>
      <c r="H3" s="23"/>
      <c r="I3" s="21"/>
      <c r="J3" s="13"/>
      <c r="K3" s="13"/>
      <c r="L3" s="13"/>
    </row>
    <row r="4" spans="1:12" ht="16" customHeight="1">
      <c r="A4" s="25" t="s">
        <v>54</v>
      </c>
      <c r="B4" s="26"/>
      <c r="C4" s="26"/>
      <c r="D4" s="26"/>
      <c r="E4" s="26"/>
      <c r="F4" s="26"/>
      <c r="G4" s="26"/>
      <c r="H4" s="26"/>
      <c r="I4" s="27"/>
      <c r="J4" s="13"/>
      <c r="K4" s="13"/>
      <c r="L4" s="13"/>
    </row>
    <row r="5" spans="1:12">
      <c r="A5" s="28"/>
      <c r="B5" s="29"/>
      <c r="C5" s="29"/>
      <c r="D5" s="29"/>
      <c r="E5" s="30"/>
      <c r="F5" s="31"/>
      <c r="G5" s="32"/>
      <c r="H5" s="33"/>
      <c r="I5" s="34"/>
      <c r="J5" s="13"/>
      <c r="K5" s="13"/>
      <c r="L5" s="13"/>
    </row>
    <row r="6" spans="1:12">
      <c r="A6" s="35" t="s">
        <v>8</v>
      </c>
      <c r="B6" s="36"/>
      <c r="C6" s="37" t="s">
        <v>9</v>
      </c>
      <c r="D6" s="38"/>
      <c r="E6" s="39"/>
      <c r="F6" s="39"/>
      <c r="G6" s="39"/>
      <c r="H6" s="39"/>
      <c r="I6" s="40"/>
      <c r="J6" s="13"/>
      <c r="K6" s="13"/>
      <c r="L6" s="13"/>
    </row>
    <row r="7" spans="1:12">
      <c r="A7" s="41"/>
      <c r="B7" s="42"/>
      <c r="C7" s="29"/>
      <c r="D7" s="29"/>
      <c r="E7" s="39"/>
      <c r="F7" s="39"/>
      <c r="G7" s="39"/>
      <c r="H7" s="39"/>
      <c r="I7" s="40"/>
      <c r="J7" s="13"/>
      <c r="K7" s="13"/>
      <c r="L7" s="13"/>
    </row>
    <row r="8" spans="1:12" ht="13" customHeight="1">
      <c r="A8" s="43" t="s">
        <v>10</v>
      </c>
      <c r="B8" s="44"/>
      <c r="C8" s="37" t="s">
        <v>11</v>
      </c>
      <c r="D8" s="38"/>
      <c r="E8" s="39"/>
      <c r="F8" s="39"/>
      <c r="G8" s="39"/>
      <c r="H8" s="39"/>
      <c r="I8" s="34"/>
      <c r="J8" s="13"/>
      <c r="K8" s="13"/>
      <c r="L8" s="13"/>
    </row>
    <row r="9" spans="1:12">
      <c r="A9" s="45"/>
      <c r="B9" s="46"/>
      <c r="C9" s="47"/>
      <c r="D9" s="29"/>
      <c r="E9" s="29"/>
      <c r="F9" s="29"/>
      <c r="G9" s="29"/>
      <c r="H9" s="29"/>
      <c r="I9" s="34"/>
      <c r="J9" s="13"/>
      <c r="K9" s="13"/>
      <c r="L9" s="13"/>
    </row>
    <row r="10" spans="1:12" ht="13" customHeight="1">
      <c r="A10" s="48" t="s">
        <v>12</v>
      </c>
      <c r="B10" s="49"/>
      <c r="C10" s="37" t="s">
        <v>13</v>
      </c>
      <c r="D10" s="50"/>
      <c r="E10" s="51"/>
      <c r="F10" s="29"/>
      <c r="G10" s="29"/>
      <c r="H10" s="29"/>
      <c r="I10" s="34"/>
      <c r="J10" s="13"/>
      <c r="K10" s="13"/>
      <c r="L10" s="13"/>
    </row>
    <row r="11" spans="1:12">
      <c r="A11" s="52"/>
      <c r="B11" s="49"/>
      <c r="C11" s="29"/>
      <c r="D11" s="29"/>
      <c r="E11" s="29"/>
      <c r="F11" s="29"/>
      <c r="G11" s="29"/>
      <c r="H11" s="29"/>
      <c r="I11" s="34"/>
      <c r="J11" s="13"/>
      <c r="K11" s="13"/>
      <c r="L11" s="13"/>
    </row>
    <row r="12" spans="1:12">
      <c r="A12" s="35" t="s">
        <v>14</v>
      </c>
      <c r="B12" s="36"/>
      <c r="C12" s="53" t="s">
        <v>1</v>
      </c>
      <c r="D12" s="54"/>
      <c r="E12" s="54"/>
      <c r="F12" s="54"/>
      <c r="G12" s="54"/>
      <c r="H12" s="54"/>
      <c r="I12" s="55"/>
      <c r="J12" s="13"/>
      <c r="K12" s="13"/>
      <c r="L12" s="13"/>
    </row>
    <row r="13" spans="1:12">
      <c r="A13" s="41"/>
      <c r="B13" s="42"/>
      <c r="C13" s="56"/>
      <c r="D13" s="29"/>
      <c r="E13" s="29"/>
      <c r="F13" s="29"/>
      <c r="G13" s="29"/>
      <c r="H13" s="29"/>
      <c r="I13" s="34"/>
      <c r="J13" s="13"/>
      <c r="K13" s="13"/>
      <c r="L13" s="13"/>
    </row>
    <row r="14" spans="1:12">
      <c r="A14" s="35" t="s">
        <v>15</v>
      </c>
      <c r="B14" s="36"/>
      <c r="C14" s="57">
        <v>21000</v>
      </c>
      <c r="D14" s="58"/>
      <c r="E14" s="29"/>
      <c r="F14" s="53" t="s">
        <v>16</v>
      </c>
      <c r="G14" s="54"/>
      <c r="H14" s="54"/>
      <c r="I14" s="55"/>
      <c r="J14" s="13"/>
      <c r="K14" s="13"/>
      <c r="L14" s="13"/>
    </row>
    <row r="15" spans="1:12">
      <c r="A15" s="41"/>
      <c r="B15" s="42"/>
      <c r="C15" s="29"/>
      <c r="D15" s="29"/>
      <c r="E15" s="29"/>
      <c r="F15" s="29"/>
      <c r="G15" s="29"/>
      <c r="H15" s="29"/>
      <c r="I15" s="34"/>
      <c r="J15" s="13"/>
      <c r="K15" s="13"/>
      <c r="L15" s="13"/>
    </row>
    <row r="16" spans="1:12">
      <c r="A16" s="35" t="s">
        <v>17</v>
      </c>
      <c r="B16" s="36"/>
      <c r="C16" s="53" t="s">
        <v>18</v>
      </c>
      <c r="D16" s="54"/>
      <c r="E16" s="54"/>
      <c r="F16" s="54"/>
      <c r="G16" s="54"/>
      <c r="H16" s="54"/>
      <c r="I16" s="55"/>
      <c r="J16" s="13"/>
      <c r="K16" s="13"/>
      <c r="L16" s="13"/>
    </row>
    <row r="17" spans="1:12">
      <c r="A17" s="41"/>
      <c r="B17" s="42"/>
      <c r="C17" s="29"/>
      <c r="D17" s="29"/>
      <c r="E17" s="29"/>
      <c r="F17" s="29"/>
      <c r="G17" s="29"/>
      <c r="H17" s="29"/>
      <c r="I17" s="34"/>
      <c r="J17" s="13"/>
      <c r="K17" s="13"/>
      <c r="L17" s="13"/>
    </row>
    <row r="18" spans="1:12">
      <c r="A18" s="35" t="s">
        <v>19</v>
      </c>
      <c r="B18" s="36"/>
      <c r="C18" s="59" t="s">
        <v>20</v>
      </c>
      <c r="D18" s="60"/>
      <c r="E18" s="60"/>
      <c r="F18" s="60"/>
      <c r="G18" s="60"/>
      <c r="H18" s="60"/>
      <c r="I18" s="61"/>
      <c r="J18" s="13"/>
      <c r="K18" s="13"/>
      <c r="L18" s="13"/>
    </row>
    <row r="19" spans="1:12">
      <c r="A19" s="41"/>
      <c r="B19" s="42"/>
      <c r="C19" s="56"/>
      <c r="D19" s="29"/>
      <c r="E19" s="29"/>
      <c r="F19" s="29"/>
      <c r="G19" s="29"/>
      <c r="H19" s="29"/>
      <c r="I19" s="34"/>
      <c r="J19" s="13"/>
      <c r="K19" s="13"/>
      <c r="L19" s="13"/>
    </row>
    <row r="20" spans="1:12">
      <c r="A20" s="35" t="s">
        <v>21</v>
      </c>
      <c r="B20" s="36"/>
      <c r="C20" s="59" t="s">
        <v>22</v>
      </c>
      <c r="D20" s="60"/>
      <c r="E20" s="60"/>
      <c r="F20" s="60"/>
      <c r="G20" s="60"/>
      <c r="H20" s="60"/>
      <c r="I20" s="61"/>
      <c r="J20" s="13"/>
      <c r="K20" s="13"/>
      <c r="L20" s="13"/>
    </row>
    <row r="21" spans="1:12">
      <c r="A21" s="41"/>
      <c r="B21" s="42"/>
      <c r="C21" s="56"/>
      <c r="D21" s="29"/>
      <c r="E21" s="29"/>
      <c r="F21" s="29"/>
      <c r="G21" s="29"/>
      <c r="H21" s="29"/>
      <c r="I21" s="34"/>
      <c r="J21" s="13"/>
      <c r="K21" s="13"/>
      <c r="L21" s="13"/>
    </row>
    <row r="22" spans="1:12">
      <c r="A22" s="35" t="s">
        <v>23</v>
      </c>
      <c r="B22" s="36"/>
      <c r="C22" s="62">
        <v>409</v>
      </c>
      <c r="D22" s="53" t="s">
        <v>24</v>
      </c>
      <c r="E22" s="63"/>
      <c r="F22" s="64"/>
      <c r="G22" s="35"/>
      <c r="H22" s="65"/>
      <c r="I22" s="66"/>
      <c r="J22" s="13"/>
      <c r="K22" s="13"/>
      <c r="L22" s="13"/>
    </row>
    <row r="23" spans="1:12">
      <c r="A23" s="41"/>
      <c r="B23" s="42"/>
      <c r="C23" s="29"/>
      <c r="D23" s="29"/>
      <c r="E23" s="29"/>
      <c r="F23" s="29"/>
      <c r="G23" s="29"/>
      <c r="H23" s="29"/>
      <c r="I23" s="34"/>
      <c r="J23" s="13"/>
      <c r="K23" s="13"/>
      <c r="L23" s="13"/>
    </row>
    <row r="24" spans="1:12">
      <c r="A24" s="35" t="s">
        <v>25</v>
      </c>
      <c r="B24" s="36"/>
      <c r="C24" s="62">
        <v>17</v>
      </c>
      <c r="D24" s="53" t="s">
        <v>26</v>
      </c>
      <c r="E24" s="63"/>
      <c r="F24" s="63"/>
      <c r="G24" s="64"/>
      <c r="H24" s="67" t="s">
        <v>27</v>
      </c>
      <c r="I24" s="68">
        <v>9</v>
      </c>
      <c r="J24" s="13"/>
      <c r="K24" s="13"/>
      <c r="L24" s="13"/>
    </row>
    <row r="25" spans="1:12">
      <c r="A25" s="41"/>
      <c r="B25" s="42"/>
      <c r="C25" s="29"/>
      <c r="D25" s="29"/>
      <c r="E25" s="29"/>
      <c r="F25" s="29"/>
      <c r="G25" s="42"/>
      <c r="H25" s="42" t="s">
        <v>28</v>
      </c>
      <c r="I25" s="69"/>
      <c r="J25" s="13"/>
      <c r="K25" s="13"/>
      <c r="L25" s="13"/>
    </row>
    <row r="26" spans="1:12">
      <c r="A26" s="35" t="s">
        <v>29</v>
      </c>
      <c r="B26" s="36"/>
      <c r="C26" s="70" t="s">
        <v>56</v>
      </c>
      <c r="D26" s="71"/>
      <c r="E26" s="13"/>
      <c r="F26" s="29"/>
      <c r="G26" s="72" t="s">
        <v>30</v>
      </c>
      <c r="H26" s="36"/>
      <c r="I26" s="73" t="s">
        <v>31</v>
      </c>
      <c r="J26" s="13"/>
      <c r="K26" s="13"/>
      <c r="L26" s="13"/>
    </row>
    <row r="27" spans="1:12">
      <c r="A27" s="41"/>
      <c r="B27" s="42"/>
      <c r="C27" s="29"/>
      <c r="D27" s="29"/>
      <c r="E27" s="29"/>
      <c r="F27" s="29"/>
      <c r="G27" s="29"/>
      <c r="H27" s="29"/>
      <c r="I27" s="74"/>
      <c r="J27" s="13"/>
      <c r="K27" s="13"/>
      <c r="L27" s="13"/>
    </row>
    <row r="28" spans="1:12">
      <c r="A28" s="75" t="s">
        <v>32</v>
      </c>
      <c r="B28" s="76"/>
      <c r="C28" s="77"/>
      <c r="D28" s="77"/>
      <c r="E28" s="76" t="s">
        <v>33</v>
      </c>
      <c r="F28" s="78"/>
      <c r="G28" s="78"/>
      <c r="H28" s="77" t="s">
        <v>34</v>
      </c>
      <c r="I28" s="79"/>
      <c r="J28" s="13"/>
      <c r="K28" s="13"/>
      <c r="L28" s="13"/>
    </row>
    <row r="29" spans="1:12">
      <c r="A29" s="80"/>
      <c r="B29" s="13"/>
      <c r="C29" s="13"/>
      <c r="D29" s="29"/>
      <c r="E29" s="29"/>
      <c r="F29" s="29"/>
      <c r="G29" s="29"/>
      <c r="H29" s="81"/>
      <c r="I29" s="74"/>
      <c r="J29" s="13"/>
      <c r="K29" s="13"/>
      <c r="L29" s="13"/>
    </row>
    <row r="30" spans="1:12">
      <c r="A30" s="82"/>
      <c r="B30" s="83"/>
      <c r="C30" s="83"/>
      <c r="D30" s="84"/>
      <c r="E30" s="82"/>
      <c r="F30" s="83"/>
      <c r="G30" s="83"/>
      <c r="H30" s="85"/>
      <c r="I30" s="86"/>
      <c r="J30" s="13"/>
      <c r="K30" s="13"/>
      <c r="L30" s="13"/>
    </row>
    <row r="31" spans="1:12">
      <c r="A31" s="41"/>
      <c r="B31" s="42"/>
      <c r="C31" s="56"/>
      <c r="D31" s="87"/>
      <c r="E31" s="87"/>
      <c r="F31" s="87"/>
      <c r="G31" s="88"/>
      <c r="H31" s="29"/>
      <c r="I31" s="89"/>
      <c r="J31" s="13"/>
      <c r="K31" s="13"/>
      <c r="L31" s="13"/>
    </row>
    <row r="32" spans="1:12">
      <c r="A32" s="82"/>
      <c r="B32" s="83"/>
      <c r="C32" s="83"/>
      <c r="D32" s="84"/>
      <c r="E32" s="82"/>
      <c r="F32" s="83"/>
      <c r="G32" s="83"/>
      <c r="H32" s="85"/>
      <c r="I32" s="86"/>
      <c r="J32" s="13"/>
      <c r="K32" s="13"/>
      <c r="L32" s="13"/>
    </row>
    <row r="33" spans="1:12">
      <c r="A33" s="41"/>
      <c r="B33" s="42"/>
      <c r="C33" s="56"/>
      <c r="D33" s="90"/>
      <c r="E33" s="90"/>
      <c r="F33" s="90"/>
      <c r="G33" s="39"/>
      <c r="H33" s="29"/>
      <c r="I33" s="91"/>
      <c r="J33" s="13"/>
      <c r="K33" s="13"/>
      <c r="L33" s="13"/>
    </row>
    <row r="34" spans="1:12">
      <c r="A34" s="82"/>
      <c r="B34" s="83"/>
      <c r="C34" s="83"/>
      <c r="D34" s="84"/>
      <c r="E34" s="82"/>
      <c r="F34" s="83"/>
      <c r="G34" s="83"/>
      <c r="H34" s="85"/>
      <c r="I34" s="86"/>
      <c r="J34" s="13"/>
      <c r="K34" s="13"/>
      <c r="L34" s="13"/>
    </row>
    <row r="35" spans="1:12">
      <c r="A35" s="41"/>
      <c r="B35" s="42"/>
      <c r="C35" s="56"/>
      <c r="D35" s="90"/>
      <c r="E35" s="90"/>
      <c r="F35" s="90"/>
      <c r="G35" s="39"/>
      <c r="H35" s="29"/>
      <c r="I35" s="91"/>
      <c r="J35" s="13"/>
      <c r="K35" s="13"/>
      <c r="L35" s="13"/>
    </row>
    <row r="36" spans="1:12">
      <c r="A36" s="82"/>
      <c r="B36" s="83"/>
      <c r="C36" s="83"/>
      <c r="D36" s="84"/>
      <c r="E36" s="82"/>
      <c r="F36" s="83"/>
      <c r="G36" s="83"/>
      <c r="H36" s="85"/>
      <c r="I36" s="86"/>
      <c r="J36" s="13"/>
      <c r="K36" s="13"/>
      <c r="L36" s="13"/>
    </row>
    <row r="37" spans="1:12">
      <c r="A37" s="92"/>
      <c r="B37" s="93"/>
      <c r="C37" s="94"/>
      <c r="D37" s="95"/>
      <c r="E37" s="29"/>
      <c r="F37" s="94"/>
      <c r="G37" s="95"/>
      <c r="H37" s="29"/>
      <c r="I37" s="34"/>
      <c r="J37" s="13"/>
      <c r="K37" s="13"/>
      <c r="L37" s="13"/>
    </row>
    <row r="38" spans="1:12">
      <c r="A38" s="82"/>
      <c r="B38" s="83"/>
      <c r="C38" s="83"/>
      <c r="D38" s="84"/>
      <c r="E38" s="82"/>
      <c r="F38" s="83"/>
      <c r="G38" s="83"/>
      <c r="H38" s="85"/>
      <c r="I38" s="86"/>
      <c r="J38" s="13"/>
      <c r="K38" s="13"/>
      <c r="L38" s="13"/>
    </row>
    <row r="39" spans="1:12">
      <c r="A39" s="92"/>
      <c r="B39" s="93"/>
      <c r="C39" s="96"/>
      <c r="D39" s="97"/>
      <c r="E39" s="29"/>
      <c r="F39" s="96"/>
      <c r="G39" s="97"/>
      <c r="H39" s="29"/>
      <c r="I39" s="34"/>
      <c r="J39" s="13"/>
      <c r="K39" s="13"/>
      <c r="L39" s="13"/>
    </row>
    <row r="40" spans="1:12">
      <c r="A40" s="82"/>
      <c r="B40" s="83"/>
      <c r="C40" s="83"/>
      <c r="D40" s="84"/>
      <c r="E40" s="82"/>
      <c r="F40" s="83"/>
      <c r="G40" s="83"/>
      <c r="H40" s="85"/>
      <c r="I40" s="86"/>
      <c r="J40" s="13"/>
      <c r="K40" s="13"/>
      <c r="L40" s="13"/>
    </row>
    <row r="41" spans="1:12">
      <c r="A41" s="98"/>
      <c r="B41" s="13"/>
      <c r="C41" s="13"/>
      <c r="D41" s="13"/>
      <c r="E41" s="99"/>
      <c r="F41" s="13"/>
      <c r="G41" s="13"/>
      <c r="H41" s="100"/>
      <c r="I41" s="101"/>
      <c r="J41" s="13"/>
      <c r="K41" s="13"/>
      <c r="L41" s="13"/>
    </row>
    <row r="42" spans="1:12">
      <c r="A42" s="92"/>
      <c r="B42" s="93"/>
      <c r="C42" s="96"/>
      <c r="D42" s="97"/>
      <c r="E42" s="29"/>
      <c r="F42" s="96"/>
      <c r="G42" s="97"/>
      <c r="H42" s="29"/>
      <c r="I42" s="34"/>
      <c r="J42" s="13"/>
      <c r="K42" s="13"/>
      <c r="L42" s="13"/>
    </row>
    <row r="43" spans="1:12">
      <c r="A43" s="102"/>
      <c r="B43" s="103"/>
      <c r="C43" s="103"/>
      <c r="D43" s="47"/>
      <c r="E43" s="47"/>
      <c r="F43" s="103"/>
      <c r="G43" s="47"/>
      <c r="H43" s="47"/>
      <c r="I43" s="104"/>
      <c r="J43" s="13"/>
      <c r="K43" s="13"/>
      <c r="L43" s="13"/>
    </row>
    <row r="44" spans="1:12" ht="13" customHeight="1">
      <c r="A44" s="48" t="s">
        <v>35</v>
      </c>
      <c r="B44" s="105"/>
      <c r="C44" s="85"/>
      <c r="D44" s="86"/>
      <c r="E44" s="29"/>
      <c r="F44" s="53"/>
      <c r="G44" s="83"/>
      <c r="H44" s="83"/>
      <c r="I44" s="84"/>
      <c r="J44" s="13"/>
      <c r="K44" s="13"/>
      <c r="L44" s="13"/>
    </row>
    <row r="45" spans="1:12">
      <c r="A45" s="92"/>
      <c r="B45" s="93"/>
      <c r="C45" s="94"/>
      <c r="D45" s="95"/>
      <c r="E45" s="29"/>
      <c r="F45" s="94"/>
      <c r="G45" s="106"/>
      <c r="H45" s="107"/>
      <c r="I45" s="108"/>
      <c r="J45" s="13"/>
      <c r="K45" s="13"/>
      <c r="L45" s="13"/>
    </row>
    <row r="46" spans="1:12" ht="13" customHeight="1">
      <c r="A46" s="48" t="s">
        <v>36</v>
      </c>
      <c r="B46" s="105"/>
      <c r="C46" s="53" t="s">
        <v>37</v>
      </c>
      <c r="D46" s="109"/>
      <c r="E46" s="109"/>
      <c r="F46" s="109"/>
      <c r="G46" s="109"/>
      <c r="H46" s="109"/>
      <c r="I46" s="110"/>
      <c r="J46" s="13"/>
      <c r="K46" s="13"/>
      <c r="L46" s="13"/>
    </row>
    <row r="47" spans="1:12">
      <c r="A47" s="41"/>
      <c r="B47" s="42"/>
      <c r="C47" s="56" t="s">
        <v>38</v>
      </c>
      <c r="D47" s="29"/>
      <c r="E47" s="29"/>
      <c r="F47" s="29"/>
      <c r="G47" s="29"/>
      <c r="H47" s="29"/>
      <c r="I47" s="34"/>
      <c r="J47" s="13"/>
      <c r="K47" s="13"/>
      <c r="L47" s="13"/>
    </row>
    <row r="48" spans="1:12">
      <c r="A48" s="48" t="s">
        <v>39</v>
      </c>
      <c r="B48" s="105"/>
      <c r="C48" s="111" t="s">
        <v>40</v>
      </c>
      <c r="D48" s="112"/>
      <c r="E48" s="113"/>
      <c r="F48" s="29"/>
      <c r="G48" s="67" t="s">
        <v>41</v>
      </c>
      <c r="H48" s="114"/>
      <c r="I48" s="115"/>
      <c r="J48" s="13"/>
      <c r="K48" s="13"/>
      <c r="L48" s="13"/>
    </row>
    <row r="49" spans="1:12">
      <c r="A49" s="41"/>
      <c r="B49" s="42"/>
      <c r="C49" s="56"/>
      <c r="D49" s="29"/>
      <c r="E49" s="29"/>
      <c r="F49" s="29"/>
      <c r="G49" s="29"/>
      <c r="H49" s="29"/>
      <c r="I49" s="34"/>
      <c r="J49" s="13"/>
      <c r="K49" s="13"/>
      <c r="L49" s="13"/>
    </row>
    <row r="50" spans="1:12" ht="13" customHeight="1">
      <c r="A50" s="48" t="s">
        <v>19</v>
      </c>
      <c r="B50" s="105"/>
      <c r="C50" s="116" t="s">
        <v>42</v>
      </c>
      <c r="D50" s="117"/>
      <c r="E50" s="117"/>
      <c r="F50" s="117"/>
      <c r="G50" s="117"/>
      <c r="H50" s="117"/>
      <c r="I50" s="115"/>
      <c r="J50" s="13"/>
      <c r="K50" s="13"/>
      <c r="L50" s="13"/>
    </row>
    <row r="51" spans="1:12">
      <c r="A51" s="41"/>
      <c r="B51" s="42"/>
      <c r="C51" s="29"/>
      <c r="D51" s="29"/>
      <c r="E51" s="29"/>
      <c r="F51" s="29"/>
      <c r="G51" s="29"/>
      <c r="H51" s="29"/>
      <c r="I51" s="34"/>
      <c r="J51" s="13"/>
      <c r="K51" s="13"/>
      <c r="L51" s="13"/>
    </row>
    <row r="52" spans="1:12">
      <c r="A52" s="35" t="s">
        <v>43</v>
      </c>
      <c r="B52" s="36"/>
      <c r="C52" s="114" t="s">
        <v>44</v>
      </c>
      <c r="D52" s="117"/>
      <c r="E52" s="117"/>
      <c r="F52" s="117"/>
      <c r="G52" s="117"/>
      <c r="H52" s="117"/>
      <c r="I52" s="55"/>
      <c r="J52" s="13"/>
      <c r="K52" s="13"/>
      <c r="L52" s="13"/>
    </row>
    <row r="53" spans="1:12">
      <c r="A53" s="118"/>
      <c r="B53" s="47"/>
      <c r="C53" s="119" t="s">
        <v>45</v>
      </c>
      <c r="D53" s="119"/>
      <c r="E53" s="119"/>
      <c r="F53" s="119"/>
      <c r="G53" s="119"/>
      <c r="H53" s="119"/>
      <c r="I53" s="120"/>
      <c r="J53" s="13"/>
      <c r="K53" s="13"/>
      <c r="L53" s="13"/>
    </row>
    <row r="54" spans="1:12">
      <c r="A54" s="118"/>
      <c r="B54" s="47"/>
      <c r="C54" s="23"/>
      <c r="D54" s="23"/>
      <c r="E54" s="23"/>
      <c r="F54" s="23"/>
      <c r="G54" s="23"/>
      <c r="H54" s="23"/>
      <c r="I54" s="120"/>
      <c r="J54" s="13"/>
      <c r="K54" s="13"/>
      <c r="L54" s="13"/>
    </row>
    <row r="55" spans="1:12">
      <c r="A55" s="118"/>
      <c r="B55" s="121" t="s">
        <v>46</v>
      </c>
      <c r="C55" s="122"/>
      <c r="D55" s="122"/>
      <c r="E55" s="122"/>
      <c r="F55" s="123"/>
      <c r="G55" s="123"/>
      <c r="H55" s="123"/>
      <c r="I55" s="124"/>
      <c r="J55" s="13"/>
      <c r="K55" s="13"/>
      <c r="L55" s="13"/>
    </row>
    <row r="56" spans="1:12">
      <c r="A56" s="118"/>
      <c r="B56" s="125" t="s">
        <v>47</v>
      </c>
      <c r="C56" s="126"/>
      <c r="D56" s="126"/>
      <c r="E56" s="126"/>
      <c r="F56" s="126"/>
      <c r="G56" s="126"/>
      <c r="H56" s="126"/>
      <c r="I56" s="127"/>
      <c r="J56" s="13"/>
      <c r="K56" s="13"/>
      <c r="L56" s="13"/>
    </row>
    <row r="57" spans="1:12">
      <c r="A57" s="118"/>
      <c r="B57" s="125" t="s">
        <v>48</v>
      </c>
      <c r="C57" s="126"/>
      <c r="D57" s="126"/>
      <c r="E57" s="126"/>
      <c r="F57" s="126"/>
      <c r="G57" s="126"/>
      <c r="H57" s="126"/>
      <c r="I57" s="124"/>
      <c r="J57" s="13"/>
      <c r="K57" s="13"/>
      <c r="L57" s="13"/>
    </row>
    <row r="58" spans="1:12">
      <c r="A58" s="118"/>
      <c r="B58" s="125" t="s">
        <v>49</v>
      </c>
      <c r="C58" s="126"/>
      <c r="D58" s="126"/>
      <c r="E58" s="126"/>
      <c r="F58" s="126"/>
      <c r="G58" s="126"/>
      <c r="H58" s="126"/>
      <c r="I58" s="127"/>
      <c r="J58" s="13"/>
      <c r="K58" s="13"/>
      <c r="L58" s="13"/>
    </row>
    <row r="59" spans="1:12">
      <c r="A59" s="118"/>
      <c r="B59" s="125" t="s">
        <v>50</v>
      </c>
      <c r="C59" s="126"/>
      <c r="D59" s="126"/>
      <c r="E59" s="126"/>
      <c r="F59" s="126"/>
      <c r="G59" s="126"/>
      <c r="H59" s="126"/>
      <c r="I59" s="127"/>
      <c r="J59" s="13"/>
      <c r="K59" s="13"/>
      <c r="L59" s="13"/>
    </row>
    <row r="60" spans="1:12">
      <c r="A60" s="118"/>
      <c r="B60" s="128"/>
      <c r="C60" s="129"/>
      <c r="D60" s="129"/>
      <c r="E60" s="129"/>
      <c r="F60" s="129"/>
      <c r="G60" s="129"/>
      <c r="H60" s="129"/>
      <c r="I60" s="130"/>
      <c r="J60" s="13"/>
      <c r="K60" s="13"/>
      <c r="L60" s="13"/>
    </row>
    <row r="61" spans="1:12" ht="14" thickBot="1">
      <c r="A61" s="131" t="s">
        <v>51</v>
      </c>
      <c r="B61" s="29"/>
      <c r="C61" s="29"/>
      <c r="D61" s="29"/>
      <c r="E61" s="29"/>
      <c r="F61" s="29"/>
      <c r="G61" s="132"/>
      <c r="H61" s="133"/>
      <c r="I61" s="134"/>
      <c r="J61" s="13"/>
      <c r="K61" s="13"/>
      <c r="L61" s="13"/>
    </row>
    <row r="62" spans="1:12">
      <c r="A62" s="28"/>
      <c r="B62" s="29"/>
      <c r="C62" s="29"/>
      <c r="D62" s="29"/>
      <c r="E62" s="47" t="s">
        <v>52</v>
      </c>
      <c r="F62" s="13"/>
      <c r="G62" s="135" t="s">
        <v>53</v>
      </c>
      <c r="H62" s="136"/>
      <c r="I62" s="137"/>
      <c r="J62" s="13"/>
      <c r="K62" s="13"/>
      <c r="L62" s="13"/>
    </row>
    <row r="63" spans="1:12">
      <c r="A63" s="138"/>
      <c r="B63" s="139"/>
      <c r="C63" s="140"/>
      <c r="D63" s="140"/>
      <c r="E63" s="140"/>
      <c r="F63" s="140"/>
      <c r="G63" s="141"/>
      <c r="H63" s="142"/>
      <c r="I63" s="143"/>
      <c r="J63" s="13"/>
      <c r="K63" s="13"/>
      <c r="L63" s="13"/>
    </row>
  </sheetData>
  <protectedRanges>
    <protectedRange sqref="C6:D6 C8:D8 C10:D10 C12:I12 C14:D14 F14:I14 C16:I16 C18:I18 C20:I20 C24:G24 C22:F22 C26 I26 I24 A30:I30 A32:I32 A34:D34" name="Range1"/>
    <protectedRange sqref="E2 H2" name="Range1_1"/>
  </protectedRanges>
  <mergeCells count="73">
    <mergeCell ref="B56:I56"/>
    <mergeCell ref="B57:H57"/>
    <mergeCell ref="B58:I58"/>
    <mergeCell ref="B59:I59"/>
    <mergeCell ref="G62:I62"/>
    <mergeCell ref="G63:H63"/>
    <mergeCell ref="A50:B50"/>
    <mergeCell ref="C50:I50"/>
    <mergeCell ref="A52:B52"/>
    <mergeCell ref="C52:I52"/>
    <mergeCell ref="C53:H53"/>
    <mergeCell ref="B55:E55"/>
    <mergeCell ref="C45:D45"/>
    <mergeCell ref="F45:G45"/>
    <mergeCell ref="A46:B46"/>
    <mergeCell ref="C46:I46"/>
    <mergeCell ref="A48:B48"/>
    <mergeCell ref="C48:E48"/>
    <mergeCell ref="H48:I48"/>
    <mergeCell ref="A40:D40"/>
    <mergeCell ref="E40:G40"/>
    <mergeCell ref="H40:I40"/>
    <mergeCell ref="A44:B44"/>
    <mergeCell ref="C44:D44"/>
    <mergeCell ref="F44:I44"/>
    <mergeCell ref="A36:D36"/>
    <mergeCell ref="E36:G36"/>
    <mergeCell ref="H36:I36"/>
    <mergeCell ref="C37:D37"/>
    <mergeCell ref="F37:G37"/>
    <mergeCell ref="A38:D38"/>
    <mergeCell ref="E38:G38"/>
    <mergeCell ref="H38:I38"/>
    <mergeCell ref="D31:G31"/>
    <mergeCell ref="A32:D32"/>
    <mergeCell ref="E32:G32"/>
    <mergeCell ref="H32:I32"/>
    <mergeCell ref="A34:D34"/>
    <mergeCell ref="E34:G34"/>
    <mergeCell ref="H34:I34"/>
    <mergeCell ref="A28:D28"/>
    <mergeCell ref="E28:G28"/>
    <mergeCell ref="H28:I28"/>
    <mergeCell ref="A30:D30"/>
    <mergeCell ref="E30:G30"/>
    <mergeCell ref="H30:I30"/>
    <mergeCell ref="A22:B22"/>
    <mergeCell ref="D22:F22"/>
    <mergeCell ref="G22:H22"/>
    <mergeCell ref="A24:B24"/>
    <mergeCell ref="D24:G24"/>
    <mergeCell ref="A26:B26"/>
    <mergeCell ref="G26:H26"/>
    <mergeCell ref="A16:B16"/>
    <mergeCell ref="C16:I16"/>
    <mergeCell ref="A18:B18"/>
    <mergeCell ref="C18:I18"/>
    <mergeCell ref="A20:B20"/>
    <mergeCell ref="C20:I20"/>
    <mergeCell ref="A10:B11"/>
    <mergeCell ref="C10:E10"/>
    <mergeCell ref="A12:B12"/>
    <mergeCell ref="C12:I12"/>
    <mergeCell ref="A14:B14"/>
    <mergeCell ref="C14:D14"/>
    <mergeCell ref="F14:I14"/>
    <mergeCell ref="A1:C1"/>
    <mergeCell ref="A2:D2"/>
    <mergeCell ref="A4:I4"/>
    <mergeCell ref="A6:B6"/>
    <mergeCell ref="C6:D6"/>
    <mergeCell ref="A8:B8"/>
    <mergeCell ref="C8:D8"/>
  </mergeCells>
  <conditionalFormatting sqref="H29">
    <cfRule type="cellIs" dxfId="1" priority="2" stopIfTrue="1" operator="equal">
      <formula>"DA"</formula>
    </cfRule>
  </conditionalFormatting>
  <conditionalFormatting sqref="H2">
    <cfRule type="cellIs" dxfId="0" priority="1" stopIfTrue="1" operator="lessThan">
      <formula>#REF!</formula>
    </cfRule>
  </conditionalFormatting>
  <dataValidations count="2">
    <dataValidation type="textLength" allowBlank="1" showInputMessage="1" showErrorMessage="1" errorTitle="Neispravan matični broj" error="Matični broj unosi se na osam znamenaka s vodećim nulama. Matični broj mora biti brojevna vrijednost." sqref="C6:D6" xr:uid="{43545E51-090B-7042-B7A6-745836A42AD7}">
      <formula1>8</formula1>
      <formula2>8</formula2>
    </dataValidation>
    <dataValidation type="textLength" allowBlank="1" showInputMessage="1" showErrorMessage="1" errorTitle="Neispravan MBS" error="MBS se unosi na devet znamenaka s vodećim nulama. Matični broj mora biti brojevna vrijednost." sqref="C8:D8" xr:uid="{3C7FE791-FF8D-9948-97D2-86269ADF2499}">
      <formula1>9</formula1>
      <formula2>9</formula2>
    </dataValidation>
  </dataValidations>
  <hyperlinks>
    <hyperlink ref="C20" r:id="rId1" xr:uid="{CDF7EBF3-9D71-E74D-B3CB-3DAD475C1128}"/>
    <hyperlink ref="C18" r:id="rId2" xr:uid="{3EE88C77-BE97-9347-AAC6-EB9127D6DD8C}"/>
    <hyperlink ref="C50" r:id="rId3" xr:uid="{26256E3A-A2D6-504B-9EE3-1007B141D557}"/>
  </hyperlinks>
  <pageMargins left="0.75" right="0.75" top="1" bottom="1" header="0.5" footer="0.5"/>
  <pageSetup scale="77"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0"/>
  <sheetViews>
    <sheetView workbookViewId="0">
      <selection activeCell="J10" sqref="J10"/>
    </sheetView>
  </sheetViews>
  <sheetFormatPr baseColWidth="10" defaultColWidth="21.33203125" defaultRowHeight="15"/>
  <cols>
    <col min="1" max="1" width="40" style="1" customWidth="1" collapsed="1"/>
    <col min="2" max="7" width="5.1640625" style="1" customWidth="1"/>
    <col min="8" max="9" width="16.83203125" style="173" customWidth="1"/>
  </cols>
  <sheetData>
    <row r="1" spans="1:9">
      <c r="A1" s="144" t="s">
        <v>57</v>
      </c>
      <c r="B1" s="145"/>
      <c r="C1" s="145"/>
      <c r="D1" s="145"/>
      <c r="E1" s="145"/>
      <c r="F1" s="145"/>
      <c r="G1" s="145"/>
      <c r="H1" s="145"/>
      <c r="I1" s="145"/>
    </row>
    <row r="2" spans="1:9">
      <c r="A2" s="146" t="s">
        <v>62</v>
      </c>
      <c r="B2" s="147"/>
      <c r="C2" s="147"/>
      <c r="D2" s="147"/>
      <c r="E2" s="147"/>
      <c r="F2" s="147"/>
      <c r="G2" s="147"/>
      <c r="H2" s="147"/>
      <c r="I2" s="147"/>
    </row>
    <row r="3" spans="1:9">
      <c r="A3" s="148" t="s">
        <v>58</v>
      </c>
      <c r="B3" s="148"/>
      <c r="C3" s="148"/>
      <c r="D3" s="148"/>
      <c r="E3" s="148"/>
      <c r="F3" s="148"/>
      <c r="G3" s="148"/>
      <c r="H3" s="148"/>
      <c r="I3" s="148"/>
    </row>
    <row r="4" spans="1:9">
      <c r="A4" s="149" t="s">
        <v>59</v>
      </c>
      <c r="B4" s="150"/>
      <c r="C4" s="150"/>
      <c r="D4" s="150"/>
      <c r="E4" s="150"/>
      <c r="F4" s="150"/>
      <c r="G4" s="150"/>
      <c r="H4" s="150"/>
      <c r="I4" s="151"/>
    </row>
    <row r="5" spans="1:9" ht="26">
      <c r="A5" s="152" t="s">
        <v>60</v>
      </c>
      <c r="B5" s="153"/>
      <c r="C5" s="153"/>
      <c r="D5" s="153"/>
      <c r="E5" s="153"/>
      <c r="F5" s="153"/>
      <c r="G5" s="154" t="s">
        <v>61</v>
      </c>
      <c r="H5" s="155" t="s">
        <v>63</v>
      </c>
      <c r="I5" s="155" t="s">
        <v>64</v>
      </c>
    </row>
    <row r="6" spans="1:9">
      <c r="A6" s="156">
        <v>1</v>
      </c>
      <c r="B6" s="157"/>
      <c r="C6" s="157"/>
      <c r="D6" s="157"/>
      <c r="E6" s="157"/>
      <c r="F6" s="157"/>
      <c r="G6" s="158">
        <v>2</v>
      </c>
      <c r="H6" s="155">
        <v>3</v>
      </c>
      <c r="I6" s="155">
        <v>4</v>
      </c>
    </row>
    <row r="7" spans="1:9">
      <c r="A7" s="159" t="s">
        <v>65</v>
      </c>
      <c r="B7" s="159"/>
      <c r="C7" s="159"/>
      <c r="D7" s="159"/>
      <c r="E7" s="159"/>
      <c r="F7" s="159"/>
      <c r="G7" s="160">
        <v>1</v>
      </c>
      <c r="H7" s="167">
        <v>0</v>
      </c>
      <c r="I7" s="167">
        <v>0</v>
      </c>
    </row>
    <row r="8" spans="1:9">
      <c r="A8" s="161" t="s">
        <v>66</v>
      </c>
      <c r="B8" s="161"/>
      <c r="C8" s="161"/>
      <c r="D8" s="161"/>
      <c r="E8" s="161"/>
      <c r="F8" s="161"/>
      <c r="G8" s="162">
        <v>2</v>
      </c>
      <c r="H8" s="168">
        <f>H9+H16+H26+H37+H42</f>
        <v>48963912</v>
      </c>
      <c r="I8" s="168">
        <f>I9+I16+I26+I37+I42</f>
        <v>72768557</v>
      </c>
    </row>
    <row r="9" spans="1:9">
      <c r="A9" s="163" t="s">
        <v>67</v>
      </c>
      <c r="B9" s="163"/>
      <c r="C9" s="163"/>
      <c r="D9" s="163"/>
      <c r="E9" s="163"/>
      <c r="F9" s="163"/>
      <c r="G9" s="162">
        <v>3</v>
      </c>
      <c r="H9" s="168">
        <f>H10+H11+H12+H13+H14+H15</f>
        <v>20000</v>
      </c>
      <c r="I9" s="168">
        <f>I10+I11+I12+I13+I14+I15</f>
        <v>21770</v>
      </c>
    </row>
    <row r="10" spans="1:9">
      <c r="A10" s="164" t="s">
        <v>68</v>
      </c>
      <c r="B10" s="164"/>
      <c r="C10" s="164"/>
      <c r="D10" s="164"/>
      <c r="E10" s="164"/>
      <c r="F10" s="164"/>
      <c r="G10" s="160">
        <v>4</v>
      </c>
      <c r="H10" s="169">
        <v>0</v>
      </c>
      <c r="I10" s="169">
        <v>0</v>
      </c>
    </row>
    <row r="11" spans="1:9">
      <c r="A11" s="164" t="s">
        <v>69</v>
      </c>
      <c r="B11" s="164"/>
      <c r="C11" s="164"/>
      <c r="D11" s="164"/>
      <c r="E11" s="164"/>
      <c r="F11" s="164"/>
      <c r="G11" s="160">
        <v>5</v>
      </c>
      <c r="H11" s="169">
        <v>20000</v>
      </c>
      <c r="I11" s="169">
        <v>21770</v>
      </c>
    </row>
    <row r="12" spans="1:9">
      <c r="A12" s="164" t="s">
        <v>70</v>
      </c>
      <c r="B12" s="164"/>
      <c r="C12" s="164"/>
      <c r="D12" s="164"/>
      <c r="E12" s="164"/>
      <c r="F12" s="164"/>
      <c r="G12" s="160">
        <v>6</v>
      </c>
      <c r="H12" s="169">
        <v>0</v>
      </c>
      <c r="I12" s="169">
        <v>0</v>
      </c>
    </row>
    <row r="13" spans="1:9">
      <c r="A13" s="164" t="s">
        <v>71</v>
      </c>
      <c r="B13" s="164"/>
      <c r="C13" s="164"/>
      <c r="D13" s="164"/>
      <c r="E13" s="164"/>
      <c r="F13" s="164"/>
      <c r="G13" s="160">
        <v>7</v>
      </c>
      <c r="H13" s="169">
        <v>0</v>
      </c>
      <c r="I13" s="169">
        <v>0</v>
      </c>
    </row>
    <row r="14" spans="1:9">
      <c r="A14" s="164" t="s">
        <v>72</v>
      </c>
      <c r="B14" s="164"/>
      <c r="C14" s="164"/>
      <c r="D14" s="164"/>
      <c r="E14" s="164"/>
      <c r="F14" s="164"/>
      <c r="G14" s="160">
        <v>8</v>
      </c>
      <c r="H14" s="169">
        <v>0</v>
      </c>
      <c r="I14" s="169">
        <v>0</v>
      </c>
    </row>
    <row r="15" spans="1:9">
      <c r="A15" s="164" t="s">
        <v>73</v>
      </c>
      <c r="B15" s="164"/>
      <c r="C15" s="164"/>
      <c r="D15" s="164"/>
      <c r="E15" s="164"/>
      <c r="F15" s="164"/>
      <c r="G15" s="160">
        <v>9</v>
      </c>
      <c r="H15" s="169">
        <v>0</v>
      </c>
      <c r="I15" s="169">
        <v>0</v>
      </c>
    </row>
    <row r="16" spans="1:9">
      <c r="A16" s="163" t="s">
        <v>74</v>
      </c>
      <c r="B16" s="163"/>
      <c r="C16" s="163"/>
      <c r="D16" s="163"/>
      <c r="E16" s="163"/>
      <c r="F16" s="163"/>
      <c r="G16" s="162">
        <v>10</v>
      </c>
      <c r="H16" s="170">
        <f>H17+H18+H19+H20+H21+H22+H23+H24+H25</f>
        <v>20472226</v>
      </c>
      <c r="I16" s="170">
        <f>I17+I18+I19+I20+I21+I22+I23+I24+I25</f>
        <v>42411279</v>
      </c>
    </row>
    <row r="17" spans="1:9">
      <c r="A17" s="164" t="s">
        <v>75</v>
      </c>
      <c r="B17" s="164"/>
      <c r="C17" s="164"/>
      <c r="D17" s="164"/>
      <c r="E17" s="164"/>
      <c r="F17" s="164"/>
      <c r="G17" s="160">
        <v>11</v>
      </c>
      <c r="H17" s="169">
        <v>0</v>
      </c>
      <c r="I17" s="169">
        <v>0</v>
      </c>
    </row>
    <row r="18" spans="1:9">
      <c r="A18" s="164" t="s">
        <v>76</v>
      </c>
      <c r="B18" s="164"/>
      <c r="C18" s="164"/>
      <c r="D18" s="164"/>
      <c r="E18" s="164"/>
      <c r="F18" s="164"/>
      <c r="G18" s="160">
        <v>12</v>
      </c>
      <c r="H18" s="169">
        <v>0</v>
      </c>
      <c r="I18" s="169">
        <v>0</v>
      </c>
    </row>
    <row r="19" spans="1:9">
      <c r="A19" s="164" t="s">
        <v>77</v>
      </c>
      <c r="B19" s="164"/>
      <c r="C19" s="164"/>
      <c r="D19" s="164"/>
      <c r="E19" s="164"/>
      <c r="F19" s="164"/>
      <c r="G19" s="160">
        <v>13</v>
      </c>
      <c r="H19" s="169">
        <v>24065</v>
      </c>
      <c r="I19" s="169">
        <v>22266</v>
      </c>
    </row>
    <row r="20" spans="1:9">
      <c r="A20" s="164" t="s">
        <v>78</v>
      </c>
      <c r="B20" s="164"/>
      <c r="C20" s="164"/>
      <c r="D20" s="164"/>
      <c r="E20" s="164"/>
      <c r="F20" s="164"/>
      <c r="G20" s="160">
        <v>14</v>
      </c>
      <c r="H20" s="169">
        <v>0</v>
      </c>
      <c r="I20" s="169">
        <v>3871</v>
      </c>
    </row>
    <row r="21" spans="1:9">
      <c r="A21" s="164" t="s">
        <v>79</v>
      </c>
      <c r="B21" s="164"/>
      <c r="C21" s="164"/>
      <c r="D21" s="164"/>
      <c r="E21" s="164"/>
      <c r="F21" s="164"/>
      <c r="G21" s="160">
        <v>15</v>
      </c>
      <c r="H21" s="169">
        <v>0</v>
      </c>
      <c r="I21" s="169">
        <v>0</v>
      </c>
    </row>
    <row r="22" spans="1:9">
      <c r="A22" s="164" t="s">
        <v>80</v>
      </c>
      <c r="B22" s="164"/>
      <c r="C22" s="164"/>
      <c r="D22" s="164"/>
      <c r="E22" s="164"/>
      <c r="F22" s="164"/>
      <c r="G22" s="160">
        <v>16</v>
      </c>
      <c r="H22" s="169">
        <v>0</v>
      </c>
      <c r="I22" s="169">
        <v>0</v>
      </c>
    </row>
    <row r="23" spans="1:9">
      <c r="A23" s="164" t="s">
        <v>81</v>
      </c>
      <c r="B23" s="164"/>
      <c r="C23" s="164"/>
      <c r="D23" s="164"/>
      <c r="E23" s="164"/>
      <c r="F23" s="164"/>
      <c r="G23" s="160">
        <v>17</v>
      </c>
      <c r="H23" s="169">
        <v>0</v>
      </c>
      <c r="I23" s="169">
        <v>0</v>
      </c>
    </row>
    <row r="24" spans="1:9">
      <c r="A24" s="164" t="s">
        <v>82</v>
      </c>
      <c r="B24" s="164"/>
      <c r="C24" s="164"/>
      <c r="D24" s="164"/>
      <c r="E24" s="164"/>
      <c r="F24" s="164"/>
      <c r="G24" s="160">
        <v>18</v>
      </c>
      <c r="H24" s="169">
        <v>0</v>
      </c>
      <c r="I24" s="169">
        <v>0</v>
      </c>
    </row>
    <row r="25" spans="1:9">
      <c r="A25" s="164" t="s">
        <v>83</v>
      </c>
      <c r="B25" s="164"/>
      <c r="C25" s="164"/>
      <c r="D25" s="164"/>
      <c r="E25" s="164"/>
      <c r="F25" s="164"/>
      <c r="G25" s="160">
        <v>19</v>
      </c>
      <c r="H25" s="169">
        <v>20448161</v>
      </c>
      <c r="I25" s="169">
        <v>42385142</v>
      </c>
    </row>
    <row r="26" spans="1:9">
      <c r="A26" s="163" t="s">
        <v>84</v>
      </c>
      <c r="B26" s="163"/>
      <c r="C26" s="163"/>
      <c r="D26" s="163"/>
      <c r="E26" s="163"/>
      <c r="F26" s="163"/>
      <c r="G26" s="162">
        <v>20</v>
      </c>
      <c r="H26" s="170">
        <f>H27+H28+H29+H30+H31+H32+H33+H34+H35+H36</f>
        <v>28471686</v>
      </c>
      <c r="I26" s="170">
        <f>I27+I28+I29+I30+I31+I32+I33+I34+I35+I36</f>
        <v>30335508</v>
      </c>
    </row>
    <row r="27" spans="1:9">
      <c r="A27" s="164" t="s">
        <v>85</v>
      </c>
      <c r="B27" s="164"/>
      <c r="C27" s="164"/>
      <c r="D27" s="164"/>
      <c r="E27" s="164"/>
      <c r="F27" s="164"/>
      <c r="G27" s="160">
        <v>21</v>
      </c>
      <c r="H27" s="169">
        <v>25667219</v>
      </c>
      <c r="I27" s="169">
        <v>27931354</v>
      </c>
    </row>
    <row r="28" spans="1:9">
      <c r="A28" s="164" t="s">
        <v>86</v>
      </c>
      <c r="B28" s="164"/>
      <c r="C28" s="164"/>
      <c r="D28" s="164"/>
      <c r="E28" s="164"/>
      <c r="F28" s="164"/>
      <c r="G28" s="160">
        <v>22</v>
      </c>
      <c r="H28" s="169">
        <v>0</v>
      </c>
      <c r="I28" s="169">
        <v>0</v>
      </c>
    </row>
    <row r="29" spans="1:9">
      <c r="A29" s="164" t="s">
        <v>87</v>
      </c>
      <c r="B29" s="164"/>
      <c r="C29" s="164"/>
      <c r="D29" s="164"/>
      <c r="E29" s="164"/>
      <c r="F29" s="164"/>
      <c r="G29" s="160">
        <v>23</v>
      </c>
      <c r="H29" s="169">
        <v>0</v>
      </c>
      <c r="I29" s="169">
        <v>0</v>
      </c>
    </row>
    <row r="30" spans="1:9">
      <c r="A30" s="164" t="s">
        <v>88</v>
      </c>
      <c r="B30" s="164"/>
      <c r="C30" s="164"/>
      <c r="D30" s="164"/>
      <c r="E30" s="164"/>
      <c r="F30" s="164"/>
      <c r="G30" s="160">
        <v>24</v>
      </c>
      <c r="H30" s="169">
        <v>0</v>
      </c>
      <c r="I30" s="169">
        <v>0</v>
      </c>
    </row>
    <row r="31" spans="1:9">
      <c r="A31" s="164" t="s">
        <v>89</v>
      </c>
      <c r="B31" s="164"/>
      <c r="C31" s="164"/>
      <c r="D31" s="164"/>
      <c r="E31" s="164"/>
      <c r="F31" s="164"/>
      <c r="G31" s="160">
        <v>25</v>
      </c>
      <c r="H31" s="169">
        <v>0</v>
      </c>
      <c r="I31" s="169">
        <v>0</v>
      </c>
    </row>
    <row r="32" spans="1:9">
      <c r="A32" s="164" t="s">
        <v>90</v>
      </c>
      <c r="B32" s="164"/>
      <c r="C32" s="164"/>
      <c r="D32" s="164"/>
      <c r="E32" s="164"/>
      <c r="F32" s="164"/>
      <c r="G32" s="160">
        <v>26</v>
      </c>
      <c r="H32" s="169">
        <v>0</v>
      </c>
      <c r="I32" s="169">
        <v>0</v>
      </c>
    </row>
    <row r="33" spans="1:9">
      <c r="A33" s="164" t="s">
        <v>91</v>
      </c>
      <c r="B33" s="164"/>
      <c r="C33" s="164"/>
      <c r="D33" s="164"/>
      <c r="E33" s="164"/>
      <c r="F33" s="164"/>
      <c r="G33" s="160">
        <v>27</v>
      </c>
      <c r="H33" s="169">
        <v>0</v>
      </c>
      <c r="I33" s="169">
        <v>0</v>
      </c>
    </row>
    <row r="34" spans="1:9">
      <c r="A34" s="164" t="s">
        <v>92</v>
      </c>
      <c r="B34" s="164"/>
      <c r="C34" s="164"/>
      <c r="D34" s="164"/>
      <c r="E34" s="164"/>
      <c r="F34" s="164"/>
      <c r="G34" s="160">
        <v>28</v>
      </c>
      <c r="H34" s="169">
        <v>0</v>
      </c>
      <c r="I34" s="169">
        <v>148549</v>
      </c>
    </row>
    <row r="35" spans="1:9">
      <c r="A35" s="164" t="s">
        <v>93</v>
      </c>
      <c r="B35" s="164"/>
      <c r="C35" s="164"/>
      <c r="D35" s="164"/>
      <c r="E35" s="164"/>
      <c r="F35" s="164"/>
      <c r="G35" s="160">
        <v>29</v>
      </c>
      <c r="H35" s="169">
        <v>11000</v>
      </c>
      <c r="I35" s="169">
        <v>11000</v>
      </c>
    </row>
    <row r="36" spans="1:9">
      <c r="A36" s="164" t="s">
        <v>94</v>
      </c>
      <c r="B36" s="164"/>
      <c r="C36" s="164"/>
      <c r="D36" s="164"/>
      <c r="E36" s="164"/>
      <c r="F36" s="164"/>
      <c r="G36" s="160">
        <v>30</v>
      </c>
      <c r="H36" s="169">
        <f>2804467-11000</f>
        <v>2793467</v>
      </c>
      <c r="I36" s="169">
        <f>2255605-11000</f>
        <v>2244605</v>
      </c>
    </row>
    <row r="37" spans="1:9">
      <c r="A37" s="163" t="s">
        <v>95</v>
      </c>
      <c r="B37" s="163"/>
      <c r="C37" s="163"/>
      <c r="D37" s="163"/>
      <c r="E37" s="163"/>
      <c r="F37" s="163"/>
      <c r="G37" s="162">
        <v>31</v>
      </c>
      <c r="H37" s="171">
        <f>H38+H39+H40+H41</f>
        <v>0</v>
      </c>
      <c r="I37" s="171">
        <f>I38+I39+I40+I41</f>
        <v>0</v>
      </c>
    </row>
    <row r="38" spans="1:9">
      <c r="A38" s="164" t="s">
        <v>96</v>
      </c>
      <c r="B38" s="164"/>
      <c r="C38" s="164"/>
      <c r="D38" s="164"/>
      <c r="E38" s="164"/>
      <c r="F38" s="164"/>
      <c r="G38" s="160">
        <v>32</v>
      </c>
      <c r="H38" s="169">
        <v>0</v>
      </c>
      <c r="I38" s="169">
        <v>0</v>
      </c>
    </row>
    <row r="39" spans="1:9">
      <c r="A39" s="164" t="s">
        <v>97</v>
      </c>
      <c r="B39" s="164"/>
      <c r="C39" s="164"/>
      <c r="D39" s="164"/>
      <c r="E39" s="164"/>
      <c r="F39" s="164"/>
      <c r="G39" s="160">
        <v>33</v>
      </c>
      <c r="H39" s="169">
        <v>0</v>
      </c>
      <c r="I39" s="169">
        <v>0</v>
      </c>
    </row>
    <row r="40" spans="1:9">
      <c r="A40" s="164" t="s">
        <v>98</v>
      </c>
      <c r="B40" s="164"/>
      <c r="C40" s="164"/>
      <c r="D40" s="164"/>
      <c r="E40" s="164"/>
      <c r="F40" s="164"/>
      <c r="G40" s="160">
        <v>34</v>
      </c>
      <c r="H40" s="169">
        <v>0</v>
      </c>
      <c r="I40" s="169">
        <v>0</v>
      </c>
    </row>
    <row r="41" spans="1:9">
      <c r="A41" s="164" t="s">
        <v>99</v>
      </c>
      <c r="B41" s="164"/>
      <c r="C41" s="164"/>
      <c r="D41" s="164"/>
      <c r="E41" s="164"/>
      <c r="F41" s="164"/>
      <c r="G41" s="160">
        <v>35</v>
      </c>
      <c r="H41" s="169">
        <v>0</v>
      </c>
      <c r="I41" s="169">
        <v>0</v>
      </c>
    </row>
    <row r="42" spans="1:9">
      <c r="A42" s="164" t="s">
        <v>100</v>
      </c>
      <c r="B42" s="164"/>
      <c r="C42" s="164"/>
      <c r="D42" s="164"/>
      <c r="E42" s="164"/>
      <c r="F42" s="164"/>
      <c r="G42" s="160">
        <v>36</v>
      </c>
      <c r="H42" s="167">
        <v>0</v>
      </c>
      <c r="I42" s="167">
        <v>0</v>
      </c>
    </row>
    <row r="43" spans="1:9">
      <c r="A43" s="161" t="s">
        <v>101</v>
      </c>
      <c r="B43" s="161"/>
      <c r="C43" s="161"/>
      <c r="D43" s="161"/>
      <c r="E43" s="161"/>
      <c r="F43" s="161"/>
      <c r="G43" s="162">
        <v>37</v>
      </c>
      <c r="H43" s="168">
        <f>H44+H52+H69+H59</f>
        <v>19516215</v>
      </c>
      <c r="I43" s="168">
        <f>I44+I52+I69+I59</f>
        <v>6609273</v>
      </c>
    </row>
    <row r="44" spans="1:9">
      <c r="A44" s="163" t="s">
        <v>102</v>
      </c>
      <c r="B44" s="163"/>
      <c r="C44" s="163"/>
      <c r="D44" s="163"/>
      <c r="E44" s="163"/>
      <c r="F44" s="163"/>
      <c r="G44" s="162">
        <v>38</v>
      </c>
      <c r="H44" s="168">
        <f>H45+H46+H47+H48+H49+H50+H51</f>
        <v>0</v>
      </c>
      <c r="I44" s="168">
        <f>I45+I46+I47+I48+I49+I50+I51</f>
        <v>0</v>
      </c>
    </row>
    <row r="45" spans="1:9">
      <c r="A45" s="164" t="s">
        <v>103</v>
      </c>
      <c r="B45" s="164"/>
      <c r="C45" s="164"/>
      <c r="D45" s="164"/>
      <c r="E45" s="164"/>
      <c r="F45" s="164"/>
      <c r="G45" s="160">
        <v>39</v>
      </c>
      <c r="H45" s="169">
        <v>0</v>
      </c>
      <c r="I45" s="169">
        <v>0</v>
      </c>
    </row>
    <row r="46" spans="1:9">
      <c r="A46" s="164" t="s">
        <v>104</v>
      </c>
      <c r="B46" s="164"/>
      <c r="C46" s="164"/>
      <c r="D46" s="164"/>
      <c r="E46" s="164"/>
      <c r="F46" s="164"/>
      <c r="G46" s="160">
        <v>40</v>
      </c>
      <c r="H46" s="169">
        <v>0</v>
      </c>
      <c r="I46" s="169">
        <v>0</v>
      </c>
    </row>
    <row r="47" spans="1:9">
      <c r="A47" s="164" t="s">
        <v>105</v>
      </c>
      <c r="B47" s="164"/>
      <c r="C47" s="164"/>
      <c r="D47" s="164"/>
      <c r="E47" s="164"/>
      <c r="F47" s="164"/>
      <c r="G47" s="160">
        <v>41</v>
      </c>
      <c r="H47" s="169">
        <v>0</v>
      </c>
      <c r="I47" s="169">
        <v>0</v>
      </c>
    </row>
    <row r="48" spans="1:9">
      <c r="A48" s="164" t="s">
        <v>106</v>
      </c>
      <c r="B48" s="164"/>
      <c r="C48" s="164"/>
      <c r="D48" s="164"/>
      <c r="E48" s="164"/>
      <c r="F48" s="164"/>
      <c r="G48" s="160">
        <v>42</v>
      </c>
      <c r="H48" s="169">
        <v>0</v>
      </c>
      <c r="I48" s="169">
        <v>0</v>
      </c>
    </row>
    <row r="49" spans="1:9">
      <c r="A49" s="164" t="s">
        <v>107</v>
      </c>
      <c r="B49" s="164"/>
      <c r="C49" s="164"/>
      <c r="D49" s="164"/>
      <c r="E49" s="164"/>
      <c r="F49" s="164"/>
      <c r="G49" s="160">
        <v>43</v>
      </c>
      <c r="H49" s="169">
        <v>0</v>
      </c>
      <c r="I49" s="169">
        <v>0</v>
      </c>
    </row>
    <row r="50" spans="1:9">
      <c r="A50" s="164" t="s">
        <v>108</v>
      </c>
      <c r="B50" s="164"/>
      <c r="C50" s="164"/>
      <c r="D50" s="164"/>
      <c r="E50" s="164"/>
      <c r="F50" s="164"/>
      <c r="G50" s="160">
        <v>44</v>
      </c>
      <c r="H50" s="169">
        <v>0</v>
      </c>
      <c r="I50" s="169">
        <v>0</v>
      </c>
    </row>
    <row r="51" spans="1:9">
      <c r="A51" s="164" t="s">
        <v>109</v>
      </c>
      <c r="B51" s="164"/>
      <c r="C51" s="164"/>
      <c r="D51" s="164"/>
      <c r="E51" s="164"/>
      <c r="F51" s="164"/>
      <c r="G51" s="160">
        <v>45</v>
      </c>
      <c r="H51" s="169">
        <v>0</v>
      </c>
      <c r="I51" s="169">
        <v>0</v>
      </c>
    </row>
    <row r="52" spans="1:9">
      <c r="A52" s="163" t="s">
        <v>110</v>
      </c>
      <c r="B52" s="163"/>
      <c r="C52" s="163"/>
      <c r="D52" s="163"/>
      <c r="E52" s="163"/>
      <c r="F52" s="163"/>
      <c r="G52" s="162">
        <v>46</v>
      </c>
      <c r="H52" s="168">
        <f>H53+H54+H55+H56+H57+H58</f>
        <v>3045492</v>
      </c>
      <c r="I52" s="168">
        <f>I53+I54+I55+I56+I57+I58</f>
        <v>3141512</v>
      </c>
    </row>
    <row r="53" spans="1:9">
      <c r="A53" s="164" t="s">
        <v>111</v>
      </c>
      <c r="B53" s="164"/>
      <c r="C53" s="164"/>
      <c r="D53" s="164"/>
      <c r="E53" s="164"/>
      <c r="F53" s="164"/>
      <c r="G53" s="160">
        <v>47</v>
      </c>
      <c r="H53" s="169">
        <v>36750</v>
      </c>
      <c r="I53" s="169">
        <v>68250</v>
      </c>
    </row>
    <row r="54" spans="1:9">
      <c r="A54" s="164" t="s">
        <v>112</v>
      </c>
      <c r="B54" s="164"/>
      <c r="C54" s="164"/>
      <c r="D54" s="164"/>
      <c r="E54" s="164"/>
      <c r="F54" s="164"/>
      <c r="G54" s="160">
        <v>48</v>
      </c>
      <c r="H54" s="169">
        <v>0</v>
      </c>
      <c r="I54" s="169">
        <v>0</v>
      </c>
    </row>
    <row r="55" spans="1:9">
      <c r="A55" s="164" t="s">
        <v>113</v>
      </c>
      <c r="B55" s="164"/>
      <c r="C55" s="164"/>
      <c r="D55" s="164"/>
      <c r="E55" s="164"/>
      <c r="F55" s="164"/>
      <c r="G55" s="160">
        <v>49</v>
      </c>
      <c r="H55" s="169">
        <v>2552183</v>
      </c>
      <c r="I55" s="169">
        <v>2442592</v>
      </c>
    </row>
    <row r="56" spans="1:9">
      <c r="A56" s="164" t="s">
        <v>114</v>
      </c>
      <c r="B56" s="164"/>
      <c r="C56" s="164"/>
      <c r="D56" s="164"/>
      <c r="E56" s="164"/>
      <c r="F56" s="164"/>
      <c r="G56" s="160">
        <v>50</v>
      </c>
      <c r="H56" s="169">
        <v>0</v>
      </c>
      <c r="I56" s="169">
        <v>0</v>
      </c>
    </row>
    <row r="57" spans="1:9">
      <c r="A57" s="164" t="s">
        <v>115</v>
      </c>
      <c r="B57" s="164"/>
      <c r="C57" s="164"/>
      <c r="D57" s="164"/>
      <c r="E57" s="164"/>
      <c r="F57" s="164"/>
      <c r="G57" s="160">
        <v>51</v>
      </c>
      <c r="H57" s="169">
        <v>304043</v>
      </c>
      <c r="I57" s="169">
        <v>216113</v>
      </c>
    </row>
    <row r="58" spans="1:9">
      <c r="A58" s="164" t="s">
        <v>116</v>
      </c>
      <c r="B58" s="164"/>
      <c r="C58" s="164"/>
      <c r="D58" s="164"/>
      <c r="E58" s="164"/>
      <c r="F58" s="164"/>
      <c r="G58" s="160">
        <v>52</v>
      </c>
      <c r="H58" s="169">
        <v>152516</v>
      </c>
      <c r="I58" s="169">
        <v>414557</v>
      </c>
    </row>
    <row r="59" spans="1:9">
      <c r="A59" s="163" t="s">
        <v>117</v>
      </c>
      <c r="B59" s="163"/>
      <c r="C59" s="163"/>
      <c r="D59" s="163"/>
      <c r="E59" s="163"/>
      <c r="F59" s="163"/>
      <c r="G59" s="162">
        <v>53</v>
      </c>
      <c r="H59" s="168">
        <f>H60+H61+H62+H63+H64+H65+H66+H67+H68</f>
        <v>15885669</v>
      </c>
      <c r="I59" s="168">
        <f>I60+I61+I62+I63+I64+I65+I66+I67+I68</f>
        <v>3388515</v>
      </c>
    </row>
    <row r="60" spans="1:9">
      <c r="A60" s="164" t="s">
        <v>85</v>
      </c>
      <c r="B60" s="164"/>
      <c r="C60" s="164"/>
      <c r="D60" s="164"/>
      <c r="E60" s="164"/>
      <c r="F60" s="164"/>
      <c r="G60" s="160">
        <v>54</v>
      </c>
      <c r="H60" s="169">
        <v>0</v>
      </c>
      <c r="I60" s="169">
        <v>0</v>
      </c>
    </row>
    <row r="61" spans="1:9">
      <c r="A61" s="164" t="s">
        <v>86</v>
      </c>
      <c r="B61" s="164"/>
      <c r="C61" s="164"/>
      <c r="D61" s="164"/>
      <c r="E61" s="164"/>
      <c r="F61" s="164"/>
      <c r="G61" s="160">
        <v>55</v>
      </c>
      <c r="H61" s="169">
        <v>0</v>
      </c>
      <c r="I61" s="169">
        <v>0</v>
      </c>
    </row>
    <row r="62" spans="1:9">
      <c r="A62" s="164" t="s">
        <v>87</v>
      </c>
      <c r="B62" s="164"/>
      <c r="C62" s="164"/>
      <c r="D62" s="164"/>
      <c r="E62" s="164"/>
      <c r="F62" s="164"/>
      <c r="G62" s="160">
        <v>56</v>
      </c>
      <c r="H62" s="169">
        <v>1710500</v>
      </c>
      <c r="I62" s="169">
        <v>98500</v>
      </c>
    </row>
    <row r="63" spans="1:9">
      <c r="A63" s="164" t="s">
        <v>118</v>
      </c>
      <c r="B63" s="164"/>
      <c r="C63" s="164"/>
      <c r="D63" s="164"/>
      <c r="E63" s="164"/>
      <c r="F63" s="164"/>
      <c r="G63" s="160">
        <v>57</v>
      </c>
      <c r="H63" s="169">
        <v>0</v>
      </c>
      <c r="I63" s="169">
        <v>0</v>
      </c>
    </row>
    <row r="64" spans="1:9">
      <c r="A64" s="164" t="s">
        <v>89</v>
      </c>
      <c r="B64" s="164"/>
      <c r="C64" s="164"/>
      <c r="D64" s="164"/>
      <c r="E64" s="164"/>
      <c r="F64" s="164"/>
      <c r="G64" s="160">
        <v>58</v>
      </c>
      <c r="H64" s="169">
        <v>0</v>
      </c>
      <c r="I64" s="169">
        <v>0</v>
      </c>
    </row>
    <row r="65" spans="1:9">
      <c r="A65" s="164" t="s">
        <v>90</v>
      </c>
      <c r="B65" s="164"/>
      <c r="C65" s="164"/>
      <c r="D65" s="164"/>
      <c r="E65" s="164"/>
      <c r="F65" s="164"/>
      <c r="G65" s="160">
        <v>59</v>
      </c>
      <c r="H65" s="169">
        <v>0</v>
      </c>
      <c r="I65" s="169">
        <v>0</v>
      </c>
    </row>
    <row r="66" spans="1:9">
      <c r="A66" s="164" t="s">
        <v>91</v>
      </c>
      <c r="B66" s="164"/>
      <c r="C66" s="164"/>
      <c r="D66" s="164"/>
      <c r="E66" s="164"/>
      <c r="F66" s="164"/>
      <c r="G66" s="160">
        <v>60</v>
      </c>
      <c r="H66" s="169">
        <v>0</v>
      </c>
      <c r="I66" s="169">
        <v>0</v>
      </c>
    </row>
    <row r="67" spans="1:9">
      <c r="A67" s="164" t="s">
        <v>92</v>
      </c>
      <c r="B67" s="164"/>
      <c r="C67" s="164"/>
      <c r="D67" s="164"/>
      <c r="E67" s="164"/>
      <c r="F67" s="164"/>
      <c r="G67" s="160">
        <v>61</v>
      </c>
      <c r="H67" s="169">
        <v>14175169</v>
      </c>
      <c r="I67" s="169">
        <v>3290015</v>
      </c>
    </row>
    <row r="68" spans="1:9">
      <c r="A68" s="164" t="s">
        <v>119</v>
      </c>
      <c r="B68" s="164"/>
      <c r="C68" s="164"/>
      <c r="D68" s="164"/>
      <c r="E68" s="164"/>
      <c r="F68" s="164"/>
      <c r="G68" s="160">
        <v>62</v>
      </c>
      <c r="H68" s="169">
        <v>0</v>
      </c>
      <c r="I68" s="169">
        <v>0</v>
      </c>
    </row>
    <row r="69" spans="1:9">
      <c r="A69" s="164" t="s">
        <v>120</v>
      </c>
      <c r="B69" s="164"/>
      <c r="C69" s="164"/>
      <c r="D69" s="164"/>
      <c r="E69" s="164"/>
      <c r="F69" s="164"/>
      <c r="G69" s="160">
        <v>63</v>
      </c>
      <c r="H69" s="167">
        <v>585054</v>
      </c>
      <c r="I69" s="167">
        <v>79246</v>
      </c>
    </row>
    <row r="70" spans="1:9">
      <c r="A70" s="159" t="s">
        <v>121</v>
      </c>
      <c r="B70" s="159"/>
      <c r="C70" s="159"/>
      <c r="D70" s="159"/>
      <c r="E70" s="159"/>
      <c r="F70" s="159"/>
      <c r="G70" s="160">
        <v>64</v>
      </c>
      <c r="H70" s="167">
        <v>776</v>
      </c>
      <c r="I70" s="167">
        <v>175125</v>
      </c>
    </row>
    <row r="71" spans="1:9">
      <c r="A71" s="161" t="s">
        <v>122</v>
      </c>
      <c r="B71" s="161"/>
      <c r="C71" s="161"/>
      <c r="D71" s="161"/>
      <c r="E71" s="161"/>
      <c r="F71" s="161"/>
      <c r="G71" s="162">
        <v>65</v>
      </c>
      <c r="H71" s="168">
        <f>H8+H43+H70</f>
        <v>68480903</v>
      </c>
      <c r="I71" s="168">
        <f>I8+I43+I70</f>
        <v>79552955</v>
      </c>
    </row>
    <row r="72" spans="1:9">
      <c r="A72" s="159" t="s">
        <v>123</v>
      </c>
      <c r="B72" s="159"/>
      <c r="C72" s="159"/>
      <c r="D72" s="159"/>
      <c r="E72" s="159"/>
      <c r="F72" s="159"/>
      <c r="G72" s="160">
        <v>66</v>
      </c>
      <c r="H72" s="172">
        <v>0</v>
      </c>
      <c r="I72" s="172">
        <v>0</v>
      </c>
    </row>
    <row r="73" spans="1:9">
      <c r="A73" s="161" t="s">
        <v>124</v>
      </c>
      <c r="B73" s="161"/>
      <c r="C73" s="161"/>
      <c r="D73" s="161"/>
      <c r="E73" s="161"/>
      <c r="F73" s="161"/>
      <c r="G73" s="162">
        <v>67</v>
      </c>
      <c r="H73" s="168">
        <f>H74+H75+H76+H82+H83+H87+H90+H93</f>
        <v>64551725</v>
      </c>
      <c r="I73" s="168">
        <f>I74+I75+I76+I82+I83+I87+I90+I93</f>
        <v>63114945</v>
      </c>
    </row>
    <row r="74" spans="1:9">
      <c r="A74" s="164" t="s">
        <v>125</v>
      </c>
      <c r="B74" s="164"/>
      <c r="C74" s="164"/>
      <c r="D74" s="164"/>
      <c r="E74" s="164"/>
      <c r="F74" s="164"/>
      <c r="G74" s="160">
        <v>68</v>
      </c>
      <c r="H74" s="167">
        <v>76248000</v>
      </c>
      <c r="I74" s="167">
        <v>76248000</v>
      </c>
    </row>
    <row r="75" spans="1:9">
      <c r="A75" s="164" t="s">
        <v>126</v>
      </c>
      <c r="B75" s="164"/>
      <c r="C75" s="164"/>
      <c r="D75" s="164"/>
      <c r="E75" s="164"/>
      <c r="F75" s="164"/>
      <c r="G75" s="160">
        <v>69</v>
      </c>
      <c r="H75" s="167">
        <v>0</v>
      </c>
      <c r="I75" s="167">
        <v>0</v>
      </c>
    </row>
    <row r="76" spans="1:9">
      <c r="A76" s="163" t="s">
        <v>127</v>
      </c>
      <c r="B76" s="163"/>
      <c r="C76" s="163"/>
      <c r="D76" s="163"/>
      <c r="E76" s="163"/>
      <c r="F76" s="163"/>
      <c r="G76" s="162">
        <v>70</v>
      </c>
      <c r="H76" s="168">
        <f>H77+H78+H79+H80+H81</f>
        <v>3357629</v>
      </c>
      <c r="I76" s="168">
        <f>I77+I78+I79+I80+I81</f>
        <v>3357629</v>
      </c>
    </row>
    <row r="77" spans="1:9">
      <c r="A77" s="164" t="s">
        <v>128</v>
      </c>
      <c r="B77" s="164"/>
      <c r="C77" s="164"/>
      <c r="D77" s="164"/>
      <c r="E77" s="164"/>
      <c r="F77" s="164"/>
      <c r="G77" s="160">
        <v>71</v>
      </c>
      <c r="H77" s="169">
        <v>0</v>
      </c>
      <c r="I77" s="169">
        <v>0</v>
      </c>
    </row>
    <row r="78" spans="1:9">
      <c r="A78" s="164" t="s">
        <v>129</v>
      </c>
      <c r="B78" s="164"/>
      <c r="C78" s="164"/>
      <c r="D78" s="164"/>
      <c r="E78" s="164"/>
      <c r="F78" s="164"/>
      <c r="G78" s="160">
        <v>72</v>
      </c>
      <c r="H78" s="169">
        <v>0</v>
      </c>
      <c r="I78" s="169">
        <v>0</v>
      </c>
    </row>
    <row r="79" spans="1:9">
      <c r="A79" s="164" t="s">
        <v>130</v>
      </c>
      <c r="B79" s="164"/>
      <c r="C79" s="164"/>
      <c r="D79" s="164"/>
      <c r="E79" s="164"/>
      <c r="F79" s="164"/>
      <c r="G79" s="160">
        <v>73</v>
      </c>
      <c r="H79" s="169">
        <v>0</v>
      </c>
      <c r="I79" s="169">
        <v>0</v>
      </c>
    </row>
    <row r="80" spans="1:9">
      <c r="A80" s="164" t="s">
        <v>131</v>
      </c>
      <c r="B80" s="164"/>
      <c r="C80" s="164"/>
      <c r="D80" s="164"/>
      <c r="E80" s="164"/>
      <c r="F80" s="164"/>
      <c r="G80" s="160">
        <v>74</v>
      </c>
      <c r="H80" s="169">
        <v>0</v>
      </c>
      <c r="I80" s="169">
        <v>0</v>
      </c>
    </row>
    <row r="81" spans="1:9">
      <c r="A81" s="164" t="s">
        <v>132</v>
      </c>
      <c r="B81" s="164"/>
      <c r="C81" s="164"/>
      <c r="D81" s="164"/>
      <c r="E81" s="164"/>
      <c r="F81" s="164"/>
      <c r="G81" s="160">
        <v>75</v>
      </c>
      <c r="H81" s="169">
        <v>3357629</v>
      </c>
      <c r="I81" s="169">
        <v>3357629</v>
      </c>
    </row>
    <row r="82" spans="1:9">
      <c r="A82" s="165" t="s">
        <v>133</v>
      </c>
      <c r="B82" s="165"/>
      <c r="C82" s="165"/>
      <c r="D82" s="165"/>
      <c r="E82" s="165"/>
      <c r="F82" s="165"/>
      <c r="G82" s="166">
        <v>76</v>
      </c>
      <c r="H82" s="167">
        <v>0</v>
      </c>
      <c r="I82" s="167">
        <v>0</v>
      </c>
    </row>
    <row r="83" spans="1:9">
      <c r="A83" s="163" t="s">
        <v>134</v>
      </c>
      <c r="B83" s="163"/>
      <c r="C83" s="163"/>
      <c r="D83" s="163"/>
      <c r="E83" s="163"/>
      <c r="F83" s="163"/>
      <c r="G83" s="162">
        <v>77</v>
      </c>
      <c r="H83" s="168">
        <f>H84+H85+H86</f>
        <v>-475487</v>
      </c>
      <c r="I83" s="168">
        <f>I84+I85+I86</f>
        <v>-1024349</v>
      </c>
    </row>
    <row r="84" spans="1:9">
      <c r="A84" s="164" t="s">
        <v>135</v>
      </c>
      <c r="B84" s="164"/>
      <c r="C84" s="164"/>
      <c r="D84" s="164"/>
      <c r="E84" s="164"/>
      <c r="F84" s="164"/>
      <c r="G84" s="160">
        <v>78</v>
      </c>
      <c r="H84" s="169">
        <v>-475487</v>
      </c>
      <c r="I84" s="169">
        <v>-1024349</v>
      </c>
    </row>
    <row r="85" spans="1:9">
      <c r="A85" s="164" t="s">
        <v>136</v>
      </c>
      <c r="B85" s="164"/>
      <c r="C85" s="164"/>
      <c r="D85" s="164"/>
      <c r="E85" s="164"/>
      <c r="F85" s="164"/>
      <c r="G85" s="160">
        <v>79</v>
      </c>
      <c r="H85" s="169">
        <v>0</v>
      </c>
      <c r="I85" s="169">
        <v>0</v>
      </c>
    </row>
    <row r="86" spans="1:9">
      <c r="A86" s="164" t="s">
        <v>137</v>
      </c>
      <c r="B86" s="164"/>
      <c r="C86" s="164"/>
      <c r="D86" s="164"/>
      <c r="E86" s="164"/>
      <c r="F86" s="164"/>
      <c r="G86" s="160">
        <v>80</v>
      </c>
      <c r="H86" s="169">
        <v>0</v>
      </c>
      <c r="I86" s="169">
        <v>0</v>
      </c>
    </row>
    <row r="87" spans="1:9">
      <c r="A87" s="163" t="s">
        <v>138</v>
      </c>
      <c r="B87" s="163"/>
      <c r="C87" s="163"/>
      <c r="D87" s="163"/>
      <c r="E87" s="163"/>
      <c r="F87" s="163"/>
      <c r="G87" s="162">
        <v>81</v>
      </c>
      <c r="H87" s="168">
        <f>H88-H89</f>
        <v>-12981933</v>
      </c>
      <c r="I87" s="168">
        <f>I88-I89</f>
        <v>-14578417</v>
      </c>
    </row>
    <row r="88" spans="1:9">
      <c r="A88" s="164" t="s">
        <v>139</v>
      </c>
      <c r="B88" s="164"/>
      <c r="C88" s="164"/>
      <c r="D88" s="164"/>
      <c r="E88" s="164"/>
      <c r="F88" s="164"/>
      <c r="G88" s="160">
        <v>82</v>
      </c>
      <c r="H88" s="169">
        <v>0</v>
      </c>
      <c r="I88" s="169">
        <v>0</v>
      </c>
    </row>
    <row r="89" spans="1:9">
      <c r="A89" s="164" t="s">
        <v>140</v>
      </c>
      <c r="B89" s="164"/>
      <c r="C89" s="164"/>
      <c r="D89" s="164"/>
      <c r="E89" s="164"/>
      <c r="F89" s="164"/>
      <c r="G89" s="160">
        <v>83</v>
      </c>
      <c r="H89" s="169">
        <v>12981933</v>
      </c>
      <c r="I89" s="169">
        <v>14578417</v>
      </c>
    </row>
    <row r="90" spans="1:9">
      <c r="A90" s="163" t="s">
        <v>141</v>
      </c>
      <c r="B90" s="163"/>
      <c r="C90" s="163"/>
      <c r="D90" s="163"/>
      <c r="E90" s="163"/>
      <c r="F90" s="163"/>
      <c r="G90" s="162">
        <v>84</v>
      </c>
      <c r="H90" s="168">
        <f>H91-H92</f>
        <v>-1596484</v>
      </c>
      <c r="I90" s="168">
        <f>I91-I92</f>
        <v>-887918</v>
      </c>
    </row>
    <row r="91" spans="1:9">
      <c r="A91" s="164" t="s">
        <v>142</v>
      </c>
      <c r="B91" s="164"/>
      <c r="C91" s="164"/>
      <c r="D91" s="164"/>
      <c r="E91" s="164"/>
      <c r="F91" s="164"/>
      <c r="G91" s="160">
        <v>85</v>
      </c>
      <c r="H91" s="169">
        <v>0</v>
      </c>
      <c r="I91" s="169">
        <v>0</v>
      </c>
    </row>
    <row r="92" spans="1:9">
      <c r="A92" s="164" t="s">
        <v>143</v>
      </c>
      <c r="B92" s="164"/>
      <c r="C92" s="164"/>
      <c r="D92" s="164"/>
      <c r="E92" s="164"/>
      <c r="F92" s="164"/>
      <c r="G92" s="160">
        <v>86</v>
      </c>
      <c r="H92" s="169">
        <v>1596484</v>
      </c>
      <c r="I92" s="169">
        <v>887918</v>
      </c>
    </row>
    <row r="93" spans="1:9">
      <c r="A93" s="164" t="s">
        <v>144</v>
      </c>
      <c r="B93" s="164"/>
      <c r="C93" s="164"/>
      <c r="D93" s="164"/>
      <c r="E93" s="164"/>
      <c r="F93" s="164"/>
      <c r="G93" s="160">
        <v>87</v>
      </c>
      <c r="H93" s="167">
        <v>0</v>
      </c>
      <c r="I93" s="167">
        <v>0</v>
      </c>
    </row>
    <row r="94" spans="1:9">
      <c r="A94" s="161" t="s">
        <v>145</v>
      </c>
      <c r="B94" s="161"/>
      <c r="C94" s="161"/>
      <c r="D94" s="161"/>
      <c r="E94" s="161"/>
      <c r="F94" s="161"/>
      <c r="G94" s="162">
        <v>88</v>
      </c>
      <c r="H94" s="168">
        <f>H95+H96+H97+H98+H99+H100</f>
        <v>0</v>
      </c>
      <c r="I94" s="168">
        <f>I95+I96+I97+I98+I99+I100</f>
        <v>0</v>
      </c>
    </row>
    <row r="95" spans="1:9">
      <c r="A95" s="164" t="s">
        <v>146</v>
      </c>
      <c r="B95" s="164"/>
      <c r="C95" s="164"/>
      <c r="D95" s="164"/>
      <c r="E95" s="164"/>
      <c r="F95" s="164"/>
      <c r="G95" s="160">
        <v>89</v>
      </c>
      <c r="H95" s="169">
        <v>0</v>
      </c>
      <c r="I95" s="169">
        <v>0</v>
      </c>
    </row>
    <row r="96" spans="1:9">
      <c r="A96" s="164" t="s">
        <v>147</v>
      </c>
      <c r="B96" s="164"/>
      <c r="C96" s="164"/>
      <c r="D96" s="164"/>
      <c r="E96" s="164"/>
      <c r="F96" s="164"/>
      <c r="G96" s="160">
        <v>90</v>
      </c>
      <c r="H96" s="169">
        <v>0</v>
      </c>
      <c r="I96" s="169">
        <v>0</v>
      </c>
    </row>
    <row r="97" spans="1:9">
      <c r="A97" s="164" t="s">
        <v>148</v>
      </c>
      <c r="B97" s="164"/>
      <c r="C97" s="164"/>
      <c r="D97" s="164"/>
      <c r="E97" s="164"/>
      <c r="F97" s="164"/>
      <c r="G97" s="160">
        <v>91</v>
      </c>
      <c r="H97" s="169">
        <v>0</v>
      </c>
      <c r="I97" s="169">
        <v>0</v>
      </c>
    </row>
    <row r="98" spans="1:9">
      <c r="A98" s="164" t="s">
        <v>149</v>
      </c>
      <c r="B98" s="164"/>
      <c r="C98" s="164"/>
      <c r="D98" s="164"/>
      <c r="E98" s="164"/>
      <c r="F98" s="164"/>
      <c r="G98" s="160">
        <v>92</v>
      </c>
      <c r="H98" s="169">
        <v>0</v>
      </c>
      <c r="I98" s="169">
        <v>0</v>
      </c>
    </row>
    <row r="99" spans="1:9">
      <c r="A99" s="164" t="s">
        <v>150</v>
      </c>
      <c r="B99" s="164"/>
      <c r="C99" s="164"/>
      <c r="D99" s="164"/>
      <c r="E99" s="164"/>
      <c r="F99" s="164"/>
      <c r="G99" s="160">
        <v>93</v>
      </c>
      <c r="H99" s="169">
        <v>0</v>
      </c>
      <c r="I99" s="169">
        <v>0</v>
      </c>
    </row>
    <row r="100" spans="1:9">
      <c r="A100" s="164" t="s">
        <v>151</v>
      </c>
      <c r="B100" s="164"/>
      <c r="C100" s="164"/>
      <c r="D100" s="164"/>
      <c r="E100" s="164"/>
      <c r="F100" s="164"/>
      <c r="G100" s="160">
        <v>94</v>
      </c>
      <c r="H100" s="169">
        <v>0</v>
      </c>
      <c r="I100" s="169">
        <v>0</v>
      </c>
    </row>
    <row r="101" spans="1:9">
      <c r="A101" s="161" t="s">
        <v>152</v>
      </c>
      <c r="B101" s="161"/>
      <c r="C101" s="161"/>
      <c r="D101" s="161"/>
      <c r="E101" s="161"/>
      <c r="F101" s="161"/>
      <c r="G101" s="162">
        <v>95</v>
      </c>
      <c r="H101" s="168">
        <f>H102+H103+H104+H105+H106+H107+H108+H109+H110+H111+H112</f>
        <v>2997883</v>
      </c>
      <c r="I101" s="168">
        <f>I102+I103+I104+I105+I106+I107+I108+I109+I110+I111+I112</f>
        <v>9653539</v>
      </c>
    </row>
    <row r="102" spans="1:9">
      <c r="A102" s="164" t="s">
        <v>153</v>
      </c>
      <c r="B102" s="164"/>
      <c r="C102" s="164"/>
      <c r="D102" s="164"/>
      <c r="E102" s="164"/>
      <c r="F102" s="164"/>
      <c r="G102" s="160">
        <v>96</v>
      </c>
      <c r="H102" s="169">
        <v>0</v>
      </c>
      <c r="I102" s="169">
        <v>0</v>
      </c>
    </row>
    <row r="103" spans="1:9">
      <c r="A103" s="164" t="s">
        <v>154</v>
      </c>
      <c r="B103" s="164"/>
      <c r="C103" s="164"/>
      <c r="D103" s="164"/>
      <c r="E103" s="164"/>
      <c r="F103" s="164"/>
      <c r="G103" s="160">
        <v>97</v>
      </c>
      <c r="H103" s="169">
        <v>0</v>
      </c>
      <c r="I103" s="169">
        <v>0</v>
      </c>
    </row>
    <row r="104" spans="1:9">
      <c r="A104" s="164" t="s">
        <v>155</v>
      </c>
      <c r="B104" s="164"/>
      <c r="C104" s="164"/>
      <c r="D104" s="164"/>
      <c r="E104" s="164"/>
      <c r="F104" s="164"/>
      <c r="G104" s="160">
        <v>98</v>
      </c>
      <c r="H104" s="169">
        <v>0</v>
      </c>
      <c r="I104" s="169">
        <v>0</v>
      </c>
    </row>
    <row r="105" spans="1:9">
      <c r="A105" s="164" t="s">
        <v>156</v>
      </c>
      <c r="B105" s="164"/>
      <c r="C105" s="164"/>
      <c r="D105" s="164"/>
      <c r="E105" s="164"/>
      <c r="F105" s="164"/>
      <c r="G105" s="160">
        <v>99</v>
      </c>
      <c r="H105" s="169">
        <v>0</v>
      </c>
      <c r="I105" s="169">
        <v>0</v>
      </c>
    </row>
    <row r="106" spans="1:9">
      <c r="A106" s="164" t="s">
        <v>157</v>
      </c>
      <c r="B106" s="164"/>
      <c r="C106" s="164"/>
      <c r="D106" s="164"/>
      <c r="E106" s="164"/>
      <c r="F106" s="164"/>
      <c r="G106" s="160">
        <v>100</v>
      </c>
      <c r="H106" s="169">
        <v>0</v>
      </c>
      <c r="I106" s="169">
        <v>0</v>
      </c>
    </row>
    <row r="107" spans="1:9">
      <c r="A107" s="164" t="s">
        <v>158</v>
      </c>
      <c r="B107" s="164"/>
      <c r="C107" s="164"/>
      <c r="D107" s="164"/>
      <c r="E107" s="164"/>
      <c r="F107" s="164"/>
      <c r="G107" s="160">
        <v>101</v>
      </c>
      <c r="H107" s="169">
        <v>2997883</v>
      </c>
      <c r="I107" s="169">
        <v>9653539</v>
      </c>
    </row>
    <row r="108" spans="1:9">
      <c r="A108" s="164" t="s">
        <v>159</v>
      </c>
      <c r="B108" s="164"/>
      <c r="C108" s="164"/>
      <c r="D108" s="164"/>
      <c r="E108" s="164"/>
      <c r="F108" s="164"/>
      <c r="G108" s="160">
        <v>102</v>
      </c>
      <c r="H108" s="169">
        <v>0</v>
      </c>
      <c r="I108" s="169">
        <v>0</v>
      </c>
    </row>
    <row r="109" spans="1:9">
      <c r="A109" s="164" t="s">
        <v>160</v>
      </c>
      <c r="B109" s="164"/>
      <c r="C109" s="164"/>
      <c r="D109" s="164"/>
      <c r="E109" s="164"/>
      <c r="F109" s="164"/>
      <c r="G109" s="160">
        <v>103</v>
      </c>
      <c r="H109" s="169">
        <v>0</v>
      </c>
      <c r="I109" s="169">
        <v>0</v>
      </c>
    </row>
    <row r="110" spans="1:9">
      <c r="A110" s="164" t="s">
        <v>161</v>
      </c>
      <c r="B110" s="164"/>
      <c r="C110" s="164"/>
      <c r="D110" s="164"/>
      <c r="E110" s="164"/>
      <c r="F110" s="164"/>
      <c r="G110" s="160">
        <v>104</v>
      </c>
      <c r="H110" s="169">
        <v>0</v>
      </c>
      <c r="I110" s="169">
        <v>0</v>
      </c>
    </row>
    <row r="111" spans="1:9">
      <c r="A111" s="164" t="s">
        <v>162</v>
      </c>
      <c r="B111" s="164"/>
      <c r="C111" s="164"/>
      <c r="D111" s="164"/>
      <c r="E111" s="164"/>
      <c r="F111" s="164"/>
      <c r="G111" s="160">
        <v>105</v>
      </c>
      <c r="H111" s="169">
        <v>0</v>
      </c>
      <c r="I111" s="169">
        <v>0</v>
      </c>
    </row>
    <row r="112" spans="1:9">
      <c r="A112" s="164" t="s">
        <v>163</v>
      </c>
      <c r="B112" s="164"/>
      <c r="C112" s="164"/>
      <c r="D112" s="164"/>
      <c r="E112" s="164"/>
      <c r="F112" s="164"/>
      <c r="G112" s="160">
        <v>106</v>
      </c>
      <c r="H112" s="169">
        <v>0</v>
      </c>
      <c r="I112" s="169">
        <v>0</v>
      </c>
    </row>
    <row r="113" spans="1:9">
      <c r="A113" s="161" t="s">
        <v>164</v>
      </c>
      <c r="B113" s="161"/>
      <c r="C113" s="161"/>
      <c r="D113" s="161"/>
      <c r="E113" s="161"/>
      <c r="F113" s="161"/>
      <c r="G113" s="162">
        <v>107</v>
      </c>
      <c r="H113" s="168">
        <f>H114+H115+H116+H117+H118+H119+H120+H121+H122+H123+H124+H125+H126+H127</f>
        <v>917770</v>
      </c>
      <c r="I113" s="168">
        <f>I114+I115+I116+I117+I118+I119+I120+I121+I122+I123+I124+I125+I126+I127</f>
        <v>6784471</v>
      </c>
    </row>
    <row r="114" spans="1:9">
      <c r="A114" s="164" t="s">
        <v>153</v>
      </c>
      <c r="B114" s="164"/>
      <c r="C114" s="164"/>
      <c r="D114" s="164"/>
      <c r="E114" s="164"/>
      <c r="F114" s="164"/>
      <c r="G114" s="160">
        <v>108</v>
      </c>
      <c r="H114" s="169">
        <v>595</v>
      </c>
      <c r="I114" s="169">
        <v>0</v>
      </c>
    </row>
    <row r="115" spans="1:9">
      <c r="A115" s="164" t="s">
        <v>154</v>
      </c>
      <c r="B115" s="164"/>
      <c r="C115" s="164"/>
      <c r="D115" s="164"/>
      <c r="E115" s="164"/>
      <c r="F115" s="164"/>
      <c r="G115" s="160">
        <v>109</v>
      </c>
      <c r="H115" s="169">
        <v>281500</v>
      </c>
      <c r="I115" s="169">
        <v>103700</v>
      </c>
    </row>
    <row r="116" spans="1:9">
      <c r="A116" s="164" t="s">
        <v>155</v>
      </c>
      <c r="B116" s="164"/>
      <c r="C116" s="164"/>
      <c r="D116" s="164"/>
      <c r="E116" s="164"/>
      <c r="F116" s="164"/>
      <c r="G116" s="160">
        <v>110</v>
      </c>
      <c r="H116" s="169">
        <v>0</v>
      </c>
      <c r="I116" s="169">
        <v>0</v>
      </c>
    </row>
    <row r="117" spans="1:9">
      <c r="A117" s="164" t="s">
        <v>156</v>
      </c>
      <c r="B117" s="164"/>
      <c r="C117" s="164"/>
      <c r="D117" s="164"/>
      <c r="E117" s="164"/>
      <c r="F117" s="164"/>
      <c r="G117" s="160">
        <v>111</v>
      </c>
      <c r="H117" s="169">
        <v>0</v>
      </c>
      <c r="I117" s="169">
        <v>0</v>
      </c>
    </row>
    <row r="118" spans="1:9">
      <c r="A118" s="164" t="s">
        <v>157</v>
      </c>
      <c r="B118" s="164"/>
      <c r="C118" s="164"/>
      <c r="D118" s="164"/>
      <c r="E118" s="164"/>
      <c r="F118" s="164"/>
      <c r="G118" s="160">
        <v>112</v>
      </c>
      <c r="H118" s="169">
        <v>0</v>
      </c>
      <c r="I118" s="169">
        <v>1215605</v>
      </c>
    </row>
    <row r="119" spans="1:9">
      <c r="A119" s="164" t="s">
        <v>158</v>
      </c>
      <c r="B119" s="164"/>
      <c r="C119" s="164"/>
      <c r="D119" s="164"/>
      <c r="E119" s="164"/>
      <c r="F119" s="164"/>
      <c r="G119" s="160">
        <v>113</v>
      </c>
      <c r="H119" s="169">
        <v>46021</v>
      </c>
      <c r="I119" s="169">
        <v>0</v>
      </c>
    </row>
    <row r="120" spans="1:9">
      <c r="A120" s="164" t="s">
        <v>159</v>
      </c>
      <c r="B120" s="164"/>
      <c r="C120" s="164"/>
      <c r="D120" s="164"/>
      <c r="E120" s="164"/>
      <c r="F120" s="164"/>
      <c r="G120" s="160">
        <v>114</v>
      </c>
      <c r="H120" s="169">
        <v>0</v>
      </c>
      <c r="I120" s="169">
        <v>4474353</v>
      </c>
    </row>
    <row r="121" spans="1:9">
      <c r="A121" s="164" t="s">
        <v>160</v>
      </c>
      <c r="B121" s="164"/>
      <c r="C121" s="164"/>
      <c r="D121" s="164"/>
      <c r="E121" s="164"/>
      <c r="F121" s="164"/>
      <c r="G121" s="160">
        <v>115</v>
      </c>
      <c r="H121" s="169">
        <v>526017</v>
      </c>
      <c r="I121" s="169">
        <v>897585</v>
      </c>
    </row>
    <row r="122" spans="1:9">
      <c r="A122" s="164" t="s">
        <v>161</v>
      </c>
      <c r="B122" s="164"/>
      <c r="C122" s="164"/>
      <c r="D122" s="164"/>
      <c r="E122" s="164"/>
      <c r="F122" s="164"/>
      <c r="G122" s="160">
        <v>116</v>
      </c>
      <c r="H122" s="169">
        <v>0</v>
      </c>
      <c r="I122" s="169">
        <v>0</v>
      </c>
    </row>
    <row r="123" spans="1:9">
      <c r="A123" s="164" t="s">
        <v>165</v>
      </c>
      <c r="B123" s="164"/>
      <c r="C123" s="164"/>
      <c r="D123" s="164"/>
      <c r="E123" s="164"/>
      <c r="F123" s="164"/>
      <c r="G123" s="160">
        <v>117</v>
      </c>
      <c r="H123" s="169">
        <v>40071</v>
      </c>
      <c r="I123" s="169">
        <v>59292</v>
      </c>
    </row>
    <row r="124" spans="1:9">
      <c r="A124" s="164" t="s">
        <v>166</v>
      </c>
      <c r="B124" s="164"/>
      <c r="C124" s="164"/>
      <c r="D124" s="164"/>
      <c r="E124" s="164"/>
      <c r="F124" s="164"/>
      <c r="G124" s="160">
        <v>118</v>
      </c>
      <c r="H124" s="169">
        <v>23566</v>
      </c>
      <c r="I124" s="169">
        <v>33936</v>
      </c>
    </row>
    <row r="125" spans="1:9">
      <c r="A125" s="164" t="s">
        <v>167</v>
      </c>
      <c r="B125" s="164"/>
      <c r="C125" s="164"/>
      <c r="D125" s="164"/>
      <c r="E125" s="164"/>
      <c r="F125" s="164"/>
      <c r="G125" s="160">
        <v>119</v>
      </c>
      <c r="H125" s="169">
        <v>0</v>
      </c>
      <c r="I125" s="169">
        <v>0</v>
      </c>
    </row>
    <row r="126" spans="1:9">
      <c r="A126" s="164" t="s">
        <v>168</v>
      </c>
      <c r="B126" s="164"/>
      <c r="C126" s="164"/>
      <c r="D126" s="164"/>
      <c r="E126" s="164"/>
      <c r="F126" s="164"/>
      <c r="G126" s="160">
        <v>120</v>
      </c>
      <c r="H126" s="169">
        <v>0</v>
      </c>
      <c r="I126" s="169">
        <v>0</v>
      </c>
    </row>
    <row r="127" spans="1:9">
      <c r="A127" s="164" t="s">
        <v>169</v>
      </c>
      <c r="B127" s="164"/>
      <c r="C127" s="164"/>
      <c r="D127" s="164"/>
      <c r="E127" s="164"/>
      <c r="F127" s="164"/>
      <c r="G127" s="160">
        <v>121</v>
      </c>
      <c r="H127" s="169">
        <v>0</v>
      </c>
      <c r="I127" s="169">
        <v>0</v>
      </c>
    </row>
    <row r="128" spans="1:9">
      <c r="A128" s="159" t="s">
        <v>170</v>
      </c>
      <c r="B128" s="159"/>
      <c r="C128" s="159"/>
      <c r="D128" s="159"/>
      <c r="E128" s="159"/>
      <c r="F128" s="159"/>
      <c r="G128" s="160">
        <v>122</v>
      </c>
      <c r="H128" s="167">
        <v>13525</v>
      </c>
      <c r="I128" s="167">
        <v>0</v>
      </c>
    </row>
    <row r="129" spans="1:9">
      <c r="A129" s="161" t="s">
        <v>171</v>
      </c>
      <c r="B129" s="161"/>
      <c r="C129" s="161"/>
      <c r="D129" s="161"/>
      <c r="E129" s="161"/>
      <c r="F129" s="161"/>
      <c r="G129" s="162">
        <v>123</v>
      </c>
      <c r="H129" s="168">
        <f>H73+H94+H101+H113+H128</f>
        <v>68480903</v>
      </c>
      <c r="I129" s="168">
        <f>I73+I94+I101+I113+I128</f>
        <v>79552955</v>
      </c>
    </row>
    <row r="130" spans="1:9">
      <c r="A130" s="159" t="s">
        <v>172</v>
      </c>
      <c r="B130" s="159"/>
      <c r="C130" s="159"/>
      <c r="D130" s="159"/>
      <c r="E130" s="159"/>
      <c r="F130" s="159"/>
      <c r="G130" s="160">
        <v>124</v>
      </c>
      <c r="H130" s="172">
        <v>0</v>
      </c>
      <c r="I130" s="172">
        <v>0</v>
      </c>
    </row>
  </sheetData>
  <mergeCells count="130">
    <mergeCell ref="A127:F127"/>
    <mergeCell ref="A128:F128"/>
    <mergeCell ref="A129:F129"/>
    <mergeCell ref="A130:F130"/>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 ref="A96:F96"/>
    <mergeCell ref="A85:F85"/>
    <mergeCell ref="A86:F86"/>
    <mergeCell ref="A87:F87"/>
    <mergeCell ref="A88:F88"/>
    <mergeCell ref="A89:F89"/>
    <mergeCell ref="A90:F90"/>
    <mergeCell ref="A79:F79"/>
    <mergeCell ref="A80:F80"/>
    <mergeCell ref="A81:F81"/>
    <mergeCell ref="A82:F82"/>
    <mergeCell ref="A83:F83"/>
    <mergeCell ref="A84:F84"/>
    <mergeCell ref="A73:F73"/>
    <mergeCell ref="A74:F74"/>
    <mergeCell ref="A75:F75"/>
    <mergeCell ref="A76:F76"/>
    <mergeCell ref="A77:F77"/>
    <mergeCell ref="A78:F78"/>
    <mergeCell ref="A67:F67"/>
    <mergeCell ref="A68:F68"/>
    <mergeCell ref="A69:F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F7"/>
    <mergeCell ref="A8:F8"/>
    <mergeCell ref="A9:F9"/>
    <mergeCell ref="A10:F10"/>
    <mergeCell ref="A11:F11"/>
    <mergeCell ref="A12:F12"/>
    <mergeCell ref="A1:I1"/>
    <mergeCell ref="A2:I2"/>
    <mergeCell ref="A3:I3"/>
    <mergeCell ref="A4:I4"/>
    <mergeCell ref="A5:F5"/>
    <mergeCell ref="A6:F6"/>
  </mergeCells>
  <hyperlinks>
    <hyperlink ref="H7" location="'Formule polja'!B1" display="P1074366" xr:uid="{00000000-0004-0000-0000-000000000000}"/>
    <hyperlink ref="I7" location="'Formule polja'!B4" display="P1074367" xr:uid="{00000000-0004-0000-0000-000001000000}"/>
    <hyperlink ref="H8" location="'Formule polja'!B7" display="P1074368" xr:uid="{00000000-0004-0000-0000-000002000000}"/>
    <hyperlink ref="H9" location="'Formule polja'!B13" display="P1074370" xr:uid="{00000000-0004-0000-0000-000003000000}"/>
    <hyperlink ref="H10" location="'Formule polja'!B19" display="P1074372" xr:uid="{00000000-0004-0000-0000-000004000000}"/>
    <hyperlink ref="I10" location="'Formule polja'!B22" display="P1074373" xr:uid="{00000000-0004-0000-0000-000005000000}"/>
    <hyperlink ref="H11" location="'Formule polja'!B25" display="P1074374" xr:uid="{00000000-0004-0000-0000-000006000000}"/>
    <hyperlink ref="I11" location="'Formule polja'!B28" display="P1074375" xr:uid="{00000000-0004-0000-0000-000007000000}"/>
    <hyperlink ref="H12" location="'Formule polja'!B31" display="P1074376" xr:uid="{00000000-0004-0000-0000-000008000000}"/>
    <hyperlink ref="I12" location="'Formule polja'!B34" display="P1074491" xr:uid="{00000000-0004-0000-0000-000009000000}"/>
    <hyperlink ref="H13" location="'Formule polja'!B37" display="P1074492" xr:uid="{00000000-0004-0000-0000-00000A000000}"/>
    <hyperlink ref="I13" location="'Formule polja'!B40" display="P1074493" xr:uid="{00000000-0004-0000-0000-00000B000000}"/>
    <hyperlink ref="H14" location="'Formule polja'!B43" display="P1074494" xr:uid="{00000000-0004-0000-0000-00000C000000}"/>
    <hyperlink ref="I14" location="'Formule polja'!B46" display="P1074575" xr:uid="{00000000-0004-0000-0000-00000D000000}"/>
    <hyperlink ref="H15" location="'Formule polja'!B49" display="P1074576" xr:uid="{00000000-0004-0000-0000-00000E000000}"/>
    <hyperlink ref="I15" location="'Formule polja'!B52" display="P1074577" xr:uid="{00000000-0004-0000-0000-00000F000000}"/>
    <hyperlink ref="H16" location="'Formule polja'!B55" display="P1074578" xr:uid="{00000000-0004-0000-0000-000010000000}"/>
    <hyperlink ref="H17" location="'Formule polja'!B61" display="P1074656" xr:uid="{00000000-0004-0000-0000-000011000000}"/>
    <hyperlink ref="I17" location="'Formule polja'!B64" display="P1074657" xr:uid="{00000000-0004-0000-0000-000012000000}"/>
    <hyperlink ref="H18" location="'Formule polja'!B67" display="P1074658" xr:uid="{00000000-0004-0000-0000-000013000000}"/>
    <hyperlink ref="I18" location="'Formule polja'!B70" display="P1074659" xr:uid="{00000000-0004-0000-0000-000014000000}"/>
    <hyperlink ref="H19" location="'Formule polja'!B73" display="P1074894" xr:uid="{00000000-0004-0000-0000-000015000000}"/>
    <hyperlink ref="I19" location="'Formule polja'!B76" display="P1074895" xr:uid="{00000000-0004-0000-0000-000016000000}"/>
    <hyperlink ref="H20" location="'Formule polja'!B79" display="P1074896" xr:uid="{00000000-0004-0000-0000-000017000000}"/>
    <hyperlink ref="I20" location="'Formule polja'!B82" display="P1074897" xr:uid="{00000000-0004-0000-0000-000018000000}"/>
    <hyperlink ref="H21" location="'Formule polja'!B85" display="P1074898" xr:uid="{00000000-0004-0000-0000-000019000000}"/>
    <hyperlink ref="I21" location="'Formule polja'!B88" display="P1074899" xr:uid="{00000000-0004-0000-0000-00001A000000}"/>
    <hyperlink ref="H22" location="'Formule polja'!B91" display="P1074900" xr:uid="{00000000-0004-0000-0000-00001B000000}"/>
    <hyperlink ref="I22" location="'Formule polja'!B94" display="P1074901" xr:uid="{00000000-0004-0000-0000-00001C000000}"/>
    <hyperlink ref="H23" location="'Formule polja'!B97" display="P1074902" xr:uid="{00000000-0004-0000-0000-00001D000000}"/>
    <hyperlink ref="I23" location="'Formule polja'!B100" display="P1074903" xr:uid="{00000000-0004-0000-0000-00001E000000}"/>
    <hyperlink ref="H24" location="'Formule polja'!B103" display="P1074904" xr:uid="{00000000-0004-0000-0000-00001F000000}"/>
    <hyperlink ref="I24" location="'Formule polja'!B106" display="P1074905" xr:uid="{00000000-0004-0000-0000-000020000000}"/>
    <hyperlink ref="H25" location="'Formule polja'!B109" display="P1074906" xr:uid="{00000000-0004-0000-0000-000021000000}"/>
    <hyperlink ref="I25" location="'Formule polja'!B112" display="P1074907" xr:uid="{00000000-0004-0000-0000-000022000000}"/>
    <hyperlink ref="H26" location="'Formule polja'!B115" display="P1074908" xr:uid="{00000000-0004-0000-0000-000023000000}"/>
    <hyperlink ref="H27" location="'Formule polja'!B121" display="P1074910" xr:uid="{00000000-0004-0000-0000-000024000000}"/>
    <hyperlink ref="I27" location="'Formule polja'!B124" display="P1074912" xr:uid="{00000000-0004-0000-0000-000025000000}"/>
    <hyperlink ref="H28" location="'Formule polja'!B127" display="P1074914" xr:uid="{00000000-0004-0000-0000-000026000000}"/>
    <hyperlink ref="I28" location="'Formule polja'!B130" display="P1074916" xr:uid="{00000000-0004-0000-0000-000027000000}"/>
    <hyperlink ref="H29" location="'Formule polja'!B133" display="P1074918" xr:uid="{00000000-0004-0000-0000-000028000000}"/>
    <hyperlink ref="I29" location="'Formule polja'!B136" display="P1074921" xr:uid="{00000000-0004-0000-0000-000029000000}"/>
    <hyperlink ref="H30" location="'Formule polja'!B139" display="P1074923" xr:uid="{00000000-0004-0000-0000-00002A000000}"/>
    <hyperlink ref="I30" location="'Formule polja'!B142" display="P1074925" xr:uid="{00000000-0004-0000-0000-00002B000000}"/>
    <hyperlink ref="H31" location="'Formule polja'!B145" display="P1074927" xr:uid="{00000000-0004-0000-0000-00002C000000}"/>
    <hyperlink ref="I31" location="'Formule polja'!B148" display="P1074947" xr:uid="{00000000-0004-0000-0000-00002D000000}"/>
    <hyperlink ref="H32" location="'Formule polja'!B151" display="P1074949" xr:uid="{00000000-0004-0000-0000-00002E000000}"/>
    <hyperlink ref="I32" location="'Formule polja'!B154" display="P1074951" xr:uid="{00000000-0004-0000-0000-00002F000000}"/>
    <hyperlink ref="H33" location="'Formule polja'!B157" display="P1074954" xr:uid="{00000000-0004-0000-0000-000030000000}"/>
    <hyperlink ref="I33" location="'Formule polja'!B160" display="P1074956" xr:uid="{00000000-0004-0000-0000-000031000000}"/>
    <hyperlink ref="H34" location="'Formule polja'!B163" display="P1074958" xr:uid="{00000000-0004-0000-0000-000032000000}"/>
    <hyperlink ref="I34" location="'Formule polja'!B166" display="P1074960" xr:uid="{00000000-0004-0000-0000-000033000000}"/>
    <hyperlink ref="H35" location="'Formule polja'!B169" display="P1074962" xr:uid="{00000000-0004-0000-0000-000034000000}"/>
    <hyperlink ref="I35" location="'Formule polja'!B172" display="P1074964" xr:uid="{00000000-0004-0000-0000-000035000000}"/>
    <hyperlink ref="H36" location="'Formule polja'!B727" display="P1084404" xr:uid="{00000000-0004-0000-0000-000036000000}"/>
    <hyperlink ref="I36" location="'Formule polja'!B730" display="P1084405" xr:uid="{00000000-0004-0000-0000-000037000000}"/>
    <hyperlink ref="H37" location="'Formule polja'!B175" display="P1074967" xr:uid="{00000000-0004-0000-0000-000038000000}"/>
    <hyperlink ref="H38" location="'Formule polja'!B181" display="P1074975" xr:uid="{00000000-0004-0000-0000-000039000000}"/>
    <hyperlink ref="I38" location="'Formule polja'!B184" display="P1074979" xr:uid="{00000000-0004-0000-0000-00003A000000}"/>
    <hyperlink ref="H39" location="'Formule polja'!B187" display="P1074981" xr:uid="{00000000-0004-0000-0000-00003B000000}"/>
    <hyperlink ref="I39" location="'Formule polja'!B190" display="P1074983" xr:uid="{00000000-0004-0000-0000-00003C000000}"/>
    <hyperlink ref="H40" location="'Formule polja'!B193" display="P1074985" xr:uid="{00000000-0004-0000-0000-00003D000000}"/>
    <hyperlink ref="I40" location="'Formule polja'!B196" display="P1074987" xr:uid="{00000000-0004-0000-0000-00003E000000}"/>
    <hyperlink ref="H41" location="'Formule polja'!B199" display="P1074989" xr:uid="{00000000-0004-0000-0000-00003F000000}"/>
    <hyperlink ref="I41" location="'Formule polja'!B202" display="P1074991" xr:uid="{00000000-0004-0000-0000-000040000000}"/>
    <hyperlink ref="H42" location="'Formule polja'!B205" display="P1074994" xr:uid="{00000000-0004-0000-0000-000041000000}"/>
    <hyperlink ref="I42" location="'Formule polja'!B208" display="P1074997" xr:uid="{00000000-0004-0000-0000-000042000000}"/>
    <hyperlink ref="H43" location="'Formule polja'!B211" display="P1074998" xr:uid="{00000000-0004-0000-0000-000043000000}"/>
    <hyperlink ref="H44" location="'Formule polja'!B217" display="P1075001" xr:uid="{00000000-0004-0000-0000-000044000000}"/>
    <hyperlink ref="H45" location="'Formule polja'!B223" display="P1075005" xr:uid="{00000000-0004-0000-0000-000045000000}"/>
    <hyperlink ref="I45" location="'Formule polja'!B226" display="P1075007" xr:uid="{00000000-0004-0000-0000-000046000000}"/>
    <hyperlink ref="H46" location="'Formule polja'!B229" display="P1075009" xr:uid="{00000000-0004-0000-0000-000047000000}"/>
    <hyperlink ref="I46" location="'Formule polja'!B232" display="P1075011" xr:uid="{00000000-0004-0000-0000-000048000000}"/>
    <hyperlink ref="H47" location="'Formule polja'!B235" display="P1075012" xr:uid="{00000000-0004-0000-0000-000049000000}"/>
    <hyperlink ref="I47" location="'Formule polja'!B238" display="P1075014" xr:uid="{00000000-0004-0000-0000-00004A000000}"/>
    <hyperlink ref="H48" location="'Formule polja'!B241" display="P1075016" xr:uid="{00000000-0004-0000-0000-00004B000000}"/>
    <hyperlink ref="I48" location="'Formule polja'!B244" display="P1075018" xr:uid="{00000000-0004-0000-0000-00004C000000}"/>
    <hyperlink ref="H49" location="'Formule polja'!B247" display="P1075020" xr:uid="{00000000-0004-0000-0000-00004D000000}"/>
    <hyperlink ref="I49" location="'Formule polja'!B250" display="P1075023" xr:uid="{00000000-0004-0000-0000-00004E000000}"/>
    <hyperlink ref="H50" location="'Formule polja'!B253" display="P1075026" xr:uid="{00000000-0004-0000-0000-00004F000000}"/>
    <hyperlink ref="I50" location="'Formule polja'!B256" display="P1075028" xr:uid="{00000000-0004-0000-0000-000050000000}"/>
    <hyperlink ref="H51" location="'Formule polja'!B259" display="P1075031" xr:uid="{00000000-0004-0000-0000-000051000000}"/>
    <hyperlink ref="I51" location="'Formule polja'!B262" display="P1075033" xr:uid="{00000000-0004-0000-0000-000052000000}"/>
    <hyperlink ref="H52" location="'Formule polja'!B265" display="P1075035" xr:uid="{00000000-0004-0000-0000-000053000000}"/>
    <hyperlink ref="H53" location="'Formule polja'!B271" display="P1075039" xr:uid="{00000000-0004-0000-0000-000054000000}"/>
    <hyperlink ref="I53" location="'Formule polja'!B274" display="P1075043" xr:uid="{00000000-0004-0000-0000-000055000000}"/>
    <hyperlink ref="H54" location="'Formule polja'!B277" display="P1075055" xr:uid="{00000000-0004-0000-0000-000056000000}"/>
    <hyperlink ref="I54" location="'Formule polja'!B280" display="P1075057" xr:uid="{00000000-0004-0000-0000-000057000000}"/>
    <hyperlink ref="H55" location="'Formule polja'!B283" display="P1075058" xr:uid="{00000000-0004-0000-0000-000058000000}"/>
    <hyperlink ref="I55" location="'Formule polja'!B286" display="P1075060" xr:uid="{00000000-0004-0000-0000-000059000000}"/>
    <hyperlink ref="H56" location="'Formule polja'!B289" display="P1075063" xr:uid="{00000000-0004-0000-0000-00005A000000}"/>
    <hyperlink ref="I56" location="'Formule polja'!B292" display="P1075065" xr:uid="{00000000-0004-0000-0000-00005B000000}"/>
    <hyperlink ref="H57" location="'Formule polja'!B295" display="P1075067" xr:uid="{00000000-0004-0000-0000-00005C000000}"/>
    <hyperlink ref="I57" location="'Formule polja'!B298" display="P1075071" xr:uid="{00000000-0004-0000-0000-00005D000000}"/>
    <hyperlink ref="H58" location="'Formule polja'!B301" display="P1075076" xr:uid="{00000000-0004-0000-0000-00005E000000}"/>
    <hyperlink ref="I58" location="'Formule polja'!B304" display="P1075080" xr:uid="{00000000-0004-0000-0000-00005F000000}"/>
    <hyperlink ref="H59" location="'Formule polja'!B307" display="P1075083" xr:uid="{00000000-0004-0000-0000-000060000000}"/>
    <hyperlink ref="H60" location="'Formule polja'!B313" display="P1075091" xr:uid="{00000000-0004-0000-0000-000061000000}"/>
    <hyperlink ref="I60" location="'Formule polja'!B316" display="P1075093" xr:uid="{00000000-0004-0000-0000-000062000000}"/>
    <hyperlink ref="H61" location="'Formule polja'!B319" display="P1075095" xr:uid="{00000000-0004-0000-0000-000063000000}"/>
    <hyperlink ref="I61" location="'Formule polja'!B322" display="P1075097" xr:uid="{00000000-0004-0000-0000-000064000000}"/>
    <hyperlink ref="H62" location="'Formule polja'!B325" display="P1075099" xr:uid="{00000000-0004-0000-0000-000065000000}"/>
    <hyperlink ref="I62" location="'Formule polja'!B328" display="P1075100" xr:uid="{00000000-0004-0000-0000-000066000000}"/>
    <hyperlink ref="H63" location="'Formule polja'!B331" display="P1075101" xr:uid="{00000000-0004-0000-0000-000067000000}"/>
    <hyperlink ref="I63" location="'Formule polja'!B334" display="P1075102" xr:uid="{00000000-0004-0000-0000-000068000000}"/>
    <hyperlink ref="H64" location="'Formule polja'!B337" display="P1075103" xr:uid="{00000000-0004-0000-0000-000069000000}"/>
    <hyperlink ref="I64" location="'Formule polja'!B340" display="P1075104" xr:uid="{00000000-0004-0000-0000-00006A000000}"/>
    <hyperlink ref="H65" location="'Formule polja'!B343" display="P1075105" xr:uid="{00000000-0004-0000-0000-00006B000000}"/>
    <hyperlink ref="I65" location="'Formule polja'!B346" display="P1075106" xr:uid="{00000000-0004-0000-0000-00006C000000}"/>
    <hyperlink ref="H66" location="'Formule polja'!B349" display="P1075107" xr:uid="{00000000-0004-0000-0000-00006D000000}"/>
    <hyperlink ref="I66" location="'Formule polja'!B352" display="P1075108" xr:uid="{00000000-0004-0000-0000-00006E000000}"/>
    <hyperlink ref="H67" location="'Formule polja'!B355" display="P1075109" xr:uid="{00000000-0004-0000-0000-00006F000000}"/>
    <hyperlink ref="I67" location="'Formule polja'!B358" display="P1075110" xr:uid="{00000000-0004-0000-0000-000070000000}"/>
    <hyperlink ref="H68" location="'Formule polja'!B361" display="P1075111" xr:uid="{00000000-0004-0000-0000-000071000000}"/>
    <hyperlink ref="I68" location="'Formule polja'!B364" display="P1075112" xr:uid="{00000000-0004-0000-0000-000072000000}"/>
    <hyperlink ref="H69" location="'Formule polja'!B367" display="P1075113" xr:uid="{00000000-0004-0000-0000-000073000000}"/>
    <hyperlink ref="I69" location="'Formule polja'!B370" display="P1075114" xr:uid="{00000000-0004-0000-0000-000074000000}"/>
    <hyperlink ref="H70" location="'Formule polja'!B373" display="P1075115" xr:uid="{00000000-0004-0000-0000-000075000000}"/>
    <hyperlink ref="I70" location="'Formule polja'!B376" display="P1075116" xr:uid="{00000000-0004-0000-0000-000076000000}"/>
    <hyperlink ref="H71" location="'Formule polja'!B379" display="P1075117" xr:uid="{00000000-0004-0000-0000-000077000000}"/>
    <hyperlink ref="H73" location="'Formule polja'!B385" display="P1075121" xr:uid="{00000000-0004-0000-0000-000078000000}"/>
    <hyperlink ref="H74" location="'Formule polja'!B391" display="P1075230" xr:uid="{00000000-0004-0000-0000-000079000000}"/>
    <hyperlink ref="I74" location="'Formule polja'!B394" display="P1075231" xr:uid="{00000000-0004-0000-0000-00007A000000}"/>
    <hyperlink ref="H75" location="'Formule polja'!B397" display="P1075232" xr:uid="{00000000-0004-0000-0000-00007B000000}"/>
    <hyperlink ref="I75" location="'Formule polja'!B400" display="P1075233" xr:uid="{00000000-0004-0000-0000-00007C000000}"/>
    <hyperlink ref="H76" location="'Formule polja'!B403" display="P1075234" xr:uid="{00000000-0004-0000-0000-00007D000000}"/>
    <hyperlink ref="H77" location="'Formule polja'!B409" display="P1075236" xr:uid="{00000000-0004-0000-0000-00007E000000}"/>
    <hyperlink ref="I77" location="'Formule polja'!B412" display="P1075237" xr:uid="{00000000-0004-0000-0000-00007F000000}"/>
    <hyperlink ref="H78" location="'Formule polja'!B415" display="P1075238" xr:uid="{00000000-0004-0000-0000-000080000000}"/>
    <hyperlink ref="I78" location="'Formule polja'!B418" display="P1075239" xr:uid="{00000000-0004-0000-0000-000081000000}"/>
    <hyperlink ref="H79" location="'Formule polja'!B421" display="P1075240" xr:uid="{00000000-0004-0000-0000-000082000000}"/>
    <hyperlink ref="I79" location="'Formule polja'!B424" display="P1075241" xr:uid="{00000000-0004-0000-0000-000083000000}"/>
    <hyperlink ref="H80" location="'Formule polja'!B427" display="P1075242" xr:uid="{00000000-0004-0000-0000-000084000000}"/>
    <hyperlink ref="I80" location="'Formule polja'!B430" display="P1075243" xr:uid="{00000000-0004-0000-0000-000085000000}"/>
    <hyperlink ref="H81" location="'Formule polja'!B433" display="P1075244" xr:uid="{00000000-0004-0000-0000-000086000000}"/>
    <hyperlink ref="I81" location="'Formule polja'!B436" display="P1075245" xr:uid="{00000000-0004-0000-0000-000087000000}"/>
    <hyperlink ref="H82" location="'Formule polja'!B439" display="P1075246" xr:uid="{00000000-0004-0000-0000-000088000000}"/>
    <hyperlink ref="I82" location="'Formule polja'!B442" display="P1075247" xr:uid="{00000000-0004-0000-0000-000089000000}"/>
    <hyperlink ref="H83" location="'Formule polja'!B445" display="P1075248" xr:uid="{00000000-0004-0000-0000-00008A000000}"/>
    <hyperlink ref="H84" location="'Formule polja'!B451" display="P1075250" xr:uid="{00000000-0004-0000-0000-00008B000000}"/>
    <hyperlink ref="I84" location="'Formule polja'!B454" display="P1075251" xr:uid="{00000000-0004-0000-0000-00008C000000}"/>
    <hyperlink ref="H85" location="'Formule polja'!B457" display="P1075252" xr:uid="{00000000-0004-0000-0000-00008D000000}"/>
    <hyperlink ref="I85" location="'Formule polja'!B460" display="P1075253" xr:uid="{00000000-0004-0000-0000-00008E000000}"/>
    <hyperlink ref="H86" location="'Formule polja'!B463" display="P1075254" xr:uid="{00000000-0004-0000-0000-00008F000000}"/>
    <hyperlink ref="I86" location="'Formule polja'!B466" display="P1075255" xr:uid="{00000000-0004-0000-0000-000090000000}"/>
    <hyperlink ref="H87" location="'Formule polja'!B469" display="P1075256" xr:uid="{00000000-0004-0000-0000-000091000000}"/>
    <hyperlink ref="I87" location="'Formule polja'!B472" display="P1075257" xr:uid="{00000000-0004-0000-0000-000092000000}"/>
    <hyperlink ref="H88" location="'Formule polja'!B475" display="P1075258" xr:uid="{00000000-0004-0000-0000-000093000000}"/>
    <hyperlink ref="I88" location="'Formule polja'!B478" display="P1075259" xr:uid="{00000000-0004-0000-0000-000094000000}"/>
    <hyperlink ref="H89" location="'Formule polja'!B481" display="P1075260" xr:uid="{00000000-0004-0000-0000-000095000000}"/>
    <hyperlink ref="I89" location="'Formule polja'!B484" display="P1075261" xr:uid="{00000000-0004-0000-0000-000096000000}"/>
    <hyperlink ref="H90" location="'Formule polja'!B487" display="P1075262" xr:uid="{00000000-0004-0000-0000-000097000000}"/>
    <hyperlink ref="H91" location="'Formule polja'!B493" display="P1075264" xr:uid="{00000000-0004-0000-0000-000098000000}"/>
    <hyperlink ref="I91" location="'Formule polja'!B496" display="P1075265" xr:uid="{00000000-0004-0000-0000-000099000000}"/>
    <hyperlink ref="H92" location="'Formule polja'!B499" display="P1075266" xr:uid="{00000000-0004-0000-0000-00009A000000}"/>
    <hyperlink ref="I92" location="'Formule polja'!B502" display="P1075267" xr:uid="{00000000-0004-0000-0000-00009B000000}"/>
    <hyperlink ref="H93" location="'Formule polja'!B505" display="P1075268" xr:uid="{00000000-0004-0000-0000-00009C000000}"/>
    <hyperlink ref="I93" location="'Formule polja'!B508" display="P1075269" xr:uid="{00000000-0004-0000-0000-00009D000000}"/>
    <hyperlink ref="H94" location="'Formule polja'!B511" display="P1075270" xr:uid="{00000000-0004-0000-0000-00009E000000}"/>
    <hyperlink ref="H95" location="'Formule polja'!B517" display="P1075272" xr:uid="{00000000-0004-0000-0000-00009F000000}"/>
    <hyperlink ref="I95" location="'Formule polja'!B520" display="P1075273" xr:uid="{00000000-0004-0000-0000-0000A0000000}"/>
    <hyperlink ref="H96" location="'Formule polja'!B523" display="P1075274" xr:uid="{00000000-0004-0000-0000-0000A1000000}"/>
    <hyperlink ref="I96" location="'Formule polja'!B526" display="P1075275" xr:uid="{00000000-0004-0000-0000-0000A2000000}"/>
    <hyperlink ref="H97" location="'Formule polja'!B529" display="P1075276" xr:uid="{00000000-0004-0000-0000-0000A3000000}"/>
    <hyperlink ref="I97" location="'Formule polja'!B532" display="P1075277" xr:uid="{00000000-0004-0000-0000-0000A4000000}"/>
    <hyperlink ref="H98" location="'Formule polja'!B535" display="P1075278" xr:uid="{00000000-0004-0000-0000-0000A5000000}"/>
    <hyperlink ref="I98" location="'Formule polja'!B538" display="P1075279" xr:uid="{00000000-0004-0000-0000-0000A6000000}"/>
    <hyperlink ref="H99" location="'Formule polja'!B541" display="P1075280" xr:uid="{00000000-0004-0000-0000-0000A7000000}"/>
    <hyperlink ref="I99" location="'Formule polja'!B544" display="P1075281" xr:uid="{00000000-0004-0000-0000-0000A8000000}"/>
    <hyperlink ref="H100" location="'Formule polja'!B547" display="P1075282" xr:uid="{00000000-0004-0000-0000-0000A9000000}"/>
    <hyperlink ref="I100" location="'Formule polja'!B550" display="P1075283" xr:uid="{00000000-0004-0000-0000-0000AA000000}"/>
    <hyperlink ref="H101" location="'Formule polja'!B553" display="P1075284" xr:uid="{00000000-0004-0000-0000-0000AB000000}"/>
    <hyperlink ref="H102" location="'Formule polja'!B559" display="P1075286" xr:uid="{00000000-0004-0000-0000-0000AC000000}"/>
    <hyperlink ref="I102" location="'Formule polja'!B562" display="P1075287" xr:uid="{00000000-0004-0000-0000-0000AD000000}"/>
    <hyperlink ref="H103" location="'Formule polja'!B565" display="P1075288" xr:uid="{00000000-0004-0000-0000-0000AE000000}"/>
    <hyperlink ref="I103" location="'Formule polja'!B568" display="P1075289" xr:uid="{00000000-0004-0000-0000-0000AF000000}"/>
    <hyperlink ref="H104" location="'Formule polja'!B571" display="P1075290" xr:uid="{00000000-0004-0000-0000-0000B0000000}"/>
    <hyperlink ref="I104" location="'Formule polja'!B574" display="P1075291" xr:uid="{00000000-0004-0000-0000-0000B1000000}"/>
    <hyperlink ref="H105" location="'Formule polja'!B577" display="P1075292" xr:uid="{00000000-0004-0000-0000-0000B2000000}"/>
    <hyperlink ref="I105" location="'Formule polja'!B580" display="P1075293" xr:uid="{00000000-0004-0000-0000-0000B3000000}"/>
    <hyperlink ref="H106" location="'Formule polja'!B583" display="P1075294" xr:uid="{00000000-0004-0000-0000-0000B4000000}"/>
    <hyperlink ref="I106" location="'Formule polja'!B586" display="P1075295" xr:uid="{00000000-0004-0000-0000-0000B5000000}"/>
    <hyperlink ref="H107" location="'Formule polja'!B589" display="P1075296" xr:uid="{00000000-0004-0000-0000-0000B6000000}"/>
    <hyperlink ref="I107" location="'Formule polja'!B592" display="P1075297" xr:uid="{00000000-0004-0000-0000-0000B7000000}"/>
    <hyperlink ref="H108" location="'Formule polja'!B595" display="P1075298" xr:uid="{00000000-0004-0000-0000-0000B8000000}"/>
    <hyperlink ref="I108" location="'Formule polja'!B598" display="P1075299" xr:uid="{00000000-0004-0000-0000-0000B9000000}"/>
    <hyperlink ref="H109" location="'Formule polja'!B601" display="P1075300" xr:uid="{00000000-0004-0000-0000-0000BA000000}"/>
    <hyperlink ref="I109" location="'Formule polja'!B604" display="P1075301" xr:uid="{00000000-0004-0000-0000-0000BB000000}"/>
    <hyperlink ref="H110" location="'Formule polja'!B607" display="P1075302" xr:uid="{00000000-0004-0000-0000-0000BC000000}"/>
    <hyperlink ref="I110" location="'Formule polja'!B610" display="P1075303" xr:uid="{00000000-0004-0000-0000-0000BD000000}"/>
    <hyperlink ref="H111" location="'Formule polja'!B613" display="P1075304" xr:uid="{00000000-0004-0000-0000-0000BE000000}"/>
    <hyperlink ref="I111" location="'Formule polja'!B616" display="P1075305" xr:uid="{00000000-0004-0000-0000-0000BF000000}"/>
    <hyperlink ref="H112" location="'Formule polja'!B619" display="P1075306" xr:uid="{00000000-0004-0000-0000-0000C0000000}"/>
    <hyperlink ref="I112" location="'Formule polja'!B622" display="P1075307" xr:uid="{00000000-0004-0000-0000-0000C1000000}"/>
    <hyperlink ref="H113" location="'Formule polja'!B625" display="P1075308" xr:uid="{00000000-0004-0000-0000-0000C2000000}"/>
    <hyperlink ref="H114" location="'Formule polja'!B631" display="P1075310" xr:uid="{00000000-0004-0000-0000-0000C3000000}"/>
    <hyperlink ref="I114" location="'Formule polja'!B634" display="P1075311" xr:uid="{00000000-0004-0000-0000-0000C4000000}"/>
    <hyperlink ref="H115" location="'Formule polja'!B637" display="P1075312" xr:uid="{00000000-0004-0000-0000-0000C5000000}"/>
    <hyperlink ref="I115" location="'Formule polja'!B640" display="P1075313" xr:uid="{00000000-0004-0000-0000-0000C6000000}"/>
    <hyperlink ref="H116" location="'Formule polja'!B643" display="P1075314" xr:uid="{00000000-0004-0000-0000-0000C7000000}"/>
    <hyperlink ref="I116" location="'Formule polja'!B646" display="P1075315" xr:uid="{00000000-0004-0000-0000-0000C8000000}"/>
    <hyperlink ref="H117" location="'Formule polja'!B649" display="P1075316" xr:uid="{00000000-0004-0000-0000-0000C9000000}"/>
    <hyperlink ref="I117" location="'Formule polja'!B652" display="P1075317" xr:uid="{00000000-0004-0000-0000-0000CA000000}"/>
    <hyperlink ref="H118" location="'Formule polja'!B655" display="P1075318" xr:uid="{00000000-0004-0000-0000-0000CB000000}"/>
    <hyperlink ref="I118" location="'Formule polja'!B658" display="P1075319" xr:uid="{00000000-0004-0000-0000-0000CC000000}"/>
    <hyperlink ref="H119" location="'Formule polja'!B661" display="P1075320" xr:uid="{00000000-0004-0000-0000-0000CD000000}"/>
    <hyperlink ref="I119" location="'Formule polja'!B664" display="P1075321" xr:uid="{00000000-0004-0000-0000-0000CE000000}"/>
    <hyperlink ref="H120" location="'Formule polja'!B667" display="P1075322" xr:uid="{00000000-0004-0000-0000-0000CF000000}"/>
    <hyperlink ref="I120" location="'Formule polja'!B670" display="P1075323" xr:uid="{00000000-0004-0000-0000-0000D0000000}"/>
    <hyperlink ref="H121" location="'Formule polja'!B673" display="P1075324" xr:uid="{00000000-0004-0000-0000-0000D1000000}"/>
    <hyperlink ref="I121" location="'Formule polja'!B676" display="P1075325" xr:uid="{00000000-0004-0000-0000-0000D2000000}"/>
    <hyperlink ref="H122" location="'Formule polja'!B679" display="P1075326" xr:uid="{00000000-0004-0000-0000-0000D3000000}"/>
    <hyperlink ref="I122" location="'Formule polja'!B682" display="P1075327" xr:uid="{00000000-0004-0000-0000-0000D4000000}"/>
    <hyperlink ref="H123" location="'Formule polja'!B685" display="P1075328" xr:uid="{00000000-0004-0000-0000-0000D5000000}"/>
    <hyperlink ref="I123" location="'Formule polja'!B688" display="P1075329" xr:uid="{00000000-0004-0000-0000-0000D6000000}"/>
    <hyperlink ref="H124" location="'Formule polja'!B691" display="P1075330" xr:uid="{00000000-0004-0000-0000-0000D7000000}"/>
    <hyperlink ref="I124" location="'Formule polja'!B694" display="P1075331" xr:uid="{00000000-0004-0000-0000-0000D8000000}"/>
    <hyperlink ref="H125" location="'Formule polja'!B697" display="P1075332" xr:uid="{00000000-0004-0000-0000-0000D9000000}"/>
    <hyperlink ref="I125" location="'Formule polja'!B700" display="P1075333" xr:uid="{00000000-0004-0000-0000-0000DA000000}"/>
    <hyperlink ref="H126" location="'Formule polja'!B703" display="P1075334" xr:uid="{00000000-0004-0000-0000-0000DB000000}"/>
    <hyperlink ref="I126" location="'Formule polja'!B706" display="P1075335" xr:uid="{00000000-0004-0000-0000-0000DC000000}"/>
    <hyperlink ref="H127" location="'Formule polja'!B709" display="P1075336" xr:uid="{00000000-0004-0000-0000-0000DD000000}"/>
    <hyperlink ref="I127" location="'Formule polja'!B712" display="P1075337" xr:uid="{00000000-0004-0000-0000-0000DE000000}"/>
    <hyperlink ref="H128" location="'Formule polja'!B715" display="P1075338" xr:uid="{00000000-0004-0000-0000-0000DF000000}"/>
    <hyperlink ref="I128" location="'Formule polja'!B718" display="P1075339" xr:uid="{00000000-0004-0000-0000-0000E0000000}"/>
    <hyperlink ref="H129" location="'Formule polja'!B721" display="P1075340" xr:uid="{00000000-0004-0000-0000-0000E1000000}"/>
    <hyperlink ref="I9" location="'Formule polja'!B13" display="P1074370" xr:uid="{00000000-0004-0000-0000-0000E2000000}"/>
    <hyperlink ref="I16" location="'Formule polja'!B55" display="P1074578" xr:uid="{00000000-0004-0000-0000-0000E3000000}"/>
    <hyperlink ref="I26" location="'Formule polja'!B115" display="P1074908" xr:uid="{00000000-0004-0000-0000-0000E4000000}"/>
    <hyperlink ref="I8" location="'Formule polja'!B7" display="P1074368" xr:uid="{00000000-0004-0000-0000-0000E5000000}"/>
    <hyperlink ref="I37" location="'Formule polja'!B175" display="P1074967" xr:uid="{00000000-0004-0000-0000-0000E6000000}"/>
    <hyperlink ref="I44" location="'Formule polja'!B217" display="P1075001" xr:uid="{00000000-0004-0000-0000-0000E7000000}"/>
    <hyperlink ref="I52" location="'Formule polja'!B265" display="P1075035" xr:uid="{00000000-0004-0000-0000-0000E8000000}"/>
    <hyperlink ref="I59" location="'Formule polja'!B307" display="P1075083" xr:uid="{00000000-0004-0000-0000-0000E9000000}"/>
    <hyperlink ref="I71" location="'Formule polja'!B379" display="P1075117" xr:uid="{00000000-0004-0000-0000-0000EA000000}"/>
    <hyperlink ref="I43" location="'Formule polja'!B211" display="P1074998" xr:uid="{00000000-0004-0000-0000-0000EB000000}"/>
    <hyperlink ref="I76" location="'Formule polja'!B403" display="P1075234" xr:uid="{00000000-0004-0000-0000-0000EC000000}"/>
    <hyperlink ref="I90" location="'Formule polja'!B487" display="P1075262" xr:uid="{00000000-0004-0000-0000-0000ED000000}"/>
    <hyperlink ref="I73" location="'Formule polja'!B385" display="P1075121" xr:uid="{00000000-0004-0000-0000-0000EE000000}"/>
    <hyperlink ref="I94" location="'Formule polja'!B511" display="P1075270" xr:uid="{00000000-0004-0000-0000-0000EF000000}"/>
    <hyperlink ref="I101" location="'Formule polja'!B553" display="P1075284" xr:uid="{00000000-0004-0000-0000-0000F0000000}"/>
    <hyperlink ref="I113" location="'Formule polja'!B625" display="P1075308" xr:uid="{00000000-0004-0000-0000-0000F1000000}"/>
    <hyperlink ref="I129" location="'Formule polja'!B721" display="P1075340" xr:uid="{00000000-0004-0000-0000-0000F2000000}"/>
    <hyperlink ref="I83" location="'Formule polja'!B445" display="P1075248" xr:uid="{00000000-0004-0000-0000-0000F3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
  <sheetViews>
    <sheetView workbookViewId="0">
      <selection activeCell="B104" sqref="B104"/>
    </sheetView>
  </sheetViews>
  <sheetFormatPr baseColWidth="10" defaultColWidth="21.33203125" defaultRowHeight="15"/>
  <cols>
    <col min="1" max="1" width="40" style="1" customWidth="1" collapsed="1"/>
    <col min="2" max="7" width="4.6640625" style="1" customWidth="1"/>
    <col min="8" max="9" width="16.83203125" style="4" customWidth="1"/>
  </cols>
  <sheetData>
    <row r="1" spans="1:9">
      <c r="A1" s="174" t="s">
        <v>173</v>
      </c>
      <c r="B1" s="145"/>
      <c r="C1" s="145"/>
      <c r="D1" s="145"/>
      <c r="E1" s="145"/>
      <c r="F1" s="145"/>
      <c r="G1" s="145"/>
      <c r="H1" s="145"/>
      <c r="I1" s="145"/>
    </row>
    <row r="2" spans="1:9">
      <c r="A2" s="175" t="s">
        <v>178</v>
      </c>
      <c r="B2" s="147"/>
      <c r="C2" s="147"/>
      <c r="D2" s="147"/>
      <c r="E2" s="147"/>
      <c r="F2" s="147"/>
      <c r="G2" s="147"/>
      <c r="H2" s="147"/>
      <c r="I2" s="147"/>
    </row>
    <row r="3" spans="1:9">
      <c r="A3" s="176" t="s">
        <v>58</v>
      </c>
      <c r="B3" s="176"/>
      <c r="C3" s="176"/>
      <c r="D3" s="176"/>
      <c r="E3" s="176"/>
      <c r="F3" s="176"/>
      <c r="G3" s="176"/>
      <c r="H3" s="176"/>
      <c r="I3" s="176"/>
    </row>
    <row r="4" spans="1:9">
      <c r="A4" s="177" t="s">
        <v>174</v>
      </c>
      <c r="B4" s="178"/>
      <c r="C4" s="178"/>
      <c r="D4" s="178"/>
      <c r="E4" s="178"/>
      <c r="F4" s="178"/>
      <c r="G4" s="178"/>
      <c r="H4" s="178"/>
      <c r="I4" s="178"/>
    </row>
    <row r="5" spans="1:9" ht="15" customHeight="1">
      <c r="A5" s="179" t="s">
        <v>60</v>
      </c>
      <c r="B5" s="153"/>
      <c r="C5" s="153"/>
      <c r="D5" s="153"/>
      <c r="E5" s="153"/>
      <c r="F5" s="153"/>
      <c r="G5" s="179" t="s">
        <v>175</v>
      </c>
      <c r="H5" s="183" t="s">
        <v>3</v>
      </c>
      <c r="I5" s="183" t="s">
        <v>2</v>
      </c>
    </row>
    <row r="6" spans="1:9">
      <c r="A6" s="153"/>
      <c r="B6" s="153"/>
      <c r="C6" s="153"/>
      <c r="D6" s="153"/>
      <c r="E6" s="153"/>
      <c r="F6" s="153"/>
      <c r="G6" s="153"/>
      <c r="H6" s="184"/>
      <c r="I6" s="184"/>
    </row>
    <row r="7" spans="1:9">
      <c r="A7" s="181">
        <v>1</v>
      </c>
      <c r="B7" s="157"/>
      <c r="C7" s="157"/>
      <c r="D7" s="157"/>
      <c r="E7" s="157"/>
      <c r="F7" s="157"/>
      <c r="G7" s="182">
        <v>2</v>
      </c>
      <c r="H7" s="180">
        <v>3</v>
      </c>
      <c r="I7" s="180">
        <v>4</v>
      </c>
    </row>
    <row r="8" spans="1:9">
      <c r="A8" s="185" t="s">
        <v>179</v>
      </c>
      <c r="B8" s="185"/>
      <c r="C8" s="185"/>
      <c r="D8" s="185"/>
      <c r="E8" s="185"/>
      <c r="F8" s="185"/>
      <c r="G8" s="186">
        <v>125</v>
      </c>
      <c r="H8" s="195">
        <f>H9+H10+H11+H12+H13</f>
        <v>230195</v>
      </c>
      <c r="I8" s="195">
        <f>I9+I10+I11+I12+I13</f>
        <v>1031882</v>
      </c>
    </row>
    <row r="9" spans="1:9">
      <c r="A9" s="164" t="s">
        <v>180</v>
      </c>
      <c r="B9" s="164"/>
      <c r="C9" s="164"/>
      <c r="D9" s="164"/>
      <c r="E9" s="164"/>
      <c r="F9" s="164"/>
      <c r="G9" s="160">
        <v>126</v>
      </c>
      <c r="H9" s="2">
        <v>97302</v>
      </c>
      <c r="I9" s="2">
        <v>25200</v>
      </c>
    </row>
    <row r="10" spans="1:9">
      <c r="A10" s="164" t="s">
        <v>181</v>
      </c>
      <c r="B10" s="164"/>
      <c r="C10" s="164"/>
      <c r="D10" s="164"/>
      <c r="E10" s="164"/>
      <c r="F10" s="164"/>
      <c r="G10" s="160">
        <v>127</v>
      </c>
      <c r="H10" s="2">
        <v>96000</v>
      </c>
      <c r="I10" s="2">
        <v>948136</v>
      </c>
    </row>
    <row r="11" spans="1:9">
      <c r="A11" s="164" t="s">
        <v>182</v>
      </c>
      <c r="B11" s="164"/>
      <c r="C11" s="164"/>
      <c r="D11" s="164"/>
      <c r="E11" s="164"/>
      <c r="F11" s="164"/>
      <c r="G11" s="160">
        <v>128</v>
      </c>
      <c r="H11" s="2">
        <v>0</v>
      </c>
      <c r="I11" s="2">
        <v>0</v>
      </c>
    </row>
    <row r="12" spans="1:9">
      <c r="A12" s="164" t="s">
        <v>183</v>
      </c>
      <c r="B12" s="164"/>
      <c r="C12" s="164"/>
      <c r="D12" s="164"/>
      <c r="E12" s="164"/>
      <c r="F12" s="164"/>
      <c r="G12" s="160">
        <v>129</v>
      </c>
      <c r="H12" s="2">
        <v>0</v>
      </c>
      <c r="I12" s="2">
        <v>0</v>
      </c>
    </row>
    <row r="13" spans="1:9">
      <c r="A13" s="164" t="s">
        <v>184</v>
      </c>
      <c r="B13" s="164"/>
      <c r="C13" s="164"/>
      <c r="D13" s="164"/>
      <c r="E13" s="164"/>
      <c r="F13" s="164"/>
      <c r="G13" s="160">
        <v>130</v>
      </c>
      <c r="H13" s="2">
        <v>36893</v>
      </c>
      <c r="I13" s="2">
        <v>58546</v>
      </c>
    </row>
    <row r="14" spans="1:9">
      <c r="A14" s="185" t="s">
        <v>185</v>
      </c>
      <c r="B14" s="185"/>
      <c r="C14" s="185"/>
      <c r="D14" s="185"/>
      <c r="E14" s="185"/>
      <c r="F14" s="185"/>
      <c r="G14" s="186">
        <v>131</v>
      </c>
      <c r="H14" s="195">
        <f>H15+H16+H20+H24+H25+H36</f>
        <v>2163165</v>
      </c>
      <c r="I14" s="195">
        <f>I15+I16+I20+I24+I25+I36</f>
        <v>2472521</v>
      </c>
    </row>
    <row r="15" spans="1:9">
      <c r="A15" s="164" t="s">
        <v>186</v>
      </c>
      <c r="B15" s="164"/>
      <c r="C15" s="164"/>
      <c r="D15" s="164"/>
      <c r="E15" s="164"/>
      <c r="F15" s="164"/>
      <c r="G15" s="160">
        <v>132</v>
      </c>
      <c r="H15" s="2">
        <v>0</v>
      </c>
      <c r="I15" s="2">
        <v>0</v>
      </c>
    </row>
    <row r="16" spans="1:9">
      <c r="A16" s="187" t="s">
        <v>187</v>
      </c>
      <c r="B16" s="187"/>
      <c r="C16" s="187"/>
      <c r="D16" s="187"/>
      <c r="E16" s="187"/>
      <c r="F16" s="187"/>
      <c r="G16" s="186">
        <v>133</v>
      </c>
      <c r="H16" s="195">
        <f>H17+H18+H19</f>
        <v>1325098</v>
      </c>
      <c r="I16" s="195">
        <f>I17+I18+I19</f>
        <v>1043074</v>
      </c>
    </row>
    <row r="17" spans="1:9">
      <c r="A17" s="188" t="s">
        <v>188</v>
      </c>
      <c r="B17" s="188"/>
      <c r="C17" s="188"/>
      <c r="D17" s="188"/>
      <c r="E17" s="188"/>
      <c r="F17" s="188"/>
      <c r="G17" s="160">
        <v>134</v>
      </c>
      <c r="H17" s="2">
        <v>50772</v>
      </c>
      <c r="I17" s="2">
        <v>104653</v>
      </c>
    </row>
    <row r="18" spans="1:9">
      <c r="A18" s="188" t="s">
        <v>189</v>
      </c>
      <c r="B18" s="188"/>
      <c r="C18" s="188"/>
      <c r="D18" s="188"/>
      <c r="E18" s="188"/>
      <c r="F18" s="188"/>
      <c r="G18" s="160">
        <v>135</v>
      </c>
      <c r="H18" s="2">
        <v>0</v>
      </c>
      <c r="I18" s="2">
        <v>0</v>
      </c>
    </row>
    <row r="19" spans="1:9">
      <c r="A19" s="188" t="s">
        <v>190</v>
      </c>
      <c r="B19" s="188"/>
      <c r="C19" s="188"/>
      <c r="D19" s="188"/>
      <c r="E19" s="188"/>
      <c r="F19" s="188"/>
      <c r="G19" s="160">
        <v>136</v>
      </c>
      <c r="H19" s="2">
        <v>1274326</v>
      </c>
      <c r="I19" s="2">
        <v>938421</v>
      </c>
    </row>
    <row r="20" spans="1:9">
      <c r="A20" s="187" t="s">
        <v>191</v>
      </c>
      <c r="B20" s="187"/>
      <c r="C20" s="187"/>
      <c r="D20" s="187"/>
      <c r="E20" s="187"/>
      <c r="F20" s="187"/>
      <c r="G20" s="186">
        <v>137</v>
      </c>
      <c r="H20" s="195">
        <f>H21+H22+H23</f>
        <v>645340</v>
      </c>
      <c r="I20" s="195">
        <f>I21+I22+I23</f>
        <v>788881</v>
      </c>
    </row>
    <row r="21" spans="1:9">
      <c r="A21" s="188" t="s">
        <v>192</v>
      </c>
      <c r="B21" s="188"/>
      <c r="C21" s="188"/>
      <c r="D21" s="188"/>
      <c r="E21" s="188"/>
      <c r="F21" s="188"/>
      <c r="G21" s="160">
        <v>138</v>
      </c>
      <c r="H21" s="2">
        <v>405088</v>
      </c>
      <c r="I21" s="2">
        <v>503520</v>
      </c>
    </row>
    <row r="22" spans="1:9">
      <c r="A22" s="188" t="s">
        <v>193</v>
      </c>
      <c r="B22" s="188"/>
      <c r="C22" s="188"/>
      <c r="D22" s="188"/>
      <c r="E22" s="188"/>
      <c r="F22" s="188"/>
      <c r="G22" s="160">
        <v>139</v>
      </c>
      <c r="H22" s="2">
        <v>145555</v>
      </c>
      <c r="I22" s="2">
        <v>172850</v>
      </c>
    </row>
    <row r="23" spans="1:9">
      <c r="A23" s="188" t="s">
        <v>194</v>
      </c>
      <c r="B23" s="188"/>
      <c r="C23" s="188"/>
      <c r="D23" s="188"/>
      <c r="E23" s="188"/>
      <c r="F23" s="188"/>
      <c r="G23" s="160">
        <v>140</v>
      </c>
      <c r="H23" s="2">
        <v>94697</v>
      </c>
      <c r="I23" s="2">
        <v>112511</v>
      </c>
    </row>
    <row r="24" spans="1:9">
      <c r="A24" s="164" t="s">
        <v>195</v>
      </c>
      <c r="B24" s="164"/>
      <c r="C24" s="164"/>
      <c r="D24" s="164"/>
      <c r="E24" s="164"/>
      <c r="F24" s="164"/>
      <c r="G24" s="160">
        <v>141</v>
      </c>
      <c r="H24" s="2">
        <v>3230</v>
      </c>
      <c r="I24" s="2">
        <v>191584</v>
      </c>
    </row>
    <row r="25" spans="1:9">
      <c r="A25" s="164" t="s">
        <v>196</v>
      </c>
      <c r="B25" s="164"/>
      <c r="C25" s="164"/>
      <c r="D25" s="164"/>
      <c r="E25" s="164"/>
      <c r="F25" s="164"/>
      <c r="G25" s="160">
        <v>142</v>
      </c>
      <c r="H25" s="2">
        <v>177782</v>
      </c>
      <c r="I25" s="2">
        <v>352291</v>
      </c>
    </row>
    <row r="26" spans="1:9">
      <c r="A26" s="187" t="s">
        <v>197</v>
      </c>
      <c r="B26" s="187"/>
      <c r="C26" s="187"/>
      <c r="D26" s="187"/>
      <c r="E26" s="187"/>
      <c r="F26" s="187"/>
      <c r="G26" s="186">
        <v>143</v>
      </c>
      <c r="H26" s="196">
        <v>0</v>
      </c>
      <c r="I26" s="196">
        <v>0</v>
      </c>
    </row>
    <row r="27" spans="1:9">
      <c r="A27" s="188" t="s">
        <v>198</v>
      </c>
      <c r="B27" s="188"/>
      <c r="C27" s="188"/>
      <c r="D27" s="188"/>
      <c r="E27" s="188"/>
      <c r="F27" s="188"/>
      <c r="G27" s="160">
        <v>144</v>
      </c>
      <c r="H27" s="2">
        <v>0</v>
      </c>
      <c r="I27" s="2">
        <v>0</v>
      </c>
    </row>
    <row r="28" spans="1:9">
      <c r="A28" s="188" t="s">
        <v>199</v>
      </c>
      <c r="B28" s="188"/>
      <c r="C28" s="188"/>
      <c r="D28" s="188"/>
      <c r="E28" s="188"/>
      <c r="F28" s="188"/>
      <c r="G28" s="160">
        <v>145</v>
      </c>
      <c r="H28" s="2">
        <v>0</v>
      </c>
      <c r="I28" s="2">
        <v>0</v>
      </c>
    </row>
    <row r="29" spans="1:9">
      <c r="A29" s="187" t="s">
        <v>200</v>
      </c>
      <c r="B29" s="187"/>
      <c r="C29" s="187"/>
      <c r="D29" s="187"/>
      <c r="E29" s="187"/>
      <c r="F29" s="187"/>
      <c r="G29" s="186">
        <v>146</v>
      </c>
      <c r="H29" s="196">
        <v>0</v>
      </c>
      <c r="I29" s="196">
        <v>0</v>
      </c>
    </row>
    <row r="30" spans="1:9">
      <c r="A30" s="188" t="s">
        <v>201</v>
      </c>
      <c r="B30" s="188"/>
      <c r="C30" s="188"/>
      <c r="D30" s="188"/>
      <c r="E30" s="188"/>
      <c r="F30" s="188"/>
      <c r="G30" s="160">
        <v>147</v>
      </c>
      <c r="H30" s="2">
        <v>0</v>
      </c>
      <c r="I30" s="2">
        <v>0</v>
      </c>
    </row>
    <row r="31" spans="1:9">
      <c r="A31" s="188" t="s">
        <v>202</v>
      </c>
      <c r="B31" s="188"/>
      <c r="C31" s="188"/>
      <c r="D31" s="188"/>
      <c r="E31" s="188"/>
      <c r="F31" s="188"/>
      <c r="G31" s="160">
        <v>148</v>
      </c>
      <c r="H31" s="2">
        <v>0</v>
      </c>
      <c r="I31" s="2">
        <v>0</v>
      </c>
    </row>
    <row r="32" spans="1:9">
      <c r="A32" s="188" t="s">
        <v>203</v>
      </c>
      <c r="B32" s="188"/>
      <c r="C32" s="188"/>
      <c r="D32" s="188"/>
      <c r="E32" s="188"/>
      <c r="F32" s="188"/>
      <c r="G32" s="160">
        <v>149</v>
      </c>
      <c r="H32" s="2">
        <v>0</v>
      </c>
      <c r="I32" s="2">
        <v>0</v>
      </c>
    </row>
    <row r="33" spans="1:9">
      <c r="A33" s="188" t="s">
        <v>204</v>
      </c>
      <c r="B33" s="188"/>
      <c r="C33" s="188"/>
      <c r="D33" s="188"/>
      <c r="E33" s="188"/>
      <c r="F33" s="188"/>
      <c r="G33" s="160">
        <v>150</v>
      </c>
      <c r="H33" s="2">
        <v>0</v>
      </c>
      <c r="I33" s="2">
        <v>0</v>
      </c>
    </row>
    <row r="34" spans="1:9">
      <c r="A34" s="188" t="s">
        <v>205</v>
      </c>
      <c r="B34" s="188"/>
      <c r="C34" s="188"/>
      <c r="D34" s="188"/>
      <c r="E34" s="188"/>
      <c r="F34" s="188"/>
      <c r="G34" s="160">
        <v>151</v>
      </c>
      <c r="H34" s="2">
        <v>0</v>
      </c>
      <c r="I34" s="2">
        <v>0</v>
      </c>
    </row>
    <row r="35" spans="1:9">
      <c r="A35" s="188" t="s">
        <v>206</v>
      </c>
      <c r="B35" s="188"/>
      <c r="C35" s="188"/>
      <c r="D35" s="188"/>
      <c r="E35" s="188"/>
      <c r="F35" s="188"/>
      <c r="G35" s="160">
        <v>152</v>
      </c>
      <c r="H35" s="2">
        <v>0</v>
      </c>
      <c r="I35" s="2">
        <v>0</v>
      </c>
    </row>
    <row r="36" spans="1:9">
      <c r="A36" s="164" t="s">
        <v>207</v>
      </c>
      <c r="B36" s="164"/>
      <c r="C36" s="164"/>
      <c r="D36" s="164"/>
      <c r="E36" s="164"/>
      <c r="F36" s="164"/>
      <c r="G36" s="160">
        <v>153</v>
      </c>
      <c r="H36" s="2">
        <v>11715</v>
      </c>
      <c r="I36" s="2">
        <v>96691</v>
      </c>
    </row>
    <row r="37" spans="1:9">
      <c r="A37" s="185" t="s">
        <v>208</v>
      </c>
      <c r="B37" s="185"/>
      <c r="C37" s="185"/>
      <c r="D37" s="185"/>
      <c r="E37" s="185"/>
      <c r="F37" s="185"/>
      <c r="G37" s="186">
        <v>154</v>
      </c>
      <c r="H37" s="195">
        <f>H38+H39+H40+H41+H42+H43+H44+H45+H46+H47</f>
        <v>381032</v>
      </c>
      <c r="I37" s="195">
        <f>I38+I39+I40+I41+I42+I43+I44+I45+I46+I47</f>
        <v>854773</v>
      </c>
    </row>
    <row r="38" spans="1:9">
      <c r="A38" s="164" t="s">
        <v>209</v>
      </c>
      <c r="B38" s="164"/>
      <c r="C38" s="164"/>
      <c r="D38" s="164"/>
      <c r="E38" s="164"/>
      <c r="F38" s="164"/>
      <c r="G38" s="160">
        <v>155</v>
      </c>
      <c r="H38" s="2">
        <v>0</v>
      </c>
      <c r="I38" s="2">
        <v>0</v>
      </c>
    </row>
    <row r="39" spans="1:9">
      <c r="A39" s="164" t="s">
        <v>210</v>
      </c>
      <c r="B39" s="164"/>
      <c r="C39" s="164"/>
      <c r="D39" s="164"/>
      <c r="E39" s="164"/>
      <c r="F39" s="164"/>
      <c r="G39" s="160">
        <v>156</v>
      </c>
      <c r="H39" s="2">
        <v>0</v>
      </c>
      <c r="I39" s="2">
        <v>0</v>
      </c>
    </row>
    <row r="40" spans="1:9">
      <c r="A40" s="164" t="s">
        <v>211</v>
      </c>
      <c r="B40" s="164"/>
      <c r="C40" s="164"/>
      <c r="D40" s="164"/>
      <c r="E40" s="164"/>
      <c r="F40" s="164"/>
      <c r="G40" s="160">
        <v>157</v>
      </c>
      <c r="H40" s="2">
        <v>0</v>
      </c>
      <c r="I40" s="2">
        <v>0</v>
      </c>
    </row>
    <row r="41" spans="1:9">
      <c r="A41" s="164" t="s">
        <v>212</v>
      </c>
      <c r="B41" s="164"/>
      <c r="C41" s="164"/>
      <c r="D41" s="164"/>
      <c r="E41" s="164"/>
      <c r="F41" s="164"/>
      <c r="G41" s="160">
        <v>158</v>
      </c>
      <c r="H41" s="2">
        <v>15452</v>
      </c>
      <c r="I41" s="2">
        <v>0</v>
      </c>
    </row>
    <row r="42" spans="1:9">
      <c r="A42" s="164" t="s">
        <v>213</v>
      </c>
      <c r="B42" s="164"/>
      <c r="C42" s="164"/>
      <c r="D42" s="164"/>
      <c r="E42" s="164"/>
      <c r="F42" s="164"/>
      <c r="G42" s="160">
        <v>159</v>
      </c>
      <c r="H42" s="2">
        <v>0</v>
      </c>
      <c r="I42" s="2">
        <v>0</v>
      </c>
    </row>
    <row r="43" spans="1:9">
      <c r="A43" s="164" t="s">
        <v>214</v>
      </c>
      <c r="B43" s="164"/>
      <c r="C43" s="164"/>
      <c r="D43" s="164"/>
      <c r="E43" s="164"/>
      <c r="F43" s="164"/>
      <c r="G43" s="160">
        <v>160</v>
      </c>
      <c r="H43" s="2">
        <v>0</v>
      </c>
      <c r="I43" s="2">
        <v>0</v>
      </c>
    </row>
    <row r="44" spans="1:9">
      <c r="A44" s="164" t="s">
        <v>215</v>
      </c>
      <c r="B44" s="164"/>
      <c r="C44" s="164"/>
      <c r="D44" s="164"/>
      <c r="E44" s="164"/>
      <c r="F44" s="164"/>
      <c r="G44" s="160">
        <v>161</v>
      </c>
      <c r="H44" s="2">
        <v>296527</v>
      </c>
      <c r="I44" s="2">
        <v>145411</v>
      </c>
    </row>
    <row r="45" spans="1:9">
      <c r="A45" s="164" t="s">
        <v>216</v>
      </c>
      <c r="B45" s="164"/>
      <c r="C45" s="164"/>
      <c r="D45" s="164"/>
      <c r="E45" s="164"/>
      <c r="F45" s="164"/>
      <c r="G45" s="160">
        <v>162</v>
      </c>
      <c r="H45" s="2">
        <v>13132</v>
      </c>
      <c r="I45" s="2">
        <v>16449</v>
      </c>
    </row>
    <row r="46" spans="1:9">
      <c r="A46" s="164" t="s">
        <v>217</v>
      </c>
      <c r="B46" s="164"/>
      <c r="C46" s="164"/>
      <c r="D46" s="164"/>
      <c r="E46" s="164"/>
      <c r="F46" s="164"/>
      <c r="G46" s="160">
        <v>163</v>
      </c>
      <c r="H46" s="2">
        <v>0</v>
      </c>
      <c r="I46" s="2">
        <v>0</v>
      </c>
    </row>
    <row r="47" spans="1:9">
      <c r="A47" s="164" t="s">
        <v>218</v>
      </c>
      <c r="B47" s="164"/>
      <c r="C47" s="164"/>
      <c r="D47" s="164"/>
      <c r="E47" s="164"/>
      <c r="F47" s="164"/>
      <c r="G47" s="160">
        <v>164</v>
      </c>
      <c r="H47" s="2">
        <v>55921</v>
      </c>
      <c r="I47" s="2">
        <v>692913</v>
      </c>
    </row>
    <row r="48" spans="1:9">
      <c r="A48" s="185" t="s">
        <v>219</v>
      </c>
      <c r="B48" s="185"/>
      <c r="C48" s="185"/>
      <c r="D48" s="185"/>
      <c r="E48" s="185"/>
      <c r="F48" s="185"/>
      <c r="G48" s="186">
        <v>165</v>
      </c>
      <c r="H48" s="195">
        <f>H49+H50+H51+H52+H53+H54+H55</f>
        <v>44546</v>
      </c>
      <c r="I48" s="195">
        <f>I49+I50+I51+I52+I53+I54+I55</f>
        <v>302052</v>
      </c>
    </row>
    <row r="49" spans="1:9">
      <c r="A49" s="164" t="s">
        <v>220</v>
      </c>
      <c r="B49" s="164"/>
      <c r="C49" s="164"/>
      <c r="D49" s="164"/>
      <c r="E49" s="164"/>
      <c r="F49" s="164"/>
      <c r="G49" s="160">
        <v>166</v>
      </c>
      <c r="H49" s="2">
        <v>0</v>
      </c>
      <c r="I49" s="2">
        <v>0</v>
      </c>
    </row>
    <row r="50" spans="1:9">
      <c r="A50" s="189" t="s">
        <v>221</v>
      </c>
      <c r="B50" s="189"/>
      <c r="C50" s="189"/>
      <c r="D50" s="189"/>
      <c r="E50" s="189"/>
      <c r="F50" s="189"/>
      <c r="G50" s="160">
        <v>167</v>
      </c>
      <c r="H50" s="2">
        <v>0</v>
      </c>
      <c r="I50" s="2">
        <v>0</v>
      </c>
    </row>
    <row r="51" spans="1:9">
      <c r="A51" s="189" t="s">
        <v>222</v>
      </c>
      <c r="B51" s="189"/>
      <c r="C51" s="189"/>
      <c r="D51" s="189"/>
      <c r="E51" s="189"/>
      <c r="F51" s="189"/>
      <c r="G51" s="160">
        <v>168</v>
      </c>
      <c r="H51" s="2">
        <v>5851</v>
      </c>
      <c r="I51" s="2">
        <v>243459</v>
      </c>
    </row>
    <row r="52" spans="1:9">
      <c r="A52" s="189" t="s">
        <v>223</v>
      </c>
      <c r="B52" s="189"/>
      <c r="C52" s="189"/>
      <c r="D52" s="189"/>
      <c r="E52" s="189"/>
      <c r="F52" s="189"/>
      <c r="G52" s="160">
        <v>169</v>
      </c>
      <c r="H52" s="2">
        <v>4139</v>
      </c>
      <c r="I52" s="2">
        <v>13642</v>
      </c>
    </row>
    <row r="53" spans="1:9">
      <c r="A53" s="189" t="s">
        <v>224</v>
      </c>
      <c r="B53" s="189"/>
      <c r="C53" s="189"/>
      <c r="D53" s="189"/>
      <c r="E53" s="189"/>
      <c r="F53" s="189"/>
      <c r="G53" s="160">
        <v>170</v>
      </c>
      <c r="H53" s="2">
        <v>0</v>
      </c>
      <c r="I53" s="2">
        <v>0</v>
      </c>
    </row>
    <row r="54" spans="1:9">
      <c r="A54" s="189" t="s">
        <v>225</v>
      </c>
      <c r="B54" s="189"/>
      <c r="C54" s="189"/>
      <c r="D54" s="189"/>
      <c r="E54" s="189"/>
      <c r="F54" s="189"/>
      <c r="G54" s="160">
        <v>171</v>
      </c>
      <c r="H54" s="2">
        <v>0</v>
      </c>
      <c r="I54" s="2">
        <v>0</v>
      </c>
    </row>
    <row r="55" spans="1:9">
      <c r="A55" s="189" t="s">
        <v>226</v>
      </c>
      <c r="B55" s="189"/>
      <c r="C55" s="189"/>
      <c r="D55" s="189"/>
      <c r="E55" s="189"/>
      <c r="F55" s="189"/>
      <c r="G55" s="160">
        <v>172</v>
      </c>
      <c r="H55" s="2">
        <v>34556</v>
      </c>
      <c r="I55" s="2">
        <v>44951</v>
      </c>
    </row>
    <row r="56" spans="1:9">
      <c r="A56" s="190" t="s">
        <v>227</v>
      </c>
      <c r="B56" s="190"/>
      <c r="C56" s="190"/>
      <c r="D56" s="190"/>
      <c r="E56" s="190"/>
      <c r="F56" s="190"/>
      <c r="G56" s="160">
        <v>173</v>
      </c>
      <c r="H56" s="5">
        <v>0</v>
      </c>
      <c r="I56" s="5">
        <v>0</v>
      </c>
    </row>
    <row r="57" spans="1:9">
      <c r="A57" s="190" t="s">
        <v>228</v>
      </c>
      <c r="B57" s="190"/>
      <c r="C57" s="190"/>
      <c r="D57" s="190"/>
      <c r="E57" s="190"/>
      <c r="F57" s="190"/>
      <c r="G57" s="160">
        <v>174</v>
      </c>
      <c r="H57" s="5">
        <v>0</v>
      </c>
      <c r="I57" s="5">
        <v>0</v>
      </c>
    </row>
    <row r="58" spans="1:9">
      <c r="A58" s="190" t="s">
        <v>229</v>
      </c>
      <c r="B58" s="190"/>
      <c r="C58" s="190"/>
      <c r="D58" s="190"/>
      <c r="E58" s="190"/>
      <c r="F58" s="190"/>
      <c r="G58" s="160">
        <v>175</v>
      </c>
      <c r="H58" s="5">
        <v>0</v>
      </c>
      <c r="I58" s="5">
        <v>0</v>
      </c>
    </row>
    <row r="59" spans="1:9">
      <c r="A59" s="190" t="s">
        <v>230</v>
      </c>
      <c r="B59" s="190"/>
      <c r="C59" s="190"/>
      <c r="D59" s="190"/>
      <c r="E59" s="190"/>
      <c r="F59" s="190"/>
      <c r="G59" s="160">
        <v>176</v>
      </c>
      <c r="H59" s="5">
        <v>0</v>
      </c>
      <c r="I59" s="5">
        <v>0</v>
      </c>
    </row>
    <row r="60" spans="1:9">
      <c r="A60" s="185" t="s">
        <v>231</v>
      </c>
      <c r="B60" s="185"/>
      <c r="C60" s="185"/>
      <c r="D60" s="185"/>
      <c r="E60" s="185"/>
      <c r="F60" s="185"/>
      <c r="G60" s="186">
        <v>177</v>
      </c>
      <c r="H60" s="195">
        <f>H8+H37</f>
        <v>611227</v>
      </c>
      <c r="I60" s="195">
        <f>I8+I37</f>
        <v>1886655</v>
      </c>
    </row>
    <row r="61" spans="1:9">
      <c r="A61" s="185" t="s">
        <v>232</v>
      </c>
      <c r="B61" s="185"/>
      <c r="C61" s="185"/>
      <c r="D61" s="185"/>
      <c r="E61" s="185"/>
      <c r="F61" s="185"/>
      <c r="G61" s="186">
        <v>178</v>
      </c>
      <c r="H61" s="195">
        <f>H14+H48</f>
        <v>2207711</v>
      </c>
      <c r="I61" s="195">
        <f>I14+I48</f>
        <v>2774573</v>
      </c>
    </row>
    <row r="62" spans="1:9">
      <c r="A62" s="185" t="s">
        <v>233</v>
      </c>
      <c r="B62" s="185"/>
      <c r="C62" s="185"/>
      <c r="D62" s="185"/>
      <c r="E62" s="185"/>
      <c r="F62" s="185"/>
      <c r="G62" s="186">
        <v>179</v>
      </c>
      <c r="H62" s="195">
        <f>H60-H61</f>
        <v>-1596484</v>
      </c>
      <c r="I62" s="195">
        <f>I60-I61</f>
        <v>-887918</v>
      </c>
    </row>
    <row r="63" spans="1:9">
      <c r="A63" s="191" t="s">
        <v>234</v>
      </c>
      <c r="B63" s="191"/>
      <c r="C63" s="191"/>
      <c r="D63" s="191"/>
      <c r="E63" s="191"/>
      <c r="F63" s="191"/>
      <c r="G63" s="186">
        <v>180</v>
      </c>
      <c r="H63" s="197">
        <f>H62</f>
        <v>-1596484</v>
      </c>
      <c r="I63" s="197">
        <f>I62</f>
        <v>-887918</v>
      </c>
    </row>
    <row r="64" spans="1:9">
      <c r="A64" s="191" t="s">
        <v>235</v>
      </c>
      <c r="B64" s="191"/>
      <c r="C64" s="191"/>
      <c r="D64" s="191"/>
      <c r="E64" s="191"/>
      <c r="F64" s="191"/>
      <c r="G64" s="186">
        <v>181</v>
      </c>
      <c r="H64" s="197">
        <v>0</v>
      </c>
      <c r="I64" s="197">
        <v>0</v>
      </c>
    </row>
    <row r="65" spans="1:9">
      <c r="A65" s="190" t="s">
        <v>236</v>
      </c>
      <c r="B65" s="190"/>
      <c r="C65" s="190"/>
      <c r="D65" s="190"/>
      <c r="E65" s="190"/>
      <c r="F65" s="190"/>
      <c r="G65" s="160">
        <v>182</v>
      </c>
      <c r="H65" s="6">
        <v>0</v>
      </c>
      <c r="I65" s="6">
        <v>0</v>
      </c>
    </row>
    <row r="66" spans="1:9">
      <c r="A66" s="185" t="s">
        <v>237</v>
      </c>
      <c r="B66" s="185"/>
      <c r="C66" s="185"/>
      <c r="D66" s="185"/>
      <c r="E66" s="185"/>
      <c r="F66" s="185"/>
      <c r="G66" s="186">
        <v>183</v>
      </c>
      <c r="H66" s="198">
        <f>H62-H65</f>
        <v>-1596484</v>
      </c>
      <c r="I66" s="198">
        <f>I62-I65</f>
        <v>-887918</v>
      </c>
    </row>
    <row r="67" spans="1:9">
      <c r="A67" s="191" t="s">
        <v>238</v>
      </c>
      <c r="B67" s="191"/>
      <c r="C67" s="191"/>
      <c r="D67" s="191"/>
      <c r="E67" s="191"/>
      <c r="F67" s="191"/>
      <c r="G67" s="186">
        <v>184</v>
      </c>
      <c r="H67" s="197">
        <v>0</v>
      </c>
      <c r="I67" s="197">
        <v>0</v>
      </c>
    </row>
    <row r="68" spans="1:9">
      <c r="A68" s="191" t="s">
        <v>239</v>
      </c>
      <c r="B68" s="191"/>
      <c r="C68" s="191"/>
      <c r="D68" s="191"/>
      <c r="E68" s="191"/>
      <c r="F68" s="191"/>
      <c r="G68" s="186">
        <v>185</v>
      </c>
      <c r="H68" s="197">
        <v>0</v>
      </c>
      <c r="I68" s="197">
        <v>0</v>
      </c>
    </row>
    <row r="69" spans="1:9">
      <c r="A69" s="185" t="s">
        <v>240</v>
      </c>
      <c r="B69" s="185"/>
      <c r="C69" s="185"/>
      <c r="D69" s="185"/>
      <c r="E69" s="185"/>
      <c r="F69" s="185"/>
      <c r="G69" s="186">
        <v>186</v>
      </c>
      <c r="H69" s="198">
        <v>0</v>
      </c>
      <c r="I69" s="198">
        <v>0</v>
      </c>
    </row>
    <row r="70" spans="1:9">
      <c r="A70" s="189" t="s">
        <v>241</v>
      </c>
      <c r="B70" s="189"/>
      <c r="C70" s="189"/>
      <c r="D70" s="189"/>
      <c r="E70" s="189"/>
      <c r="F70" s="189"/>
      <c r="G70" s="160">
        <v>187</v>
      </c>
      <c r="H70" s="3">
        <v>0</v>
      </c>
      <c r="I70" s="3">
        <v>0</v>
      </c>
    </row>
    <row r="71" spans="1:9">
      <c r="A71" s="189" t="s">
        <v>242</v>
      </c>
      <c r="B71" s="189"/>
      <c r="C71" s="189"/>
      <c r="D71" s="189"/>
      <c r="E71" s="189"/>
      <c r="F71" s="189"/>
      <c r="G71" s="160">
        <v>188</v>
      </c>
      <c r="H71" s="3">
        <v>0</v>
      </c>
      <c r="I71" s="3">
        <v>0</v>
      </c>
    </row>
    <row r="72" spans="1:9">
      <c r="A72" s="190" t="s">
        <v>243</v>
      </c>
      <c r="B72" s="190"/>
      <c r="C72" s="190"/>
      <c r="D72" s="190"/>
      <c r="E72" s="190"/>
      <c r="F72" s="190"/>
      <c r="G72" s="160">
        <v>189</v>
      </c>
      <c r="H72" s="6">
        <v>0</v>
      </c>
      <c r="I72" s="6">
        <v>0</v>
      </c>
    </row>
    <row r="73" spans="1:9">
      <c r="A73" s="191" t="s">
        <v>244</v>
      </c>
      <c r="B73" s="191"/>
      <c r="C73" s="191"/>
      <c r="D73" s="191"/>
      <c r="E73" s="191"/>
      <c r="F73" s="191"/>
      <c r="G73" s="186">
        <v>190</v>
      </c>
      <c r="H73" s="197">
        <v>0</v>
      </c>
      <c r="I73" s="197">
        <v>0</v>
      </c>
    </row>
    <row r="74" spans="1:9">
      <c r="A74" s="191" t="s">
        <v>245</v>
      </c>
      <c r="B74" s="191"/>
      <c r="C74" s="191"/>
      <c r="D74" s="191"/>
      <c r="E74" s="191"/>
      <c r="F74" s="191"/>
      <c r="G74" s="186">
        <v>191</v>
      </c>
      <c r="H74" s="197">
        <v>0</v>
      </c>
      <c r="I74" s="197">
        <v>0</v>
      </c>
    </row>
    <row r="75" spans="1:9">
      <c r="A75" s="185" t="s">
        <v>246</v>
      </c>
      <c r="B75" s="185"/>
      <c r="C75" s="185"/>
      <c r="D75" s="185"/>
      <c r="E75" s="185"/>
      <c r="F75" s="185"/>
      <c r="G75" s="186">
        <v>192</v>
      </c>
      <c r="H75" s="198">
        <f>H62</f>
        <v>-1596484</v>
      </c>
      <c r="I75" s="198">
        <f>I62</f>
        <v>-887918</v>
      </c>
    </row>
    <row r="76" spans="1:9">
      <c r="A76" s="189" t="s">
        <v>247</v>
      </c>
      <c r="B76" s="189"/>
      <c r="C76" s="189"/>
      <c r="D76" s="189"/>
      <c r="E76" s="189"/>
      <c r="F76" s="189"/>
      <c r="G76" s="160">
        <v>193</v>
      </c>
      <c r="H76" s="3">
        <v>0</v>
      </c>
      <c r="I76" s="3">
        <v>0</v>
      </c>
    </row>
    <row r="77" spans="1:9">
      <c r="A77" s="189" t="s">
        <v>248</v>
      </c>
      <c r="B77" s="189"/>
      <c r="C77" s="189"/>
      <c r="D77" s="189"/>
      <c r="E77" s="189"/>
      <c r="F77" s="189"/>
      <c r="G77" s="160">
        <v>194</v>
      </c>
      <c r="H77" s="3">
        <f>H75</f>
        <v>-1596484</v>
      </c>
      <c r="I77" s="3">
        <f>I75</f>
        <v>-887918</v>
      </c>
    </row>
    <row r="78" spans="1:9">
      <c r="A78" s="185" t="s">
        <v>249</v>
      </c>
      <c r="B78" s="185"/>
      <c r="C78" s="185"/>
      <c r="D78" s="185"/>
      <c r="E78" s="185"/>
      <c r="F78" s="185"/>
      <c r="G78" s="186">
        <v>195</v>
      </c>
      <c r="H78" s="198">
        <f>H65</f>
        <v>0</v>
      </c>
      <c r="I78" s="198">
        <f>I65</f>
        <v>0</v>
      </c>
    </row>
    <row r="79" spans="1:9">
      <c r="A79" s="185" t="s">
        <v>250</v>
      </c>
      <c r="B79" s="185"/>
      <c r="C79" s="185"/>
      <c r="D79" s="185"/>
      <c r="E79" s="185"/>
      <c r="F79" s="185"/>
      <c r="G79" s="186">
        <v>196</v>
      </c>
      <c r="H79" s="198">
        <f>H75-H78</f>
        <v>-1596484</v>
      </c>
      <c r="I79" s="198">
        <f>I75-I78</f>
        <v>-887918</v>
      </c>
    </row>
    <row r="80" spans="1:9">
      <c r="A80" s="191" t="s">
        <v>251</v>
      </c>
      <c r="B80" s="191"/>
      <c r="C80" s="191"/>
      <c r="D80" s="191"/>
      <c r="E80" s="191"/>
      <c r="F80" s="191"/>
      <c r="G80" s="186">
        <v>197</v>
      </c>
      <c r="H80" s="197">
        <v>0</v>
      </c>
      <c r="I80" s="197">
        <v>0</v>
      </c>
    </row>
    <row r="81" spans="1:9">
      <c r="A81" s="191" t="s">
        <v>252</v>
      </c>
      <c r="B81" s="191"/>
      <c r="C81" s="191"/>
      <c r="D81" s="191"/>
      <c r="E81" s="191"/>
      <c r="F81" s="191"/>
      <c r="G81" s="186">
        <v>198</v>
      </c>
      <c r="H81" s="197">
        <f>H78-H75</f>
        <v>1596484</v>
      </c>
      <c r="I81" s="197">
        <f>I78-I75</f>
        <v>887918</v>
      </c>
    </row>
    <row r="82" spans="1:9">
      <c r="A82" s="192" t="s">
        <v>253</v>
      </c>
      <c r="B82" s="192"/>
      <c r="C82" s="192"/>
      <c r="D82" s="192"/>
      <c r="E82" s="192"/>
      <c r="F82" s="192"/>
      <c r="G82" s="186">
        <v>199</v>
      </c>
      <c r="H82" s="195">
        <f>H83+H84</f>
        <v>0</v>
      </c>
      <c r="I82" s="195">
        <f>I83+I84</f>
        <v>0</v>
      </c>
    </row>
    <row r="83" spans="1:9">
      <c r="A83" s="193" t="s">
        <v>254</v>
      </c>
      <c r="B83" s="193"/>
      <c r="C83" s="193"/>
      <c r="D83" s="193"/>
      <c r="E83" s="193"/>
      <c r="F83" s="193"/>
      <c r="G83" s="160">
        <v>200</v>
      </c>
      <c r="H83" s="2">
        <v>0</v>
      </c>
      <c r="I83" s="2">
        <v>0</v>
      </c>
    </row>
    <row r="84" spans="1:9">
      <c r="A84" s="193" t="s">
        <v>255</v>
      </c>
      <c r="B84" s="193"/>
      <c r="C84" s="193"/>
      <c r="D84" s="193"/>
      <c r="E84" s="193"/>
      <c r="F84" s="193"/>
      <c r="G84" s="160">
        <v>201</v>
      </c>
      <c r="H84" s="2">
        <v>0</v>
      </c>
      <c r="I84" s="2">
        <v>0</v>
      </c>
    </row>
    <row r="85" spans="1:9">
      <c r="A85" s="159" t="s">
        <v>256</v>
      </c>
      <c r="B85" s="159"/>
      <c r="C85" s="159"/>
      <c r="D85" s="159"/>
      <c r="E85" s="159"/>
      <c r="F85" s="159"/>
      <c r="G85" s="160">
        <v>202</v>
      </c>
      <c r="H85" s="5">
        <f>H82</f>
        <v>0</v>
      </c>
      <c r="I85" s="5">
        <f>I82</f>
        <v>0</v>
      </c>
    </row>
    <row r="86" spans="1:9">
      <c r="A86" s="194" t="s">
        <v>257</v>
      </c>
      <c r="B86" s="194"/>
      <c r="C86" s="194"/>
      <c r="D86" s="194"/>
      <c r="E86" s="194"/>
      <c r="F86" s="194"/>
      <c r="G86" s="186">
        <v>203</v>
      </c>
      <c r="H86" s="195">
        <f>H89</f>
        <v>0</v>
      </c>
      <c r="I86" s="195">
        <f>I89</f>
        <v>0</v>
      </c>
    </row>
    <row r="87" spans="1:9">
      <c r="A87" s="189" t="s">
        <v>258</v>
      </c>
      <c r="B87" s="189"/>
      <c r="C87" s="189"/>
      <c r="D87" s="189"/>
      <c r="E87" s="189"/>
      <c r="F87" s="189"/>
      <c r="G87" s="160">
        <v>204</v>
      </c>
      <c r="H87" s="3">
        <v>0</v>
      </c>
      <c r="I87" s="3">
        <v>0</v>
      </c>
    </row>
    <row r="88" spans="1:9">
      <c r="A88" s="189" t="s">
        <v>259</v>
      </c>
      <c r="B88" s="189"/>
      <c r="C88" s="189"/>
      <c r="D88" s="189"/>
      <c r="E88" s="189"/>
      <c r="F88" s="189"/>
      <c r="G88" s="160">
        <v>205</v>
      </c>
      <c r="H88" s="3">
        <v>0</v>
      </c>
      <c r="I88" s="3">
        <v>0</v>
      </c>
    </row>
    <row r="89" spans="1:9">
      <c r="A89" s="189" t="s">
        <v>260</v>
      </c>
      <c r="B89" s="189"/>
      <c r="C89" s="189"/>
      <c r="D89" s="189"/>
      <c r="E89" s="189"/>
      <c r="F89" s="189"/>
      <c r="G89" s="160">
        <v>206</v>
      </c>
      <c r="H89" s="3">
        <v>0</v>
      </c>
      <c r="I89" s="3">
        <v>0</v>
      </c>
    </row>
    <row r="90" spans="1:9">
      <c r="A90" s="189" t="s">
        <v>261</v>
      </c>
      <c r="B90" s="189"/>
      <c r="C90" s="189"/>
      <c r="D90" s="189"/>
      <c r="E90" s="189"/>
      <c r="F90" s="189"/>
      <c r="G90" s="160">
        <v>207</v>
      </c>
      <c r="H90" s="3">
        <v>0</v>
      </c>
      <c r="I90" s="3">
        <v>0</v>
      </c>
    </row>
    <row r="91" spans="1:9">
      <c r="A91" s="189" t="s">
        <v>262</v>
      </c>
      <c r="B91" s="189"/>
      <c r="C91" s="189"/>
      <c r="D91" s="189"/>
      <c r="E91" s="189"/>
      <c r="F91" s="189"/>
      <c r="G91" s="160">
        <v>208</v>
      </c>
      <c r="H91" s="3">
        <v>0</v>
      </c>
      <c r="I91" s="3">
        <v>0</v>
      </c>
    </row>
    <row r="92" spans="1:9">
      <c r="A92" s="189" t="s">
        <v>263</v>
      </c>
      <c r="B92" s="189"/>
      <c r="C92" s="189"/>
      <c r="D92" s="189"/>
      <c r="E92" s="189"/>
      <c r="F92" s="189"/>
      <c r="G92" s="160">
        <v>209</v>
      </c>
      <c r="H92" s="3">
        <v>0</v>
      </c>
      <c r="I92" s="3">
        <v>0</v>
      </c>
    </row>
    <row r="93" spans="1:9">
      <c r="A93" s="189" t="s">
        <v>264</v>
      </c>
      <c r="B93" s="189"/>
      <c r="C93" s="189"/>
      <c r="D93" s="189"/>
      <c r="E93" s="189"/>
      <c r="F93" s="189"/>
      <c r="G93" s="160">
        <v>210</v>
      </c>
      <c r="H93" s="3">
        <v>0</v>
      </c>
      <c r="I93" s="3">
        <v>0</v>
      </c>
    </row>
    <row r="94" spans="1:9">
      <c r="A94" s="189" t="s">
        <v>265</v>
      </c>
      <c r="B94" s="189"/>
      <c r="C94" s="189"/>
      <c r="D94" s="189"/>
      <c r="E94" s="189"/>
      <c r="F94" s="189"/>
      <c r="G94" s="160">
        <v>211</v>
      </c>
      <c r="H94" s="3">
        <v>0</v>
      </c>
      <c r="I94" s="3">
        <v>0</v>
      </c>
    </row>
    <row r="95" spans="1:9">
      <c r="A95" s="159" t="s">
        <v>266</v>
      </c>
      <c r="B95" s="159"/>
      <c r="C95" s="159"/>
      <c r="D95" s="159"/>
      <c r="E95" s="159"/>
      <c r="F95" s="159"/>
      <c r="G95" s="160">
        <v>212</v>
      </c>
      <c r="H95" s="5">
        <v>0</v>
      </c>
      <c r="I95" s="5">
        <v>0</v>
      </c>
    </row>
    <row r="96" spans="1:9">
      <c r="A96" s="194" t="s">
        <v>267</v>
      </c>
      <c r="B96" s="194"/>
      <c r="C96" s="194"/>
      <c r="D96" s="194"/>
      <c r="E96" s="194"/>
      <c r="F96" s="194"/>
      <c r="G96" s="186">
        <v>213</v>
      </c>
      <c r="H96" s="195">
        <f>H89</f>
        <v>0</v>
      </c>
      <c r="I96" s="195">
        <f>I89</f>
        <v>0</v>
      </c>
    </row>
    <row r="97" spans="1:9">
      <c r="A97" s="194" t="s">
        <v>268</v>
      </c>
      <c r="B97" s="194"/>
      <c r="C97" s="194"/>
      <c r="D97" s="194"/>
      <c r="E97" s="194"/>
      <c r="F97" s="194"/>
      <c r="G97" s="186">
        <v>214</v>
      </c>
      <c r="H97" s="195">
        <f>H85+H86</f>
        <v>0</v>
      </c>
      <c r="I97" s="195">
        <f>I85+I86</f>
        <v>0</v>
      </c>
    </row>
    <row r="98" spans="1:9">
      <c r="A98" s="192" t="s">
        <v>269</v>
      </c>
      <c r="B98" s="192"/>
      <c r="C98" s="192"/>
      <c r="D98" s="192"/>
      <c r="E98" s="192"/>
      <c r="F98" s="192"/>
      <c r="G98" s="186">
        <v>215</v>
      </c>
      <c r="H98" s="195">
        <f>H99+H100</f>
        <v>0</v>
      </c>
      <c r="I98" s="195">
        <f>I99+I100</f>
        <v>0</v>
      </c>
    </row>
    <row r="99" spans="1:9">
      <c r="A99" s="193" t="s">
        <v>270</v>
      </c>
      <c r="B99" s="193"/>
      <c r="C99" s="193"/>
      <c r="D99" s="193"/>
      <c r="E99" s="193"/>
      <c r="F99" s="193"/>
      <c r="G99" s="160">
        <v>216</v>
      </c>
      <c r="H99" s="2">
        <v>0</v>
      </c>
      <c r="I99" s="2">
        <v>0</v>
      </c>
    </row>
    <row r="100" spans="1:9">
      <c r="A100" s="193" t="s">
        <v>271</v>
      </c>
      <c r="B100" s="193"/>
      <c r="C100" s="193"/>
      <c r="D100" s="193"/>
      <c r="E100" s="193"/>
      <c r="F100" s="193"/>
      <c r="G100" s="160">
        <v>217</v>
      </c>
      <c r="H100" s="2">
        <v>0</v>
      </c>
      <c r="I100" s="2">
        <v>0</v>
      </c>
    </row>
  </sheetData>
  <mergeCells count="102">
    <mergeCell ref="A100:F100"/>
    <mergeCell ref="A94:F94"/>
    <mergeCell ref="A95:F95"/>
    <mergeCell ref="A96:F96"/>
    <mergeCell ref="A97:F97"/>
    <mergeCell ref="A98:F98"/>
    <mergeCell ref="A99:F99"/>
    <mergeCell ref="A88:F88"/>
    <mergeCell ref="A89:F89"/>
    <mergeCell ref="A90:F90"/>
    <mergeCell ref="A91:F91"/>
    <mergeCell ref="A92:F92"/>
    <mergeCell ref="A93:F93"/>
    <mergeCell ref="A82:F82"/>
    <mergeCell ref="A83:F83"/>
    <mergeCell ref="A84:F84"/>
    <mergeCell ref="A85:F85"/>
    <mergeCell ref="A86:F86"/>
    <mergeCell ref="A87:F87"/>
    <mergeCell ref="A76:F76"/>
    <mergeCell ref="A77:F77"/>
    <mergeCell ref="A78:F78"/>
    <mergeCell ref="A79:F79"/>
    <mergeCell ref="A80:F80"/>
    <mergeCell ref="A81:F81"/>
    <mergeCell ref="A70:F70"/>
    <mergeCell ref="A71:F71"/>
    <mergeCell ref="A72:F72"/>
    <mergeCell ref="A73:F73"/>
    <mergeCell ref="A74:F74"/>
    <mergeCell ref="A75:F75"/>
    <mergeCell ref="A64:F64"/>
    <mergeCell ref="A65:F65"/>
    <mergeCell ref="A66:F66"/>
    <mergeCell ref="A67:F67"/>
    <mergeCell ref="A68:F68"/>
    <mergeCell ref="A69:F69"/>
    <mergeCell ref="A58:F58"/>
    <mergeCell ref="A59:F59"/>
    <mergeCell ref="A60:F60"/>
    <mergeCell ref="A61:F61"/>
    <mergeCell ref="A62:F62"/>
    <mergeCell ref="A63:F63"/>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7:F37"/>
    <mergeCell ref="A38:F38"/>
    <mergeCell ref="A39:F39"/>
    <mergeCell ref="A28:F28"/>
    <mergeCell ref="A29:F29"/>
    <mergeCell ref="A30:F30"/>
    <mergeCell ref="A31:F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A7:F7"/>
    <mergeCell ref="A3:I3"/>
    <mergeCell ref="H5:H6"/>
    <mergeCell ref="I5:I6"/>
    <mergeCell ref="A8:F8"/>
    <mergeCell ref="A9:F9"/>
    <mergeCell ref="A1:I1"/>
    <mergeCell ref="A2:I2"/>
    <mergeCell ref="A4:I4"/>
    <mergeCell ref="A5:F6"/>
    <mergeCell ref="G5:G6"/>
  </mergeCells>
  <hyperlinks>
    <hyperlink ref="H8" location="'Formule polja'!B733" display="P1076024" xr:uid="{00000000-0004-0000-0100-000000000000}"/>
    <hyperlink ref="H9" location="'Formule polja'!B739" display="P1076039" xr:uid="{00000000-0004-0000-0100-000001000000}"/>
    <hyperlink ref="I9" location="'Formule polja'!B742" display="P1076041" xr:uid="{00000000-0004-0000-0100-000002000000}"/>
    <hyperlink ref="H10" location="'Formule polja'!B745" display="P1076043" xr:uid="{00000000-0004-0000-0100-000003000000}"/>
    <hyperlink ref="I10" location="'Formule polja'!B748" display="P1076046" xr:uid="{00000000-0004-0000-0100-000004000000}"/>
    <hyperlink ref="H11" location="'Formule polja'!B751" display="P1076048" xr:uid="{00000000-0004-0000-0100-000005000000}"/>
    <hyperlink ref="I11" location="'Formule polja'!B754" display="P1076052" xr:uid="{00000000-0004-0000-0100-000006000000}"/>
    <hyperlink ref="H12" location="'Formule polja'!B757" display="P1076056" xr:uid="{00000000-0004-0000-0100-000007000000}"/>
    <hyperlink ref="I12" location="'Formule polja'!B760" display="P1076058" xr:uid="{00000000-0004-0000-0100-000008000000}"/>
    <hyperlink ref="H13" location="'Formule polja'!B763" display="P1076060" xr:uid="{00000000-0004-0000-0100-000009000000}"/>
    <hyperlink ref="I13" location="'Formule polja'!B766" display="P1076062" xr:uid="{00000000-0004-0000-0100-00000A000000}"/>
    <hyperlink ref="H14" location="'Formule polja'!B769" display="P1076064" xr:uid="{00000000-0004-0000-0100-00000B000000}"/>
    <hyperlink ref="H15" location="'Formule polja'!B775" display="P1076069" xr:uid="{00000000-0004-0000-0100-00000C000000}"/>
    <hyperlink ref="I15" location="'Formule polja'!B778" display="P1076071" xr:uid="{00000000-0004-0000-0100-00000D000000}"/>
    <hyperlink ref="H16" location="'Formule polja'!B781" display="P1076073" xr:uid="{00000000-0004-0000-0100-00000E000000}"/>
    <hyperlink ref="H17" location="'Formule polja'!B787" display="P1076078" xr:uid="{00000000-0004-0000-0100-00000F000000}"/>
    <hyperlink ref="I17" location="'Formule polja'!B790" display="P1076080" xr:uid="{00000000-0004-0000-0100-000010000000}"/>
    <hyperlink ref="H18" location="'Formule polja'!B793" display="P1076082" xr:uid="{00000000-0004-0000-0100-000011000000}"/>
    <hyperlink ref="I18" location="'Formule polja'!B796" display="P1076084" xr:uid="{00000000-0004-0000-0100-000012000000}"/>
    <hyperlink ref="H19" location="'Formule polja'!B799" display="P1076087" xr:uid="{00000000-0004-0000-0100-000013000000}"/>
    <hyperlink ref="I19" location="'Formule polja'!B802" display="P1076090" xr:uid="{00000000-0004-0000-0100-000014000000}"/>
    <hyperlink ref="H20" location="'Formule polja'!B805" display="P1076092" xr:uid="{00000000-0004-0000-0100-000015000000}"/>
    <hyperlink ref="H21" location="'Formule polja'!B811" display="P1076095" xr:uid="{00000000-0004-0000-0100-000016000000}"/>
    <hyperlink ref="I21" location="'Formule polja'!B814" display="P1076098" xr:uid="{00000000-0004-0000-0100-000017000000}"/>
    <hyperlink ref="H22" location="'Formule polja'!B817" display="P1076101" xr:uid="{00000000-0004-0000-0100-000018000000}"/>
    <hyperlink ref="I22" location="'Formule polja'!B820" display="P1076103" xr:uid="{00000000-0004-0000-0100-000019000000}"/>
    <hyperlink ref="H23" location="'Formule polja'!B823" display="P1076105" xr:uid="{00000000-0004-0000-0100-00001A000000}"/>
    <hyperlink ref="I23" location="'Formule polja'!B826" display="P1076107" xr:uid="{00000000-0004-0000-0100-00001B000000}"/>
    <hyperlink ref="H24" location="'Formule polja'!B829" display="P1076109" xr:uid="{00000000-0004-0000-0100-00001C000000}"/>
    <hyperlink ref="I24" location="'Formule polja'!B832" display="P1076111" xr:uid="{00000000-0004-0000-0100-00001D000000}"/>
    <hyperlink ref="H25" location="'Formule polja'!B835" display="P1076113" xr:uid="{00000000-0004-0000-0100-00001E000000}"/>
    <hyperlink ref="I25" location="'Formule polja'!B838" display="P1076115" xr:uid="{00000000-0004-0000-0100-00001F000000}"/>
    <hyperlink ref="H26" location="'Formule polja'!B841" display="P1076117" xr:uid="{00000000-0004-0000-0100-000020000000}"/>
    <hyperlink ref="I26" location="'Formule polja'!B844" display="P1076122" xr:uid="{00000000-0004-0000-0100-000021000000}"/>
    <hyperlink ref="H27" location="'Formule polja'!B847" display="P1076126" xr:uid="{00000000-0004-0000-0100-000022000000}"/>
    <hyperlink ref="I27" location="'Formule polja'!B850" display="P1076128" xr:uid="{00000000-0004-0000-0100-000023000000}"/>
    <hyperlink ref="H28" location="'Formule polja'!B853" display="P1076130" xr:uid="{00000000-0004-0000-0100-000024000000}"/>
    <hyperlink ref="I28" location="'Formule polja'!B856" display="P1076132" xr:uid="{00000000-0004-0000-0100-000025000000}"/>
    <hyperlink ref="H29" location="'Formule polja'!B859" display="P1076134" xr:uid="{00000000-0004-0000-0100-000026000000}"/>
    <hyperlink ref="I29" location="'Formule polja'!B862" display="P1076136" xr:uid="{00000000-0004-0000-0100-000027000000}"/>
    <hyperlink ref="H30" location="'Formule polja'!B865" display="P1076138" xr:uid="{00000000-0004-0000-0100-000028000000}"/>
    <hyperlink ref="I30" location="'Formule polja'!B868" display="P1076140" xr:uid="{00000000-0004-0000-0100-000029000000}"/>
    <hyperlink ref="H31" location="'Formule polja'!B871" display="P1076142" xr:uid="{00000000-0004-0000-0100-00002A000000}"/>
    <hyperlink ref="I31" location="'Formule polja'!B874" display="P1076144" xr:uid="{00000000-0004-0000-0100-00002B000000}"/>
    <hyperlink ref="H32" location="'Formule polja'!B877" display="P1076147" xr:uid="{00000000-0004-0000-0100-00002C000000}"/>
    <hyperlink ref="I32" location="'Formule polja'!B880" display="P1076150" xr:uid="{00000000-0004-0000-0100-00002D000000}"/>
    <hyperlink ref="H33" location="'Formule polja'!B883" display="P1076152" xr:uid="{00000000-0004-0000-0100-00002E000000}"/>
    <hyperlink ref="I33" location="'Formule polja'!B886" display="P1076154" xr:uid="{00000000-0004-0000-0100-00002F000000}"/>
    <hyperlink ref="H34" location="'Formule polja'!B889" display="P1076156" xr:uid="{00000000-0004-0000-0100-000030000000}"/>
    <hyperlink ref="I34" location="'Formule polja'!B892" display="P1076158" xr:uid="{00000000-0004-0000-0100-000031000000}"/>
    <hyperlink ref="H35" location="'Formule polja'!B895" display="P1076162" xr:uid="{00000000-0004-0000-0100-000032000000}"/>
    <hyperlink ref="I35" location="'Formule polja'!B898" display="P1076164" xr:uid="{00000000-0004-0000-0100-000033000000}"/>
    <hyperlink ref="H36" location="'Formule polja'!B901" display="P1076166" xr:uid="{00000000-0004-0000-0100-000034000000}"/>
    <hyperlink ref="I36" location="'Formule polja'!B904" display="P1076168" xr:uid="{00000000-0004-0000-0100-000035000000}"/>
    <hyperlink ref="H37" location="'Formule polja'!B907" display="P1076170" xr:uid="{00000000-0004-0000-0100-000036000000}"/>
    <hyperlink ref="H38" location="'Formule polja'!B913" display="P1076175" xr:uid="{00000000-0004-0000-0100-000037000000}"/>
    <hyperlink ref="I38" location="'Formule polja'!B916" display="P1076178" xr:uid="{00000000-0004-0000-0100-000038000000}"/>
    <hyperlink ref="H39" location="'Formule polja'!B919" display="P1076180" xr:uid="{00000000-0004-0000-0100-000039000000}"/>
    <hyperlink ref="I39" location="'Formule polja'!B922" display="P1076182" xr:uid="{00000000-0004-0000-0100-00003A000000}"/>
    <hyperlink ref="H40" location="'Formule polja'!B925" display="P1076234" xr:uid="{00000000-0004-0000-0100-00003B000000}"/>
    <hyperlink ref="I40" location="'Formule polja'!B928" display="P1076236" xr:uid="{00000000-0004-0000-0100-00003C000000}"/>
    <hyperlink ref="H41" location="'Formule polja'!B931" display="P1076240" xr:uid="{00000000-0004-0000-0100-00003D000000}"/>
    <hyperlink ref="I41" location="'Formule polja'!B934" display="P1076243" xr:uid="{00000000-0004-0000-0100-00003E000000}"/>
    <hyperlink ref="H42" location="'Formule polja'!B937" display="P1076245" xr:uid="{00000000-0004-0000-0100-00003F000000}"/>
    <hyperlink ref="I42" location="'Formule polja'!B940" display="P1076247" xr:uid="{00000000-0004-0000-0100-000040000000}"/>
    <hyperlink ref="H43" location="'Formule polja'!B943" display="P1076249" xr:uid="{00000000-0004-0000-0100-000041000000}"/>
    <hyperlink ref="I43" location="'Formule polja'!B946" display="P1076251" xr:uid="{00000000-0004-0000-0100-000042000000}"/>
    <hyperlink ref="H44" location="'Formule polja'!B949" display="P1076253" xr:uid="{00000000-0004-0000-0100-000043000000}"/>
    <hyperlink ref="I44" location="'Formule polja'!B952" display="P1076255" xr:uid="{00000000-0004-0000-0100-000044000000}"/>
    <hyperlink ref="H45" location="'Formule polja'!B955" display="P1076257" xr:uid="{00000000-0004-0000-0100-000045000000}"/>
    <hyperlink ref="I45" location="'Formule polja'!B958" display="P1076259" xr:uid="{00000000-0004-0000-0100-000046000000}"/>
    <hyperlink ref="H46" location="'Formule polja'!B961" display="P1076262" xr:uid="{00000000-0004-0000-0100-000047000000}"/>
    <hyperlink ref="I46" location="'Formule polja'!B964" display="P1076264" xr:uid="{00000000-0004-0000-0100-000048000000}"/>
    <hyperlink ref="H47" location="'Formule polja'!B967" display="P1076274" xr:uid="{00000000-0004-0000-0100-000049000000}"/>
    <hyperlink ref="I47" location="'Formule polja'!B970" display="P1076276" xr:uid="{00000000-0004-0000-0100-00004A000000}"/>
    <hyperlink ref="H48" location="'Formule polja'!B973" display="P1076278" xr:uid="{00000000-0004-0000-0100-00004B000000}"/>
    <hyperlink ref="H49" location="'Formule polja'!B979" display="P1076281" xr:uid="{00000000-0004-0000-0100-00004C000000}"/>
    <hyperlink ref="I49" location="'Formule polja'!B982" display="P1076282" xr:uid="{00000000-0004-0000-0100-00004D000000}"/>
    <hyperlink ref="H50" location="'Formule polja'!B985" display="P1076283" xr:uid="{00000000-0004-0000-0100-00004E000000}"/>
    <hyperlink ref="I50" location="'Formule polja'!B988" display="P1076284" xr:uid="{00000000-0004-0000-0100-00004F000000}"/>
    <hyperlink ref="H51" location="'Formule polja'!B991" display="P1076285" xr:uid="{00000000-0004-0000-0100-000050000000}"/>
    <hyperlink ref="I51" location="'Formule polja'!B994" display="P1076286" xr:uid="{00000000-0004-0000-0100-000051000000}"/>
    <hyperlink ref="H52" location="'Formule polja'!B997" display="P1076287" xr:uid="{00000000-0004-0000-0100-000052000000}"/>
    <hyperlink ref="I52" location="'Formule polja'!B1000" display="P1076288" xr:uid="{00000000-0004-0000-0100-000053000000}"/>
    <hyperlink ref="H53" location="'Formule polja'!B1003" display="P1076289" xr:uid="{00000000-0004-0000-0100-000054000000}"/>
    <hyperlink ref="I53" location="'Formule polja'!B1006" display="P1076291" xr:uid="{00000000-0004-0000-0100-000055000000}"/>
    <hyperlink ref="H54" location="'Formule polja'!B1009" display="P1076293" xr:uid="{00000000-0004-0000-0100-000056000000}"/>
    <hyperlink ref="I54" location="'Formule polja'!B1012" display="P1076295" xr:uid="{00000000-0004-0000-0100-000057000000}"/>
    <hyperlink ref="H55" location="'Formule polja'!B1015" display="P1076297" xr:uid="{00000000-0004-0000-0100-000058000000}"/>
    <hyperlink ref="I55" location="'Formule polja'!B1018" display="P1076299" xr:uid="{00000000-0004-0000-0100-000059000000}"/>
    <hyperlink ref="H56" location="'Formule polja'!B1021" display="P1076301" xr:uid="{00000000-0004-0000-0100-00005A000000}"/>
    <hyperlink ref="I56" location="'Formule polja'!B1024" display="P1076303" xr:uid="{00000000-0004-0000-0100-00005B000000}"/>
    <hyperlink ref="H57" location="'Formule polja'!B1027" display="P1076315" xr:uid="{00000000-0004-0000-0100-00005C000000}"/>
    <hyperlink ref="I57" location="'Formule polja'!B1030" display="P1076317" xr:uid="{00000000-0004-0000-0100-00005D000000}"/>
    <hyperlink ref="H58" location="'Formule polja'!B1033" display="P1076322" xr:uid="{00000000-0004-0000-0100-00005E000000}"/>
    <hyperlink ref="I58" location="'Formule polja'!B1036" display="P1076324" xr:uid="{00000000-0004-0000-0100-00005F000000}"/>
    <hyperlink ref="H59" location="'Formule polja'!B1039" display="P1076326" xr:uid="{00000000-0004-0000-0100-000060000000}"/>
    <hyperlink ref="I59" location="'Formule polja'!B1042" display="P1076330" xr:uid="{00000000-0004-0000-0100-000061000000}"/>
    <hyperlink ref="H60" location="'Formule polja'!B1045" display="P1076331" xr:uid="{00000000-0004-0000-0100-000062000000}"/>
    <hyperlink ref="H61" location="'Formule polja'!B1051" display="P1076333" xr:uid="{00000000-0004-0000-0100-000063000000}"/>
    <hyperlink ref="H62" location="'Formule polja'!B1057" display="P1076335" xr:uid="{00000000-0004-0000-0100-000064000000}"/>
    <hyperlink ref="H82" location="'Formule polja'!B1063" display="P1076375" xr:uid="{00000000-0004-0000-0100-000065000000}"/>
    <hyperlink ref="H83" location="'Formule polja'!B1069" display="P1076377" xr:uid="{00000000-0004-0000-0100-000066000000}"/>
    <hyperlink ref="I83" location="'Formule polja'!B1072" display="P1076378" xr:uid="{00000000-0004-0000-0100-000067000000}"/>
    <hyperlink ref="H84" location="'Formule polja'!B1075" display="P1076379" xr:uid="{00000000-0004-0000-0100-000068000000}"/>
    <hyperlink ref="I84" location="'Formule polja'!B1078" display="P1076380" xr:uid="{00000000-0004-0000-0100-000069000000}"/>
    <hyperlink ref="H85" location="'Formule polja'!B1081" display="P1076381" xr:uid="{00000000-0004-0000-0100-00006A000000}"/>
    <hyperlink ref="H86" location="'Formule polja'!B1087" display="P1076383" xr:uid="{00000000-0004-0000-0100-00006B000000}"/>
    <hyperlink ref="H95" location="'Formule polja'!B1093" display="P1076401" xr:uid="{00000000-0004-0000-0100-00006C000000}"/>
    <hyperlink ref="I95" location="'Formule polja'!B1096" display="P1076402" xr:uid="{00000000-0004-0000-0100-00006D000000}"/>
    <hyperlink ref="H96" location="'Formule polja'!B1099" display="P1076403" xr:uid="{00000000-0004-0000-0100-00006E000000}"/>
    <hyperlink ref="H97" location="'Formule polja'!B1105" display="P1076405" xr:uid="{00000000-0004-0000-0100-00006F000000}"/>
    <hyperlink ref="H98" location="'Formule polja'!B1111" display="P1076407" xr:uid="{00000000-0004-0000-0100-000070000000}"/>
    <hyperlink ref="H99" location="'Formule polja'!B1117" display="P1076409" xr:uid="{00000000-0004-0000-0100-000071000000}"/>
    <hyperlink ref="I99" location="'Formule polja'!B1120" display="P1076410" xr:uid="{00000000-0004-0000-0100-000072000000}"/>
    <hyperlink ref="H100" location="'Formule polja'!B1123" display="P1076411" xr:uid="{00000000-0004-0000-0100-000073000000}"/>
    <hyperlink ref="I100" location="'Formule polja'!B1126" display="P1076412" xr:uid="{00000000-0004-0000-0100-000074000000}"/>
    <hyperlink ref="I48" location="'Formule polja'!B973" display="P1076278" xr:uid="{00000000-0004-0000-0100-000075000000}"/>
    <hyperlink ref="I37" location="'Formule polja'!B907" display="P1076170" xr:uid="{00000000-0004-0000-0100-000076000000}"/>
    <hyperlink ref="I20" location="'Formule polja'!B805" display="P1076092" xr:uid="{00000000-0004-0000-0100-000077000000}"/>
    <hyperlink ref="I16" location="'Formule polja'!B781" display="P1076073" xr:uid="{00000000-0004-0000-0100-000078000000}"/>
    <hyperlink ref="I8" location="'Formule polja'!B733" display="P1076024" xr:uid="{00000000-0004-0000-0100-000079000000}"/>
    <hyperlink ref="I60" location="'Formule polja'!B1045" display="P1076331" xr:uid="{00000000-0004-0000-0100-00007A000000}"/>
    <hyperlink ref="I14" location="'Formule polja'!B769" display="P1076064" xr:uid="{00000000-0004-0000-0100-00007B000000}"/>
    <hyperlink ref="I61" location="'Formule polja'!B1051" display="P1076333" xr:uid="{00000000-0004-0000-0100-00007C000000}"/>
    <hyperlink ref="I62" location="'Formule polja'!B1057" display="P1076335" xr:uid="{00000000-0004-0000-0100-00007D000000}"/>
    <hyperlink ref="I82" location="'Formule polja'!B1063" display="P1076375" xr:uid="{00000000-0004-0000-0100-00007E000000}"/>
    <hyperlink ref="I85" location="'Formule polja'!B1081" display="P1076381" xr:uid="{00000000-0004-0000-0100-00007F000000}"/>
    <hyperlink ref="I86" location="'Formule polja'!B1087" display="P1076383" xr:uid="{00000000-0004-0000-0100-000080000000}"/>
    <hyperlink ref="I96" location="'Formule polja'!B1099" display="P1076403" xr:uid="{00000000-0004-0000-0100-000081000000}"/>
    <hyperlink ref="I97" location="'Formule polja'!B1105" display="P1076405" xr:uid="{00000000-0004-0000-0100-000082000000}"/>
    <hyperlink ref="I98" location="'Formule polja'!B1111" display="P1076407" xr:uid="{00000000-0004-0000-0100-000083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workbookViewId="0">
      <selection activeCell="A3" sqref="A3:I3"/>
    </sheetView>
  </sheetViews>
  <sheetFormatPr baseColWidth="10" defaultColWidth="21.33203125" defaultRowHeight="15"/>
  <cols>
    <col min="1" max="1" width="40" style="4" customWidth="1" collapsed="1"/>
    <col min="2" max="7" width="5.33203125" style="4" customWidth="1"/>
    <col min="8" max="9" width="15.83203125" style="246" customWidth="1"/>
  </cols>
  <sheetData>
    <row r="1" spans="1:9">
      <c r="A1" s="174" t="s">
        <v>272</v>
      </c>
      <c r="B1" s="199"/>
      <c r="C1" s="199"/>
      <c r="D1" s="199"/>
      <c r="E1" s="199"/>
      <c r="F1" s="199"/>
      <c r="G1" s="199"/>
      <c r="H1" s="199"/>
      <c r="I1" s="199"/>
    </row>
    <row r="2" spans="1:9">
      <c r="A2" s="175" t="s">
        <v>329</v>
      </c>
      <c r="B2" s="147"/>
      <c r="C2" s="147"/>
      <c r="D2" s="147"/>
      <c r="E2" s="147"/>
      <c r="F2" s="147"/>
      <c r="G2" s="147"/>
      <c r="H2" s="147"/>
      <c r="I2" s="147"/>
    </row>
    <row r="3" spans="1:9">
      <c r="A3" s="200" t="s">
        <v>58</v>
      </c>
      <c r="B3" s="201"/>
      <c r="C3" s="201"/>
      <c r="D3" s="201"/>
      <c r="E3" s="201"/>
      <c r="F3" s="201"/>
      <c r="G3" s="201"/>
      <c r="H3" s="201"/>
      <c r="I3" s="201"/>
    </row>
    <row r="4" spans="1:9">
      <c r="A4" s="202" t="s">
        <v>273</v>
      </c>
      <c r="B4" s="150"/>
      <c r="C4" s="150"/>
      <c r="D4" s="150"/>
      <c r="E4" s="150"/>
      <c r="F4" s="150"/>
      <c r="G4" s="150"/>
      <c r="H4" s="150"/>
      <c r="I4" s="151"/>
    </row>
    <row r="5" spans="1:9" ht="27" thickBot="1">
      <c r="A5" s="203" t="s">
        <v>60</v>
      </c>
      <c r="B5" s="204"/>
      <c r="C5" s="204"/>
      <c r="D5" s="204"/>
      <c r="E5" s="204"/>
      <c r="F5" s="205"/>
      <c r="G5" s="206" t="s">
        <v>175</v>
      </c>
      <c r="H5" s="207" t="s">
        <v>176</v>
      </c>
      <c r="I5" s="207" t="s">
        <v>177</v>
      </c>
    </row>
    <row r="6" spans="1:9">
      <c r="A6" s="208">
        <v>1</v>
      </c>
      <c r="B6" s="209"/>
      <c r="C6" s="209"/>
      <c r="D6" s="209"/>
      <c r="E6" s="209"/>
      <c r="F6" s="210"/>
      <c r="G6" s="211">
        <v>2</v>
      </c>
      <c r="H6" s="212" t="s">
        <v>274</v>
      </c>
      <c r="I6" s="212" t="s">
        <v>275</v>
      </c>
    </row>
    <row r="7" spans="1:9">
      <c r="A7" s="213" t="s">
        <v>276</v>
      </c>
      <c r="B7" s="214"/>
      <c r="C7" s="214"/>
      <c r="D7" s="214"/>
      <c r="E7" s="214"/>
      <c r="F7" s="214"/>
      <c r="G7" s="214"/>
      <c r="H7" s="214"/>
      <c r="I7" s="215"/>
    </row>
    <row r="8" spans="1:9">
      <c r="A8" s="216" t="s">
        <v>277</v>
      </c>
      <c r="B8" s="217"/>
      <c r="C8" s="217"/>
      <c r="D8" s="217"/>
      <c r="E8" s="217"/>
      <c r="F8" s="218"/>
      <c r="G8" s="219">
        <v>1</v>
      </c>
      <c r="H8" s="244">
        <v>-1596484</v>
      </c>
      <c r="I8" s="244">
        <f>PL!I79</f>
        <v>-887918</v>
      </c>
    </row>
    <row r="9" spans="1:9">
      <c r="A9" s="220" t="s">
        <v>278</v>
      </c>
      <c r="B9" s="221"/>
      <c r="C9" s="221"/>
      <c r="D9" s="221"/>
      <c r="E9" s="221"/>
      <c r="F9" s="222"/>
      <c r="G9" s="223">
        <v>2</v>
      </c>
      <c r="H9" s="245">
        <f>H10+H11+H12+H13+H14+H15+H16+H17</f>
        <v>-504130</v>
      </c>
      <c r="I9" s="245">
        <f>I10+I11+I12+I13+I14+I15+I16+I17</f>
        <v>-739446</v>
      </c>
    </row>
    <row r="10" spans="1:9">
      <c r="A10" s="224" t="s">
        <v>279</v>
      </c>
      <c r="B10" s="225"/>
      <c r="C10" s="225"/>
      <c r="D10" s="225"/>
      <c r="E10" s="225"/>
      <c r="F10" s="226"/>
      <c r="G10" s="227">
        <v>3</v>
      </c>
      <c r="H10" s="244">
        <v>3230</v>
      </c>
      <c r="I10" s="244">
        <f>PL!I24</f>
        <v>191584</v>
      </c>
    </row>
    <row r="11" spans="1:9">
      <c r="A11" s="224" t="s">
        <v>280</v>
      </c>
      <c r="B11" s="225"/>
      <c r="C11" s="225"/>
      <c r="D11" s="225"/>
      <c r="E11" s="225"/>
      <c r="F11" s="226"/>
      <c r="G11" s="227">
        <v>4</v>
      </c>
      <c r="H11" s="244">
        <v>0</v>
      </c>
      <c r="I11" s="244">
        <v>0</v>
      </c>
    </row>
    <row r="12" spans="1:9">
      <c r="A12" s="224" t="s">
        <v>281</v>
      </c>
      <c r="B12" s="225"/>
      <c r="C12" s="225"/>
      <c r="D12" s="225"/>
      <c r="E12" s="225"/>
      <c r="F12" s="226"/>
      <c r="G12" s="227">
        <v>5</v>
      </c>
      <c r="H12" s="244">
        <v>0</v>
      </c>
      <c r="I12" s="244">
        <v>0</v>
      </c>
    </row>
    <row r="13" spans="1:9">
      <c r="A13" s="224" t="s">
        <v>282</v>
      </c>
      <c r="B13" s="225"/>
      <c r="C13" s="225"/>
      <c r="D13" s="225"/>
      <c r="E13" s="225"/>
      <c r="F13" s="226"/>
      <c r="G13" s="227">
        <v>6</v>
      </c>
      <c r="H13" s="244">
        <v>0</v>
      </c>
      <c r="I13" s="244">
        <f>-145411-692913</f>
        <v>-838324</v>
      </c>
    </row>
    <row r="14" spans="1:9">
      <c r="A14" s="224" t="s">
        <v>283</v>
      </c>
      <c r="B14" s="225"/>
      <c r="C14" s="225"/>
      <c r="D14" s="225"/>
      <c r="E14" s="225"/>
      <c r="F14" s="226"/>
      <c r="G14" s="227">
        <v>7</v>
      </c>
      <c r="H14" s="244">
        <v>0</v>
      </c>
      <c r="I14" s="244">
        <v>243459</v>
      </c>
    </row>
    <row r="15" spans="1:9">
      <c r="A15" s="224" t="s">
        <v>284</v>
      </c>
      <c r="B15" s="225"/>
      <c r="C15" s="225"/>
      <c r="D15" s="225"/>
      <c r="E15" s="225"/>
      <c r="F15" s="226"/>
      <c r="G15" s="227">
        <v>8</v>
      </c>
      <c r="H15" s="244">
        <v>0</v>
      </c>
      <c r="I15" s="244">
        <v>0</v>
      </c>
    </row>
    <row r="16" spans="1:9">
      <c r="A16" s="224" t="s">
        <v>285</v>
      </c>
      <c r="B16" s="225"/>
      <c r="C16" s="225"/>
      <c r="D16" s="225"/>
      <c r="E16" s="225"/>
      <c r="F16" s="226"/>
      <c r="G16" s="227">
        <v>9</v>
      </c>
      <c r="H16" s="244">
        <v>0</v>
      </c>
      <c r="I16" s="244">
        <f>16449+44951</f>
        <v>61400</v>
      </c>
    </row>
    <row r="17" spans="1:9">
      <c r="A17" s="224" t="s">
        <v>286</v>
      </c>
      <c r="B17" s="225"/>
      <c r="C17" s="225"/>
      <c r="D17" s="225"/>
      <c r="E17" s="225"/>
      <c r="F17" s="226"/>
      <c r="G17" s="227">
        <v>10</v>
      </c>
      <c r="H17" s="244">
        <f>-475487-34118+2245</f>
        <v>-507360</v>
      </c>
      <c r="I17" s="244">
        <f>63114945+1024349-64551725+14866</f>
        <v>-397565</v>
      </c>
    </row>
    <row r="18" spans="1:9">
      <c r="A18" s="228" t="s">
        <v>287</v>
      </c>
      <c r="B18" s="229"/>
      <c r="C18" s="229"/>
      <c r="D18" s="229"/>
      <c r="E18" s="229"/>
      <c r="F18" s="230"/>
      <c r="G18" s="223">
        <v>11</v>
      </c>
      <c r="H18" s="245">
        <f>H8+H9</f>
        <v>-2100614</v>
      </c>
      <c r="I18" s="245">
        <f>I8+I9</f>
        <v>-1627364</v>
      </c>
    </row>
    <row r="19" spans="1:9">
      <c r="A19" s="220" t="s">
        <v>288</v>
      </c>
      <c r="B19" s="221"/>
      <c r="C19" s="221"/>
      <c r="D19" s="221"/>
      <c r="E19" s="221"/>
      <c r="F19" s="222"/>
      <c r="G19" s="223">
        <v>12</v>
      </c>
      <c r="H19" s="245">
        <f>H20+H21+H22+H23</f>
        <v>-6803607</v>
      </c>
      <c r="I19" s="245">
        <f>I20+I21+I22+I23</f>
        <v>5582807</v>
      </c>
    </row>
    <row r="20" spans="1:9">
      <c r="A20" s="224" t="s">
        <v>289</v>
      </c>
      <c r="B20" s="225"/>
      <c r="C20" s="225"/>
      <c r="D20" s="225"/>
      <c r="E20" s="225"/>
      <c r="F20" s="226"/>
      <c r="G20" s="227">
        <v>13</v>
      </c>
      <c r="H20" s="244">
        <f>917770+13525-16229-11849284</f>
        <v>-10934218</v>
      </c>
      <c r="I20" s="244">
        <f>BS!I113+BS!I128-BS!H128-BS!H113</f>
        <v>5853176</v>
      </c>
    </row>
    <row r="21" spans="1:9">
      <c r="A21" s="224" t="s">
        <v>290</v>
      </c>
      <c r="B21" s="225"/>
      <c r="C21" s="225"/>
      <c r="D21" s="225"/>
      <c r="E21" s="225"/>
      <c r="F21" s="226"/>
      <c r="G21" s="227">
        <v>14</v>
      </c>
      <c r="H21" s="244">
        <f>7176103-3045492</f>
        <v>4130611</v>
      </c>
      <c r="I21" s="244">
        <f>BS!H52+BS!H70-BS!I70-BS!I52</f>
        <v>-270369</v>
      </c>
    </row>
    <row r="22" spans="1:9">
      <c r="A22" s="224" t="s">
        <v>291</v>
      </c>
      <c r="B22" s="225"/>
      <c r="C22" s="225"/>
      <c r="D22" s="225"/>
      <c r="E22" s="225"/>
      <c r="F22" s="226"/>
      <c r="G22" s="227">
        <v>15</v>
      </c>
      <c r="H22" s="244">
        <v>0</v>
      </c>
      <c r="I22" s="244">
        <f>BS!H44-BS!I44</f>
        <v>0</v>
      </c>
    </row>
    <row r="23" spans="1:9">
      <c r="A23" s="224" t="s">
        <v>292</v>
      </c>
      <c r="B23" s="225"/>
      <c r="C23" s="225"/>
      <c r="D23" s="225"/>
      <c r="E23" s="225"/>
      <c r="F23" s="226"/>
      <c r="G23" s="227">
        <v>16</v>
      </c>
      <c r="H23" s="244">
        <v>0</v>
      </c>
      <c r="I23" s="244">
        <v>0</v>
      </c>
    </row>
    <row r="24" spans="1:9">
      <c r="A24" s="228" t="s">
        <v>293</v>
      </c>
      <c r="B24" s="229"/>
      <c r="C24" s="229"/>
      <c r="D24" s="229"/>
      <c r="E24" s="229"/>
      <c r="F24" s="230"/>
      <c r="G24" s="223">
        <v>17</v>
      </c>
      <c r="H24" s="245">
        <f>H18+H19</f>
        <v>-8904221</v>
      </c>
      <c r="I24" s="245">
        <f>I18+I19</f>
        <v>3955443</v>
      </c>
    </row>
    <row r="25" spans="1:9">
      <c r="A25" s="231" t="s">
        <v>294</v>
      </c>
      <c r="B25" s="232"/>
      <c r="C25" s="232"/>
      <c r="D25" s="232"/>
      <c r="E25" s="232"/>
      <c r="F25" s="233"/>
      <c r="G25" s="227">
        <v>18</v>
      </c>
      <c r="H25" s="244">
        <v>0</v>
      </c>
      <c r="I25" s="244">
        <v>0</v>
      </c>
    </row>
    <row r="26" spans="1:9">
      <c r="A26" s="231" t="s">
        <v>295</v>
      </c>
      <c r="B26" s="232"/>
      <c r="C26" s="232"/>
      <c r="D26" s="232"/>
      <c r="E26" s="232"/>
      <c r="F26" s="233"/>
      <c r="G26" s="227">
        <v>19</v>
      </c>
      <c r="H26" s="244">
        <v>0</v>
      </c>
      <c r="I26" s="244">
        <v>0</v>
      </c>
    </row>
    <row r="27" spans="1:9">
      <c r="A27" s="234" t="s">
        <v>296</v>
      </c>
      <c r="B27" s="235"/>
      <c r="C27" s="235"/>
      <c r="D27" s="235"/>
      <c r="E27" s="235"/>
      <c r="F27" s="236"/>
      <c r="G27" s="237">
        <v>20</v>
      </c>
      <c r="H27" s="245">
        <f>H24+H25+H26</f>
        <v>-8904221</v>
      </c>
      <c r="I27" s="245">
        <f>I24+I25+I26</f>
        <v>3955443</v>
      </c>
    </row>
    <row r="28" spans="1:9">
      <c r="A28" s="213" t="s">
        <v>297</v>
      </c>
      <c r="B28" s="214"/>
      <c r="C28" s="214"/>
      <c r="D28" s="214"/>
      <c r="E28" s="214"/>
      <c r="F28" s="214"/>
      <c r="G28" s="214"/>
      <c r="H28" s="214"/>
      <c r="I28" s="215"/>
    </row>
    <row r="29" spans="1:9">
      <c r="A29" s="216" t="s">
        <v>298</v>
      </c>
      <c r="B29" s="217"/>
      <c r="C29" s="217"/>
      <c r="D29" s="217"/>
      <c r="E29" s="217"/>
      <c r="F29" s="218"/>
      <c r="G29" s="219">
        <v>21</v>
      </c>
      <c r="H29" s="244">
        <v>0</v>
      </c>
      <c r="I29" s="244">
        <v>0</v>
      </c>
    </row>
    <row r="30" spans="1:9">
      <c r="A30" s="231" t="s">
        <v>299</v>
      </c>
      <c r="B30" s="232"/>
      <c r="C30" s="232"/>
      <c r="D30" s="232"/>
      <c r="E30" s="232"/>
      <c r="F30" s="233"/>
      <c r="G30" s="227">
        <v>22</v>
      </c>
      <c r="H30" s="244">
        <v>0</v>
      </c>
      <c r="I30" s="244">
        <v>0</v>
      </c>
    </row>
    <row r="31" spans="1:9">
      <c r="A31" s="231" t="s">
        <v>300</v>
      </c>
      <c r="B31" s="232"/>
      <c r="C31" s="232"/>
      <c r="D31" s="232"/>
      <c r="E31" s="232"/>
      <c r="F31" s="233"/>
      <c r="G31" s="227">
        <v>23</v>
      </c>
      <c r="H31" s="244">
        <v>0</v>
      </c>
      <c r="I31" s="244">
        <v>0</v>
      </c>
    </row>
    <row r="32" spans="1:9">
      <c r="A32" s="231" t="s">
        <v>301</v>
      </c>
      <c r="B32" s="232"/>
      <c r="C32" s="232"/>
      <c r="D32" s="232"/>
      <c r="E32" s="232"/>
      <c r="F32" s="233"/>
      <c r="G32" s="227">
        <v>24</v>
      </c>
      <c r="H32" s="244">
        <v>0</v>
      </c>
      <c r="I32" s="244">
        <v>0</v>
      </c>
    </row>
    <row r="33" spans="1:9">
      <c r="A33" s="231" t="s">
        <v>302</v>
      </c>
      <c r="B33" s="232"/>
      <c r="C33" s="232"/>
      <c r="D33" s="232"/>
      <c r="E33" s="232"/>
      <c r="F33" s="233"/>
      <c r="G33" s="227">
        <v>25</v>
      </c>
      <c r="H33" s="244">
        <v>0</v>
      </c>
      <c r="I33" s="244">
        <f>15885669-3388515</f>
        <v>12497154</v>
      </c>
    </row>
    <row r="34" spans="1:9">
      <c r="A34" s="231" t="s">
        <v>303</v>
      </c>
      <c r="B34" s="232"/>
      <c r="C34" s="232"/>
      <c r="D34" s="232"/>
      <c r="E34" s="232"/>
      <c r="F34" s="233"/>
      <c r="G34" s="227">
        <v>26</v>
      </c>
      <c r="H34" s="244">
        <v>0</v>
      </c>
      <c r="I34" s="244">
        <v>0</v>
      </c>
    </row>
    <row r="35" spans="1:9">
      <c r="A35" s="228" t="s">
        <v>304</v>
      </c>
      <c r="B35" s="229"/>
      <c r="C35" s="229"/>
      <c r="D35" s="229"/>
      <c r="E35" s="229"/>
      <c r="F35" s="230"/>
      <c r="G35" s="223">
        <v>27</v>
      </c>
      <c r="H35" s="245">
        <f>H29+H30+H31+H32+H33+H34</f>
        <v>0</v>
      </c>
      <c r="I35" s="245">
        <f>I29+I30+I31+I32+I33+I34</f>
        <v>12497154</v>
      </c>
    </row>
    <row r="36" spans="1:9">
      <c r="A36" s="231" t="s">
        <v>305</v>
      </c>
      <c r="B36" s="232"/>
      <c r="C36" s="232"/>
      <c r="D36" s="232"/>
      <c r="E36" s="232"/>
      <c r="F36" s="233"/>
      <c r="G36" s="227">
        <v>28</v>
      </c>
      <c r="H36" s="244">
        <f>15945690-20000-20472226-H10</f>
        <v>-4549766</v>
      </c>
      <c r="I36" s="244">
        <f>-21940823+I10</f>
        <v>-21749239</v>
      </c>
    </row>
    <row r="37" spans="1:9">
      <c r="A37" s="231" t="s">
        <v>306</v>
      </c>
      <c r="B37" s="232"/>
      <c r="C37" s="232"/>
      <c r="D37" s="232"/>
      <c r="E37" s="232"/>
      <c r="F37" s="233"/>
      <c r="G37" s="227">
        <v>29</v>
      </c>
      <c r="H37" s="244">
        <f>26002729-28471686</f>
        <v>-2468957</v>
      </c>
      <c r="I37" s="244">
        <v>-1864822</v>
      </c>
    </row>
    <row r="38" spans="1:9">
      <c r="A38" s="231" t="s">
        <v>307</v>
      </c>
      <c r="B38" s="232"/>
      <c r="C38" s="232"/>
      <c r="D38" s="232"/>
      <c r="E38" s="232"/>
      <c r="F38" s="233"/>
      <c r="G38" s="227">
        <v>30</v>
      </c>
      <c r="H38" s="244">
        <f>1904852-15885669</f>
        <v>-13980817</v>
      </c>
      <c r="I38" s="244">
        <v>0</v>
      </c>
    </row>
    <row r="39" spans="1:9">
      <c r="A39" s="231" t="s">
        <v>308</v>
      </c>
      <c r="B39" s="232"/>
      <c r="C39" s="232"/>
      <c r="D39" s="232"/>
      <c r="E39" s="232"/>
      <c r="F39" s="233"/>
      <c r="G39" s="227">
        <v>31</v>
      </c>
      <c r="H39" s="244">
        <v>0</v>
      </c>
      <c r="I39" s="244">
        <v>0</v>
      </c>
    </row>
    <row r="40" spans="1:9">
      <c r="A40" s="231" t="s">
        <v>309</v>
      </c>
      <c r="B40" s="232"/>
      <c r="C40" s="232"/>
      <c r="D40" s="232"/>
      <c r="E40" s="232"/>
      <c r="F40" s="233"/>
      <c r="G40" s="227">
        <v>32</v>
      </c>
      <c r="H40" s="244">
        <v>0</v>
      </c>
      <c r="I40" s="244">
        <v>0</v>
      </c>
    </row>
    <row r="41" spans="1:9">
      <c r="A41" s="228" t="s">
        <v>310</v>
      </c>
      <c r="B41" s="229"/>
      <c r="C41" s="229"/>
      <c r="D41" s="229"/>
      <c r="E41" s="229"/>
      <c r="F41" s="230"/>
      <c r="G41" s="223">
        <v>33</v>
      </c>
      <c r="H41" s="245">
        <f>H36+H37+H38+H39+H40</f>
        <v>-20999540</v>
      </c>
      <c r="I41" s="245">
        <f>I36+I37+I38+I39+I40</f>
        <v>-23614061</v>
      </c>
    </row>
    <row r="42" spans="1:9">
      <c r="A42" s="234" t="s">
        <v>311</v>
      </c>
      <c r="B42" s="235"/>
      <c r="C42" s="235"/>
      <c r="D42" s="235"/>
      <c r="E42" s="235"/>
      <c r="F42" s="236"/>
      <c r="G42" s="237">
        <v>34</v>
      </c>
      <c r="H42" s="245">
        <f>H35+H41</f>
        <v>-20999540</v>
      </c>
      <c r="I42" s="245">
        <f>I35+I41</f>
        <v>-11116907</v>
      </c>
    </row>
    <row r="43" spans="1:9">
      <c r="A43" s="213" t="s">
        <v>312</v>
      </c>
      <c r="B43" s="214"/>
      <c r="C43" s="214"/>
      <c r="D43" s="214"/>
      <c r="E43" s="214"/>
      <c r="F43" s="214"/>
      <c r="G43" s="214"/>
      <c r="H43" s="214"/>
      <c r="I43" s="215"/>
    </row>
    <row r="44" spans="1:9">
      <c r="A44" s="216" t="s">
        <v>313</v>
      </c>
      <c r="B44" s="217"/>
      <c r="C44" s="217"/>
      <c r="D44" s="217"/>
      <c r="E44" s="217"/>
      <c r="F44" s="218"/>
      <c r="G44" s="219">
        <v>35</v>
      </c>
      <c r="H44" s="244">
        <f>76248000-45908000</f>
        <v>30340000</v>
      </c>
      <c r="I44" s="244">
        <v>0</v>
      </c>
    </row>
    <row r="45" spans="1:9">
      <c r="A45" s="231" t="s">
        <v>314</v>
      </c>
      <c r="B45" s="232"/>
      <c r="C45" s="232"/>
      <c r="D45" s="232"/>
      <c r="E45" s="232"/>
      <c r="F45" s="233"/>
      <c r="G45" s="227">
        <v>36</v>
      </c>
      <c r="H45" s="244">
        <v>0</v>
      </c>
      <c r="I45" s="244">
        <v>0</v>
      </c>
    </row>
    <row r="46" spans="1:9">
      <c r="A46" s="231" t="s">
        <v>315</v>
      </c>
      <c r="B46" s="232"/>
      <c r="C46" s="232"/>
      <c r="D46" s="232"/>
      <c r="E46" s="232"/>
      <c r="F46" s="233"/>
      <c r="G46" s="227">
        <v>37</v>
      </c>
      <c r="H46" s="244">
        <f>2997883-2955015</f>
        <v>42868</v>
      </c>
      <c r="I46" s="244">
        <f>BS!I101-BS!H101</f>
        <v>6655656</v>
      </c>
    </row>
    <row r="47" spans="1:9">
      <c r="A47" s="231" t="s">
        <v>316</v>
      </c>
      <c r="B47" s="232"/>
      <c r="C47" s="232"/>
      <c r="D47" s="232"/>
      <c r="E47" s="232"/>
      <c r="F47" s="233"/>
      <c r="G47" s="227">
        <v>38</v>
      </c>
      <c r="H47" s="244">
        <v>0</v>
      </c>
      <c r="I47" s="244">
        <v>0</v>
      </c>
    </row>
    <row r="48" spans="1:9">
      <c r="A48" s="228" t="s">
        <v>317</v>
      </c>
      <c r="B48" s="229"/>
      <c r="C48" s="229"/>
      <c r="D48" s="229"/>
      <c r="E48" s="229"/>
      <c r="F48" s="230"/>
      <c r="G48" s="223">
        <v>39</v>
      </c>
      <c r="H48" s="245">
        <f>H44+H45+H46+H47</f>
        <v>30382868</v>
      </c>
      <c r="I48" s="245">
        <f>I44+I45+I46+I47</f>
        <v>6655656</v>
      </c>
    </row>
    <row r="49" spans="1:9">
      <c r="A49" s="231" t="s">
        <v>318</v>
      </c>
      <c r="B49" s="232"/>
      <c r="C49" s="232"/>
      <c r="D49" s="232"/>
      <c r="E49" s="232"/>
      <c r="F49" s="233"/>
      <c r="G49" s="227">
        <v>40</v>
      </c>
      <c r="H49" s="244">
        <v>0</v>
      </c>
      <c r="I49" s="244">
        <v>0</v>
      </c>
    </row>
    <row r="50" spans="1:9">
      <c r="A50" s="231" t="s">
        <v>319</v>
      </c>
      <c r="B50" s="232"/>
      <c r="C50" s="232"/>
      <c r="D50" s="232"/>
      <c r="E50" s="232"/>
      <c r="F50" s="233"/>
      <c r="G50" s="227">
        <v>41</v>
      </c>
      <c r="H50" s="244">
        <v>0</v>
      </c>
      <c r="I50" s="244">
        <v>0</v>
      </c>
    </row>
    <row r="51" spans="1:9">
      <c r="A51" s="231" t="s">
        <v>320</v>
      </c>
      <c r="B51" s="232"/>
      <c r="C51" s="232"/>
      <c r="D51" s="232"/>
      <c r="E51" s="232"/>
      <c r="F51" s="233"/>
      <c r="G51" s="227">
        <v>42</v>
      </c>
      <c r="H51" s="244">
        <v>0</v>
      </c>
      <c r="I51" s="244">
        <v>0</v>
      </c>
    </row>
    <row r="52" spans="1:9">
      <c r="A52" s="231" t="s">
        <v>321</v>
      </c>
      <c r="B52" s="232"/>
      <c r="C52" s="232"/>
      <c r="D52" s="232"/>
      <c r="E52" s="232"/>
      <c r="F52" s="233"/>
      <c r="G52" s="227">
        <v>43</v>
      </c>
      <c r="H52" s="244">
        <v>0</v>
      </c>
      <c r="I52" s="244">
        <v>0</v>
      </c>
    </row>
    <row r="53" spans="1:9">
      <c r="A53" s="231" t="s">
        <v>322</v>
      </c>
      <c r="B53" s="232"/>
      <c r="C53" s="232"/>
      <c r="D53" s="232"/>
      <c r="E53" s="232"/>
      <c r="F53" s="233"/>
      <c r="G53" s="227">
        <v>44</v>
      </c>
      <c r="H53" s="244">
        <v>0</v>
      </c>
      <c r="I53" s="244">
        <v>0</v>
      </c>
    </row>
    <row r="54" spans="1:9">
      <c r="A54" s="228" t="s">
        <v>323</v>
      </c>
      <c r="B54" s="229"/>
      <c r="C54" s="229"/>
      <c r="D54" s="229"/>
      <c r="E54" s="229"/>
      <c r="F54" s="230"/>
      <c r="G54" s="223">
        <v>45</v>
      </c>
      <c r="H54" s="245">
        <f>H49+H50+H51+H52+H53</f>
        <v>0</v>
      </c>
      <c r="I54" s="245">
        <f>I49+I50+I51+I52+I53</f>
        <v>0</v>
      </c>
    </row>
    <row r="55" spans="1:9">
      <c r="A55" s="238" t="s">
        <v>324</v>
      </c>
      <c r="B55" s="239"/>
      <c r="C55" s="239"/>
      <c r="D55" s="239"/>
      <c r="E55" s="239"/>
      <c r="F55" s="240"/>
      <c r="G55" s="223">
        <v>46</v>
      </c>
      <c r="H55" s="245">
        <f>H48+H54</f>
        <v>30382868</v>
      </c>
      <c r="I55" s="245">
        <f>I48+I54</f>
        <v>6655656</v>
      </c>
    </row>
    <row r="56" spans="1:9">
      <c r="A56" s="231" t="s">
        <v>325</v>
      </c>
      <c r="B56" s="232"/>
      <c r="C56" s="232"/>
      <c r="D56" s="232"/>
      <c r="E56" s="232"/>
      <c r="F56" s="233"/>
      <c r="G56" s="227">
        <v>47</v>
      </c>
      <c r="H56" s="244">
        <v>0</v>
      </c>
      <c r="I56" s="244">
        <v>0</v>
      </c>
    </row>
    <row r="57" spans="1:9">
      <c r="A57" s="238" t="s">
        <v>326</v>
      </c>
      <c r="B57" s="239"/>
      <c r="C57" s="239"/>
      <c r="D57" s="239"/>
      <c r="E57" s="239"/>
      <c r="F57" s="240"/>
      <c r="G57" s="223">
        <v>48</v>
      </c>
      <c r="H57" s="245">
        <f>H27+H42+H55+H56</f>
        <v>479107</v>
      </c>
      <c r="I57" s="245">
        <f>I27+I42+I55+I56</f>
        <v>-505808</v>
      </c>
    </row>
    <row r="58" spans="1:9">
      <c r="A58" s="241" t="s">
        <v>327</v>
      </c>
      <c r="B58" s="242"/>
      <c r="C58" s="242"/>
      <c r="D58" s="242"/>
      <c r="E58" s="242"/>
      <c r="F58" s="243"/>
      <c r="G58" s="227">
        <v>49</v>
      </c>
      <c r="H58" s="245">
        <v>105947</v>
      </c>
      <c r="I58" s="245">
        <v>585054</v>
      </c>
    </row>
    <row r="59" spans="1:9">
      <c r="A59" s="234" t="s">
        <v>328</v>
      </c>
      <c r="B59" s="235"/>
      <c r="C59" s="235"/>
      <c r="D59" s="235"/>
      <c r="E59" s="235"/>
      <c r="F59" s="236"/>
      <c r="G59" s="237">
        <v>50</v>
      </c>
      <c r="H59" s="245">
        <f>H57+H58</f>
        <v>585054</v>
      </c>
      <c r="I59" s="245">
        <f>I57+I58</f>
        <v>79246</v>
      </c>
    </row>
  </sheetData>
  <mergeCells count="59">
    <mergeCell ref="A55:F55"/>
    <mergeCell ref="A56:F56"/>
    <mergeCell ref="A57:F57"/>
    <mergeCell ref="A58:F58"/>
    <mergeCell ref="A59:F59"/>
    <mergeCell ref="A49:F49"/>
    <mergeCell ref="A50:F50"/>
    <mergeCell ref="A51:F51"/>
    <mergeCell ref="A52:F52"/>
    <mergeCell ref="A53:F53"/>
    <mergeCell ref="A54:F54"/>
    <mergeCell ref="A43:I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I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hyperlinks>
    <hyperlink ref="H8" location="'Formule polja'!B1129" display="P1076413" xr:uid="{00000000-0004-0000-0200-000000000000}"/>
    <hyperlink ref="I8" location="'Formule polja'!B1132" display="P1076414" xr:uid="{00000000-0004-0000-0200-000001000000}"/>
    <hyperlink ref="H9" location="'Formule polja'!B1135" display="P1076415" xr:uid="{00000000-0004-0000-0200-000002000000}"/>
    <hyperlink ref="H10" location="'Formule polja'!B1141" display="P1076417" xr:uid="{00000000-0004-0000-0200-000003000000}"/>
    <hyperlink ref="I10" location="'Formule polja'!B1144" display="P1076418" xr:uid="{00000000-0004-0000-0200-000004000000}"/>
    <hyperlink ref="H11" location="'Formule polja'!B1147" display="P1076419" xr:uid="{00000000-0004-0000-0200-000005000000}"/>
    <hyperlink ref="I11" location="'Formule polja'!B1150" display="P1076420" xr:uid="{00000000-0004-0000-0200-000006000000}"/>
    <hyperlink ref="H12" location="'Formule polja'!B1153" display="P1076421" xr:uid="{00000000-0004-0000-0200-000007000000}"/>
    <hyperlink ref="I12" location="'Formule polja'!B1156" display="P1076422" xr:uid="{00000000-0004-0000-0200-000008000000}"/>
    <hyperlink ref="H13" location="'Formule polja'!B1159" display="P1076423" xr:uid="{00000000-0004-0000-0200-000009000000}"/>
    <hyperlink ref="I13" location="'Formule polja'!B1162" display="P1076424" xr:uid="{00000000-0004-0000-0200-00000A000000}"/>
    <hyperlink ref="H14" location="'Formule polja'!B1165" display="P1076425" xr:uid="{00000000-0004-0000-0200-00000B000000}"/>
    <hyperlink ref="I14" location="'Formule polja'!B1168" display="P1076426" xr:uid="{00000000-0004-0000-0200-00000C000000}"/>
    <hyperlink ref="H15" location="'Formule polja'!B1171" display="P1076427" xr:uid="{00000000-0004-0000-0200-00000D000000}"/>
    <hyperlink ref="I15" location="'Formule polja'!B1174" display="P1076428" xr:uid="{00000000-0004-0000-0200-00000E000000}"/>
    <hyperlink ref="H16" location="'Formule polja'!B1177" display="P1076429" xr:uid="{00000000-0004-0000-0200-00000F000000}"/>
    <hyperlink ref="I16" location="'Formule polja'!B1180" display="P1076430" xr:uid="{00000000-0004-0000-0200-000010000000}"/>
    <hyperlink ref="H17" location="'Formule polja'!B1183" display="P1076431" xr:uid="{00000000-0004-0000-0200-000011000000}"/>
    <hyperlink ref="I17" location="'Formule polja'!B1186" display="P1076432" xr:uid="{00000000-0004-0000-0200-000012000000}"/>
    <hyperlink ref="H18" location="'Formule polja'!B1189" display="P1076433" xr:uid="{00000000-0004-0000-0200-000013000000}"/>
    <hyperlink ref="H19" location="'Formule polja'!B1195" display="P1076435" xr:uid="{00000000-0004-0000-0200-000014000000}"/>
    <hyperlink ref="H20" location="'Formule polja'!B1201" display="P1076437" xr:uid="{00000000-0004-0000-0200-000015000000}"/>
    <hyperlink ref="I20" location="'Formule polja'!B1204" display="P1076438" xr:uid="{00000000-0004-0000-0200-000016000000}"/>
    <hyperlink ref="H21" location="'Formule polja'!B1207" display="P1076439" xr:uid="{00000000-0004-0000-0200-000017000000}"/>
    <hyperlink ref="I21" location="'Formule polja'!B1210" display="P1076440" xr:uid="{00000000-0004-0000-0200-000018000000}"/>
    <hyperlink ref="H22" location="'Formule polja'!B1213" display="P1076441" xr:uid="{00000000-0004-0000-0200-000019000000}"/>
    <hyperlink ref="I22" location="'Formule polja'!B1216" display="P1076442" xr:uid="{00000000-0004-0000-0200-00001A000000}"/>
    <hyperlink ref="H23" location="'Formule polja'!B1219" display="P1076443" xr:uid="{00000000-0004-0000-0200-00001B000000}"/>
    <hyperlink ref="I23" location="'Formule polja'!B1222" display="P1076444" xr:uid="{00000000-0004-0000-0200-00001C000000}"/>
    <hyperlink ref="H24" location="'Formule polja'!B1225" display="P1076445" xr:uid="{00000000-0004-0000-0200-00001D000000}"/>
    <hyperlink ref="H25" location="'Formule polja'!B1231" display="P1076447" xr:uid="{00000000-0004-0000-0200-00001E000000}"/>
    <hyperlink ref="I25" location="'Formule polja'!B1234" display="P1076448" xr:uid="{00000000-0004-0000-0200-00001F000000}"/>
    <hyperlink ref="H26" location="'Formule polja'!B1237" display="P1076449" xr:uid="{00000000-0004-0000-0200-000020000000}"/>
    <hyperlink ref="I26" location="'Formule polja'!B1240" display="P1076450" xr:uid="{00000000-0004-0000-0200-000021000000}"/>
    <hyperlink ref="H27" location="'Formule polja'!B1243" display="P1076451" xr:uid="{00000000-0004-0000-0200-000022000000}"/>
    <hyperlink ref="H29" location="'Formule polja'!B1249" display="P1076453" xr:uid="{00000000-0004-0000-0200-000023000000}"/>
    <hyperlink ref="I29" location="'Formule polja'!B1252" display="P1076454" xr:uid="{00000000-0004-0000-0200-000024000000}"/>
    <hyperlink ref="H30" location="'Formule polja'!B1255" display="P1076455" xr:uid="{00000000-0004-0000-0200-000025000000}"/>
    <hyperlink ref="I30" location="'Formule polja'!B1258" display="P1076456" xr:uid="{00000000-0004-0000-0200-000026000000}"/>
    <hyperlink ref="H31" location="'Formule polja'!B1261" display="P1076457" xr:uid="{00000000-0004-0000-0200-000027000000}"/>
    <hyperlink ref="I31" location="'Formule polja'!B1264" display="P1076458" xr:uid="{00000000-0004-0000-0200-000028000000}"/>
    <hyperlink ref="H32" location="'Formule polja'!B1267" display="P1076459" xr:uid="{00000000-0004-0000-0200-000029000000}"/>
    <hyperlink ref="I32" location="'Formule polja'!B1270" display="P1076460" xr:uid="{00000000-0004-0000-0200-00002A000000}"/>
    <hyperlink ref="H33" location="'Formule polja'!B1273" display="P1076461" xr:uid="{00000000-0004-0000-0200-00002B000000}"/>
    <hyperlink ref="I33" location="'Formule polja'!B1276" display="P1076462" xr:uid="{00000000-0004-0000-0200-00002C000000}"/>
    <hyperlink ref="H34" location="'Formule polja'!B1279" display="P1076463" xr:uid="{00000000-0004-0000-0200-00002D000000}"/>
    <hyperlink ref="I34" location="'Formule polja'!B1282" display="P1076464" xr:uid="{00000000-0004-0000-0200-00002E000000}"/>
    <hyperlink ref="H35" location="'Formule polja'!B1285" display="P1076465" xr:uid="{00000000-0004-0000-0200-00002F000000}"/>
    <hyperlink ref="H36" location="'Formule polja'!B1291" display="P1076467" xr:uid="{00000000-0004-0000-0200-000030000000}"/>
    <hyperlink ref="I36" location="'Formule polja'!B1294" display="P1076468" xr:uid="{00000000-0004-0000-0200-000031000000}"/>
    <hyperlink ref="H37" location="'Formule polja'!B1297" display="P1076469" xr:uid="{00000000-0004-0000-0200-000032000000}"/>
    <hyperlink ref="I37" location="'Formule polja'!B1300" display="P1076470" xr:uid="{00000000-0004-0000-0200-000033000000}"/>
    <hyperlink ref="H38" location="'Formule polja'!B1303" display="P1076471" xr:uid="{00000000-0004-0000-0200-000034000000}"/>
    <hyperlink ref="I38" location="'Formule polja'!B1306" display="P1076472" xr:uid="{00000000-0004-0000-0200-000035000000}"/>
    <hyperlink ref="H39" location="'Formule polja'!B1309" display="P1076473" xr:uid="{00000000-0004-0000-0200-000036000000}"/>
    <hyperlink ref="I39" location="'Formule polja'!B1312" display="P1076474" xr:uid="{00000000-0004-0000-0200-000037000000}"/>
    <hyperlink ref="H40" location="'Formule polja'!B1315" display="P1076475" xr:uid="{00000000-0004-0000-0200-000038000000}"/>
    <hyperlink ref="I40" location="'Formule polja'!B1318" display="P1076476" xr:uid="{00000000-0004-0000-0200-000039000000}"/>
    <hyperlink ref="H41" location="'Formule polja'!B1321" display="P1076477" xr:uid="{00000000-0004-0000-0200-00003A000000}"/>
    <hyperlink ref="H42" location="'Formule polja'!B1327" display="P1076479" xr:uid="{00000000-0004-0000-0200-00003B000000}"/>
    <hyperlink ref="H44" location="'Formule polja'!B1333" display="P1076481" xr:uid="{00000000-0004-0000-0200-00003C000000}"/>
    <hyperlink ref="I44" location="'Formule polja'!B1336" display="P1076482" xr:uid="{00000000-0004-0000-0200-00003D000000}"/>
    <hyperlink ref="H45" location="'Formule polja'!B1339" display="P1076483" xr:uid="{00000000-0004-0000-0200-00003E000000}"/>
    <hyperlink ref="I45" location="'Formule polja'!B1342" display="P1076484" xr:uid="{00000000-0004-0000-0200-00003F000000}"/>
    <hyperlink ref="H46" location="'Formule polja'!B1345" display="P1076485" xr:uid="{00000000-0004-0000-0200-000040000000}"/>
    <hyperlink ref="I46" location="'Formule polja'!B1348" display="P1076486" xr:uid="{00000000-0004-0000-0200-000041000000}"/>
    <hyperlink ref="H47" location="'Formule polja'!B1351" display="P1076487" xr:uid="{00000000-0004-0000-0200-000042000000}"/>
    <hyperlink ref="I47" location="'Formule polja'!B1354" display="P1076488" xr:uid="{00000000-0004-0000-0200-000043000000}"/>
    <hyperlink ref="H48" location="'Formule polja'!B1357" display="P1076489" xr:uid="{00000000-0004-0000-0200-000044000000}"/>
    <hyperlink ref="H49" location="'Formule polja'!B1363" display="P1076491" xr:uid="{00000000-0004-0000-0200-000045000000}"/>
    <hyperlink ref="I49" location="'Formule polja'!B1366" display="P1076492" xr:uid="{00000000-0004-0000-0200-000046000000}"/>
    <hyperlink ref="H50" location="'Formule polja'!B1369" display="P1076493" xr:uid="{00000000-0004-0000-0200-000047000000}"/>
    <hyperlink ref="I50" location="'Formule polja'!B1372" display="P1076494" xr:uid="{00000000-0004-0000-0200-000048000000}"/>
    <hyperlink ref="H51" location="'Formule polja'!B1375" display="P1076495" xr:uid="{00000000-0004-0000-0200-000049000000}"/>
    <hyperlink ref="I51" location="'Formule polja'!B1378" display="P1076496" xr:uid="{00000000-0004-0000-0200-00004A000000}"/>
    <hyperlink ref="H52" location="'Formule polja'!B1381" display="P1078211" xr:uid="{00000000-0004-0000-0200-00004B000000}"/>
    <hyperlink ref="I52" location="'Formule polja'!B1384" display="P1078212" xr:uid="{00000000-0004-0000-0200-00004C000000}"/>
    <hyperlink ref="H53" location="'Formule polja'!B1387" display="P1078213" xr:uid="{00000000-0004-0000-0200-00004D000000}"/>
    <hyperlink ref="I53" location="'Formule polja'!B1390" display="P1078214" xr:uid="{00000000-0004-0000-0200-00004E000000}"/>
    <hyperlink ref="H54" location="'Formule polja'!B1393" display="P1078216" xr:uid="{00000000-0004-0000-0200-00004F000000}"/>
    <hyperlink ref="H55" location="'Formule polja'!B1399" display="P1078219" xr:uid="{00000000-0004-0000-0200-000050000000}"/>
    <hyperlink ref="H56" location="'Formule polja'!B1405" display="P1078223" xr:uid="{00000000-0004-0000-0200-000051000000}"/>
    <hyperlink ref="I56" location="'Formule polja'!B1408" display="P1078225" xr:uid="{00000000-0004-0000-0200-000052000000}"/>
    <hyperlink ref="H57" location="'Formule polja'!B1411" display="P1078227" xr:uid="{00000000-0004-0000-0200-000053000000}"/>
    <hyperlink ref="H58" location="'Formule polja'!B1417" display="P1078230" xr:uid="{00000000-0004-0000-0200-000054000000}"/>
    <hyperlink ref="I58" location="'Formule polja'!B1420" display="P1078232" xr:uid="{00000000-0004-0000-0200-000055000000}"/>
    <hyperlink ref="H59" location="'Formule polja'!B1423" display="P1078234" xr:uid="{00000000-0004-0000-0200-000056000000}"/>
    <hyperlink ref="I9" location="'Formule polja'!B1135" display="P1076415" xr:uid="{00000000-0004-0000-0200-000057000000}"/>
    <hyperlink ref="I18" location="'Formule polja'!B1189" display="P1076433" xr:uid="{00000000-0004-0000-0200-000058000000}"/>
    <hyperlink ref="I19" location="'Formule polja'!B1195" display="P1076435" xr:uid="{00000000-0004-0000-0200-000059000000}"/>
    <hyperlink ref="I24" location="'Formule polja'!B1225" display="P1076445" xr:uid="{00000000-0004-0000-0200-00005A000000}"/>
    <hyperlink ref="I27" location="'Formule polja'!B1243" display="P1076451" xr:uid="{00000000-0004-0000-0200-00005B000000}"/>
    <hyperlink ref="I35" location="'Formule polja'!B1285" display="P1076465" xr:uid="{00000000-0004-0000-0200-00005C000000}"/>
    <hyperlink ref="I41" location="'Formule polja'!B1321" display="P1076477" xr:uid="{00000000-0004-0000-0200-00005D000000}"/>
    <hyperlink ref="I42" location="'Formule polja'!B1327" display="P1076479" xr:uid="{00000000-0004-0000-0200-00005E000000}"/>
    <hyperlink ref="I48" location="'Formule polja'!B1357" display="P1076489" xr:uid="{00000000-0004-0000-0200-00005F000000}"/>
    <hyperlink ref="I54" location="'Formule polja'!B1393" display="P1078216" xr:uid="{00000000-0004-0000-0200-000060000000}"/>
    <hyperlink ref="I55" location="'Formule polja'!B1399" display="P1078219" xr:uid="{00000000-0004-0000-0200-000061000000}"/>
    <hyperlink ref="I57" location="'Formule polja'!B1411" display="P1078227" xr:uid="{00000000-0004-0000-0200-000062000000}"/>
    <hyperlink ref="I59" location="'Formule polja'!B1423" display="P1078234" xr:uid="{00000000-0004-0000-0200-000063000000}"/>
  </hyperlinks>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1"/>
  <sheetViews>
    <sheetView workbookViewId="0">
      <selection activeCell="X26" sqref="X26"/>
    </sheetView>
  </sheetViews>
  <sheetFormatPr baseColWidth="10" defaultColWidth="21.33203125" defaultRowHeight="15"/>
  <cols>
    <col min="1" max="1" width="40" style="8" customWidth="1" collapsed="1"/>
    <col min="2" max="4" width="3.1640625" style="8" customWidth="1"/>
    <col min="5" max="5" width="8" style="8" customWidth="1"/>
    <col min="6" max="6" width="3.1640625" style="8" customWidth="1"/>
    <col min="7" max="7" width="9.5" style="8" customWidth="1"/>
    <col min="8" max="18" width="12.83203125" style="305" customWidth="1"/>
    <col min="19" max="19" width="14.83203125" style="305" customWidth="1"/>
    <col min="20" max="22" width="12.83203125" style="305" customWidth="1"/>
    <col min="23" max="23" width="15.1640625" style="305" customWidth="1"/>
  </cols>
  <sheetData>
    <row r="1" spans="1:23">
      <c r="A1" s="247" t="s">
        <v>330</v>
      </c>
      <c r="B1" s="248"/>
      <c r="C1" s="248"/>
      <c r="D1" s="248"/>
      <c r="E1" s="248"/>
      <c r="F1" s="248"/>
      <c r="G1" s="248"/>
      <c r="H1" s="248"/>
      <c r="I1" s="248"/>
      <c r="J1" s="248"/>
      <c r="K1" s="249"/>
      <c r="L1" s="250"/>
      <c r="M1" s="250"/>
      <c r="N1" s="250"/>
      <c r="O1" s="250"/>
      <c r="P1" s="250"/>
      <c r="Q1" s="250"/>
      <c r="R1" s="250"/>
      <c r="S1" s="250"/>
      <c r="T1" s="250"/>
      <c r="U1" s="250"/>
      <c r="V1" s="250"/>
      <c r="W1" s="250"/>
    </row>
    <row r="2" spans="1:23" ht="16">
      <c r="A2" s="251"/>
      <c r="B2" s="252"/>
      <c r="C2" s="253" t="s">
        <v>331</v>
      </c>
      <c r="D2" s="253"/>
      <c r="E2" s="254">
        <v>43101</v>
      </c>
      <c r="F2" s="255" t="s">
        <v>332</v>
      </c>
      <c r="G2" s="254">
        <v>43465</v>
      </c>
      <c r="H2" s="256"/>
      <c r="I2" s="256"/>
      <c r="J2" s="256"/>
      <c r="K2" s="249"/>
      <c r="L2" s="250"/>
      <c r="M2" s="250"/>
      <c r="N2" s="250"/>
      <c r="O2" s="250"/>
      <c r="P2" s="250"/>
      <c r="Q2" s="250"/>
      <c r="R2" s="250"/>
      <c r="S2" s="250"/>
      <c r="T2" s="250"/>
      <c r="U2" s="250"/>
      <c r="V2" s="250" t="s">
        <v>333</v>
      </c>
      <c r="W2" s="250"/>
    </row>
    <row r="3" spans="1:23" ht="16" thickBot="1">
      <c r="A3" s="257" t="s">
        <v>334</v>
      </c>
      <c r="B3" s="258"/>
      <c r="C3" s="258"/>
      <c r="D3" s="258"/>
      <c r="E3" s="258"/>
      <c r="F3" s="258"/>
      <c r="G3" s="259" t="s">
        <v>335</v>
      </c>
      <c r="H3" s="260" t="s">
        <v>336</v>
      </c>
      <c r="I3" s="260"/>
      <c r="J3" s="260"/>
      <c r="K3" s="260"/>
      <c r="L3" s="260"/>
      <c r="M3" s="260"/>
      <c r="N3" s="260"/>
      <c r="O3" s="260"/>
      <c r="P3" s="260"/>
      <c r="Q3" s="260"/>
      <c r="R3" s="260"/>
      <c r="S3" s="260"/>
      <c r="T3" s="260"/>
      <c r="U3" s="260"/>
      <c r="V3" s="260" t="s">
        <v>337</v>
      </c>
      <c r="W3" s="261" t="s">
        <v>338</v>
      </c>
    </row>
    <row r="4" spans="1:23" ht="66" thickBot="1">
      <c r="A4" s="262"/>
      <c r="B4" s="263"/>
      <c r="C4" s="263"/>
      <c r="D4" s="263"/>
      <c r="E4" s="263"/>
      <c r="F4" s="263"/>
      <c r="G4" s="264"/>
      <c r="H4" s="265" t="s">
        <v>339</v>
      </c>
      <c r="I4" s="265" t="s">
        <v>340</v>
      </c>
      <c r="J4" s="265" t="s">
        <v>341</v>
      </c>
      <c r="K4" s="265" t="s">
        <v>342</v>
      </c>
      <c r="L4" s="265" t="s">
        <v>343</v>
      </c>
      <c r="M4" s="265" t="s">
        <v>344</v>
      </c>
      <c r="N4" s="265" t="s">
        <v>345</v>
      </c>
      <c r="O4" s="265" t="s">
        <v>346</v>
      </c>
      <c r="P4" s="265" t="s">
        <v>347</v>
      </c>
      <c r="Q4" s="265" t="s">
        <v>348</v>
      </c>
      <c r="R4" s="265" t="s">
        <v>349</v>
      </c>
      <c r="S4" s="265" t="s">
        <v>350</v>
      </c>
      <c r="T4" s="265" t="s">
        <v>351</v>
      </c>
      <c r="U4" s="265" t="s">
        <v>352</v>
      </c>
      <c r="V4" s="266"/>
      <c r="W4" s="267"/>
    </row>
    <row r="5" spans="1:23" ht="26">
      <c r="A5" s="268">
        <v>1</v>
      </c>
      <c r="B5" s="269"/>
      <c r="C5" s="269"/>
      <c r="D5" s="269"/>
      <c r="E5" s="269"/>
      <c r="F5" s="269"/>
      <c r="G5" s="270">
        <v>2</v>
      </c>
      <c r="H5" s="271" t="s">
        <v>353</v>
      </c>
      <c r="I5" s="272" t="s">
        <v>354</v>
      </c>
      <c r="J5" s="271" t="s">
        <v>355</v>
      </c>
      <c r="K5" s="272" t="s">
        <v>356</v>
      </c>
      <c r="L5" s="271" t="s">
        <v>357</v>
      </c>
      <c r="M5" s="272" t="s">
        <v>358</v>
      </c>
      <c r="N5" s="271" t="s">
        <v>359</v>
      </c>
      <c r="O5" s="272" t="s">
        <v>360</v>
      </c>
      <c r="P5" s="271" t="s">
        <v>361</v>
      </c>
      <c r="Q5" s="272" t="s">
        <v>362</v>
      </c>
      <c r="R5" s="271" t="s">
        <v>363</v>
      </c>
      <c r="S5" s="272" t="s">
        <v>364</v>
      </c>
      <c r="T5" s="271" t="s">
        <v>365</v>
      </c>
      <c r="U5" s="271" t="s">
        <v>366</v>
      </c>
      <c r="V5" s="271" t="s">
        <v>367</v>
      </c>
      <c r="W5" s="273" t="s">
        <v>368</v>
      </c>
    </row>
    <row r="6" spans="1:23">
      <c r="A6" s="274" t="s">
        <v>369</v>
      </c>
      <c r="B6" s="274"/>
      <c r="C6" s="274"/>
      <c r="D6" s="274"/>
      <c r="E6" s="274"/>
      <c r="F6" s="274"/>
      <c r="G6" s="274"/>
      <c r="H6" s="274"/>
      <c r="I6" s="274"/>
      <c r="J6" s="274"/>
      <c r="K6" s="274"/>
      <c r="L6" s="274"/>
      <c r="M6" s="274"/>
      <c r="N6" s="275"/>
      <c r="O6" s="275"/>
      <c r="P6" s="275"/>
      <c r="Q6" s="275"/>
      <c r="R6" s="275"/>
      <c r="S6" s="275"/>
      <c r="T6" s="275"/>
      <c r="U6" s="275"/>
      <c r="V6" s="275"/>
      <c r="W6" s="276"/>
    </row>
    <row r="7" spans="1:23">
      <c r="A7" s="277" t="s">
        <v>370</v>
      </c>
      <c r="B7" s="278"/>
      <c r="C7" s="278"/>
      <c r="D7" s="278"/>
      <c r="E7" s="278"/>
      <c r="F7" s="279"/>
      <c r="G7" s="280">
        <v>1</v>
      </c>
      <c r="H7" s="303">
        <v>76248000</v>
      </c>
      <c r="I7" s="303">
        <v>0</v>
      </c>
      <c r="J7" s="303">
        <v>0</v>
      </c>
      <c r="K7" s="303">
        <v>0</v>
      </c>
      <c r="L7" s="303">
        <v>0</v>
      </c>
      <c r="M7" s="303">
        <v>0</v>
      </c>
      <c r="N7" s="303">
        <v>3357629</v>
      </c>
      <c r="O7" s="303">
        <v>0</v>
      </c>
      <c r="P7" s="303">
        <v>-475487</v>
      </c>
      <c r="Q7" s="303">
        <v>0</v>
      </c>
      <c r="R7" s="303">
        <v>0</v>
      </c>
      <c r="S7" s="303">
        <v>-12981933</v>
      </c>
      <c r="T7" s="303">
        <v>-1596484</v>
      </c>
      <c r="U7" s="303">
        <v>0</v>
      </c>
      <c r="V7" s="303">
        <v>0</v>
      </c>
      <c r="W7" s="303">
        <f>H7+N7+P7+S7+T7+V7+O7</f>
        <v>64551725</v>
      </c>
    </row>
    <row r="8" spans="1:23">
      <c r="A8" s="281" t="s">
        <v>371</v>
      </c>
      <c r="B8" s="282"/>
      <c r="C8" s="282"/>
      <c r="D8" s="282"/>
      <c r="E8" s="282"/>
      <c r="F8" s="283"/>
      <c r="G8" s="280">
        <v>2</v>
      </c>
      <c r="H8" s="303">
        <v>0</v>
      </c>
      <c r="I8" s="303">
        <v>0</v>
      </c>
      <c r="J8" s="303">
        <v>0</v>
      </c>
      <c r="K8" s="303">
        <v>0</v>
      </c>
      <c r="L8" s="303">
        <v>0</v>
      </c>
      <c r="M8" s="303">
        <v>0</v>
      </c>
      <c r="N8" s="303">
        <v>0</v>
      </c>
      <c r="O8" s="303">
        <v>0</v>
      </c>
      <c r="P8" s="303">
        <v>0</v>
      </c>
      <c r="Q8" s="303">
        <v>0</v>
      </c>
      <c r="R8" s="303">
        <v>0</v>
      </c>
      <c r="S8" s="303">
        <v>0</v>
      </c>
      <c r="T8" s="303">
        <v>0</v>
      </c>
      <c r="U8" s="303">
        <v>0</v>
      </c>
      <c r="V8" s="303">
        <v>0</v>
      </c>
      <c r="W8" s="303">
        <v>0</v>
      </c>
    </row>
    <row r="9" spans="1:23">
      <c r="A9" s="281" t="s">
        <v>372</v>
      </c>
      <c r="B9" s="282"/>
      <c r="C9" s="282"/>
      <c r="D9" s="282"/>
      <c r="E9" s="282"/>
      <c r="F9" s="283"/>
      <c r="G9" s="280">
        <v>3</v>
      </c>
      <c r="H9" s="303">
        <v>0</v>
      </c>
      <c r="I9" s="303">
        <v>0</v>
      </c>
      <c r="J9" s="303">
        <v>0</v>
      </c>
      <c r="K9" s="303">
        <v>0</v>
      </c>
      <c r="L9" s="303">
        <v>0</v>
      </c>
      <c r="M9" s="303">
        <v>0</v>
      </c>
      <c r="N9" s="303">
        <v>0</v>
      </c>
      <c r="O9" s="303">
        <v>0</v>
      </c>
      <c r="P9" s="303">
        <v>0</v>
      </c>
      <c r="Q9" s="303">
        <v>0</v>
      </c>
      <c r="R9" s="303">
        <v>0</v>
      </c>
      <c r="S9" s="303">
        <v>0</v>
      </c>
      <c r="T9" s="303">
        <v>0</v>
      </c>
      <c r="U9" s="303">
        <v>0</v>
      </c>
      <c r="V9" s="303">
        <v>0</v>
      </c>
      <c r="W9" s="303">
        <v>0</v>
      </c>
    </row>
    <row r="10" spans="1:23">
      <c r="A10" s="284" t="s">
        <v>373</v>
      </c>
      <c r="B10" s="285"/>
      <c r="C10" s="285"/>
      <c r="D10" s="285"/>
      <c r="E10" s="285"/>
      <c r="F10" s="286"/>
      <c r="G10" s="287">
        <v>4</v>
      </c>
      <c r="H10" s="306">
        <f>H7+H8+H9</f>
        <v>76248000</v>
      </c>
      <c r="I10" s="306">
        <f t="shared" ref="I10:W10" si="0">I7+I8+I9</f>
        <v>0</v>
      </c>
      <c r="J10" s="306">
        <f t="shared" si="0"/>
        <v>0</v>
      </c>
      <c r="K10" s="306">
        <f t="shared" si="0"/>
        <v>0</v>
      </c>
      <c r="L10" s="306">
        <f t="shared" si="0"/>
        <v>0</v>
      </c>
      <c r="M10" s="306">
        <f t="shared" si="0"/>
        <v>0</v>
      </c>
      <c r="N10" s="306">
        <f t="shared" si="0"/>
        <v>3357629</v>
      </c>
      <c r="O10" s="306">
        <f t="shared" si="0"/>
        <v>0</v>
      </c>
      <c r="P10" s="306">
        <f>P7</f>
        <v>-475487</v>
      </c>
      <c r="Q10" s="306">
        <f t="shared" si="0"/>
        <v>0</v>
      </c>
      <c r="R10" s="306">
        <f t="shared" si="0"/>
        <v>0</v>
      </c>
      <c r="S10" s="306">
        <f t="shared" si="0"/>
        <v>-12981933</v>
      </c>
      <c r="T10" s="306">
        <f t="shared" si="0"/>
        <v>-1596484</v>
      </c>
      <c r="U10" s="306">
        <f t="shared" si="0"/>
        <v>0</v>
      </c>
      <c r="V10" s="306">
        <f t="shared" si="0"/>
        <v>0</v>
      </c>
      <c r="W10" s="306">
        <f t="shared" si="0"/>
        <v>64551725</v>
      </c>
    </row>
    <row r="11" spans="1:23">
      <c r="A11" s="281" t="s">
        <v>374</v>
      </c>
      <c r="B11" s="282"/>
      <c r="C11" s="282"/>
      <c r="D11" s="282"/>
      <c r="E11" s="282"/>
      <c r="F11" s="283"/>
      <c r="G11" s="280">
        <v>5</v>
      </c>
      <c r="H11" s="303">
        <v>0</v>
      </c>
      <c r="I11" s="303">
        <v>0</v>
      </c>
      <c r="J11" s="303">
        <v>0</v>
      </c>
      <c r="K11" s="303">
        <v>0</v>
      </c>
      <c r="L11" s="303">
        <v>0</v>
      </c>
      <c r="M11" s="303">
        <v>0</v>
      </c>
      <c r="N11" s="303">
        <v>0</v>
      </c>
      <c r="O11" s="303">
        <v>0</v>
      </c>
      <c r="P11" s="303">
        <f>-548862</f>
        <v>-548862</v>
      </c>
      <c r="Q11" s="303">
        <v>0</v>
      </c>
      <c r="R11" s="303">
        <v>0</v>
      </c>
      <c r="S11" s="303">
        <f>-14578417+12981933</f>
        <v>-1596484</v>
      </c>
      <c r="T11" s="303">
        <v>-887918</v>
      </c>
      <c r="U11" s="303">
        <v>0</v>
      </c>
      <c r="V11" s="303">
        <v>0</v>
      </c>
      <c r="W11" s="303">
        <v>0</v>
      </c>
    </row>
    <row r="12" spans="1:23">
      <c r="A12" s="281" t="s">
        <v>375</v>
      </c>
      <c r="B12" s="282"/>
      <c r="C12" s="282"/>
      <c r="D12" s="282"/>
      <c r="E12" s="282"/>
      <c r="F12" s="283"/>
      <c r="G12" s="280">
        <v>6</v>
      </c>
      <c r="H12" s="303">
        <v>0</v>
      </c>
      <c r="I12" s="303">
        <v>0</v>
      </c>
      <c r="J12" s="303">
        <v>0</v>
      </c>
      <c r="K12" s="303">
        <v>0</v>
      </c>
      <c r="L12" s="303">
        <v>0</v>
      </c>
      <c r="M12" s="303">
        <v>0</v>
      </c>
      <c r="N12" s="303">
        <v>0</v>
      </c>
      <c r="O12" s="303">
        <v>0</v>
      </c>
      <c r="P12" s="303">
        <v>0</v>
      </c>
      <c r="Q12" s="303">
        <v>0</v>
      </c>
      <c r="R12" s="303">
        <v>0</v>
      </c>
      <c r="S12" s="303">
        <v>0</v>
      </c>
      <c r="T12" s="303">
        <v>0</v>
      </c>
      <c r="U12" s="303">
        <v>0</v>
      </c>
      <c r="V12" s="303">
        <v>0</v>
      </c>
      <c r="W12" s="303">
        <v>0</v>
      </c>
    </row>
    <row r="13" spans="1:23">
      <c r="A13" s="281" t="s">
        <v>376</v>
      </c>
      <c r="B13" s="282"/>
      <c r="C13" s="282"/>
      <c r="D13" s="282"/>
      <c r="E13" s="282"/>
      <c r="F13" s="283"/>
      <c r="G13" s="280">
        <v>7</v>
      </c>
      <c r="H13" s="303">
        <v>0</v>
      </c>
      <c r="I13" s="303">
        <v>0</v>
      </c>
      <c r="J13" s="303">
        <v>0</v>
      </c>
      <c r="K13" s="303">
        <v>0</v>
      </c>
      <c r="L13" s="303">
        <v>0</v>
      </c>
      <c r="M13" s="303">
        <v>0</v>
      </c>
      <c r="N13" s="303">
        <v>0</v>
      </c>
      <c r="O13" s="303">
        <v>0</v>
      </c>
      <c r="P13" s="303">
        <v>0</v>
      </c>
      <c r="Q13" s="303">
        <v>0</v>
      </c>
      <c r="R13" s="303">
        <v>0</v>
      </c>
      <c r="S13" s="303">
        <v>0</v>
      </c>
      <c r="T13" s="303">
        <v>0</v>
      </c>
      <c r="U13" s="303">
        <v>0</v>
      </c>
      <c r="V13" s="303">
        <v>0</v>
      </c>
      <c r="W13" s="303">
        <v>0</v>
      </c>
    </row>
    <row r="14" spans="1:23">
      <c r="A14" s="281" t="s">
        <v>377</v>
      </c>
      <c r="B14" s="282"/>
      <c r="C14" s="282"/>
      <c r="D14" s="282"/>
      <c r="E14" s="282"/>
      <c r="F14" s="283"/>
      <c r="G14" s="280">
        <v>8</v>
      </c>
      <c r="H14" s="303">
        <v>0</v>
      </c>
      <c r="I14" s="303">
        <v>0</v>
      </c>
      <c r="J14" s="303">
        <v>0</v>
      </c>
      <c r="K14" s="303">
        <v>0</v>
      </c>
      <c r="L14" s="303">
        <v>0</v>
      </c>
      <c r="M14" s="303">
        <v>0</v>
      </c>
      <c r="N14" s="303">
        <v>0</v>
      </c>
      <c r="O14" s="303">
        <v>0</v>
      </c>
      <c r="P14" s="303">
        <v>0</v>
      </c>
      <c r="Q14" s="303">
        <v>0</v>
      </c>
      <c r="R14" s="303">
        <v>0</v>
      </c>
      <c r="S14" s="303">
        <v>0</v>
      </c>
      <c r="T14" s="303">
        <v>0</v>
      </c>
      <c r="U14" s="303">
        <v>0</v>
      </c>
      <c r="V14" s="303">
        <v>0</v>
      </c>
      <c r="W14" s="303">
        <v>0</v>
      </c>
    </row>
    <row r="15" spans="1:23">
      <c r="A15" s="281" t="s">
        <v>378</v>
      </c>
      <c r="B15" s="282"/>
      <c r="C15" s="282"/>
      <c r="D15" s="282"/>
      <c r="E15" s="282"/>
      <c r="F15" s="283"/>
      <c r="G15" s="280">
        <v>9</v>
      </c>
      <c r="H15" s="303">
        <v>0</v>
      </c>
      <c r="I15" s="303">
        <v>0</v>
      </c>
      <c r="J15" s="303">
        <v>0</v>
      </c>
      <c r="K15" s="303">
        <v>0</v>
      </c>
      <c r="L15" s="303">
        <v>0</v>
      </c>
      <c r="M15" s="303">
        <v>0</v>
      </c>
      <c r="N15" s="303">
        <v>0</v>
      </c>
      <c r="O15" s="303">
        <v>0</v>
      </c>
      <c r="P15" s="303">
        <v>0</v>
      </c>
      <c r="Q15" s="303">
        <v>0</v>
      </c>
      <c r="R15" s="303">
        <v>0</v>
      </c>
      <c r="S15" s="303">
        <v>0</v>
      </c>
      <c r="T15" s="303">
        <v>0</v>
      </c>
      <c r="U15" s="303">
        <v>0</v>
      </c>
      <c r="V15" s="303">
        <v>0</v>
      </c>
      <c r="W15" s="303">
        <v>0</v>
      </c>
    </row>
    <row r="16" spans="1:23">
      <c r="A16" s="281" t="s">
        <v>379</v>
      </c>
      <c r="B16" s="282"/>
      <c r="C16" s="282"/>
      <c r="D16" s="282"/>
      <c r="E16" s="282"/>
      <c r="F16" s="283"/>
      <c r="G16" s="280">
        <v>10</v>
      </c>
      <c r="H16" s="303">
        <v>0</v>
      </c>
      <c r="I16" s="303">
        <v>0</v>
      </c>
      <c r="J16" s="303">
        <v>0</v>
      </c>
      <c r="K16" s="303">
        <v>0</v>
      </c>
      <c r="L16" s="303">
        <v>0</v>
      </c>
      <c r="M16" s="303">
        <v>0</v>
      </c>
      <c r="N16" s="303">
        <v>0</v>
      </c>
      <c r="O16" s="303">
        <v>0</v>
      </c>
      <c r="P16" s="303">
        <v>0</v>
      </c>
      <c r="Q16" s="303">
        <v>0</v>
      </c>
      <c r="R16" s="303">
        <v>0</v>
      </c>
      <c r="S16" s="303">
        <v>0</v>
      </c>
      <c r="T16" s="303">
        <v>0</v>
      </c>
      <c r="U16" s="303">
        <v>0</v>
      </c>
      <c r="V16" s="303">
        <v>0</v>
      </c>
      <c r="W16" s="303">
        <v>0</v>
      </c>
    </row>
    <row r="17" spans="1:24">
      <c r="A17" s="281" t="s">
        <v>380</v>
      </c>
      <c r="B17" s="282"/>
      <c r="C17" s="282"/>
      <c r="D17" s="282"/>
      <c r="E17" s="282"/>
      <c r="F17" s="283"/>
      <c r="G17" s="280">
        <v>11</v>
      </c>
      <c r="H17" s="303">
        <v>0</v>
      </c>
      <c r="I17" s="303">
        <v>0</v>
      </c>
      <c r="J17" s="303">
        <v>0</v>
      </c>
      <c r="K17" s="303">
        <v>0</v>
      </c>
      <c r="L17" s="303">
        <v>0</v>
      </c>
      <c r="M17" s="303">
        <v>0</v>
      </c>
      <c r="N17" s="303">
        <v>0</v>
      </c>
      <c r="O17" s="303">
        <v>0</v>
      </c>
      <c r="P17" s="303">
        <v>0</v>
      </c>
      <c r="Q17" s="303">
        <v>0</v>
      </c>
      <c r="R17" s="303">
        <v>0</v>
      </c>
      <c r="S17" s="303">
        <v>0</v>
      </c>
      <c r="T17" s="303">
        <v>0</v>
      </c>
      <c r="U17" s="303">
        <v>0</v>
      </c>
      <c r="V17" s="303">
        <v>0</v>
      </c>
      <c r="W17" s="303">
        <v>0</v>
      </c>
    </row>
    <row r="18" spans="1:24">
      <c r="A18" s="281" t="s">
        <v>381</v>
      </c>
      <c r="B18" s="282"/>
      <c r="C18" s="282"/>
      <c r="D18" s="282"/>
      <c r="E18" s="282"/>
      <c r="F18" s="283"/>
      <c r="G18" s="280">
        <v>12</v>
      </c>
      <c r="H18" s="303">
        <v>0</v>
      </c>
      <c r="I18" s="303">
        <v>0</v>
      </c>
      <c r="J18" s="303">
        <v>0</v>
      </c>
      <c r="K18" s="303">
        <v>0</v>
      </c>
      <c r="L18" s="303">
        <v>0</v>
      </c>
      <c r="M18" s="303">
        <v>0</v>
      </c>
      <c r="N18" s="303">
        <v>0</v>
      </c>
      <c r="O18" s="303">
        <v>0</v>
      </c>
      <c r="P18" s="303">
        <v>0</v>
      </c>
      <c r="Q18" s="303">
        <v>0</v>
      </c>
      <c r="R18" s="303">
        <v>0</v>
      </c>
      <c r="S18" s="303">
        <v>0</v>
      </c>
      <c r="T18" s="303">
        <v>0</v>
      </c>
      <c r="U18" s="303">
        <v>0</v>
      </c>
      <c r="V18" s="303">
        <v>0</v>
      </c>
      <c r="W18" s="303">
        <v>0</v>
      </c>
    </row>
    <row r="19" spans="1:24">
      <c r="A19" s="281" t="s">
        <v>382</v>
      </c>
      <c r="B19" s="282"/>
      <c r="C19" s="282"/>
      <c r="D19" s="282"/>
      <c r="E19" s="282"/>
      <c r="F19" s="283"/>
      <c r="G19" s="280">
        <v>13</v>
      </c>
      <c r="H19" s="303">
        <v>0</v>
      </c>
      <c r="I19" s="303">
        <v>0</v>
      </c>
      <c r="J19" s="303">
        <v>0</v>
      </c>
      <c r="K19" s="303">
        <v>0</v>
      </c>
      <c r="L19" s="303">
        <v>0</v>
      </c>
      <c r="M19" s="303">
        <v>0</v>
      </c>
      <c r="N19" s="303">
        <v>0</v>
      </c>
      <c r="O19" s="303">
        <v>0</v>
      </c>
      <c r="P19" s="303">
        <v>0</v>
      </c>
      <c r="Q19" s="303">
        <v>0</v>
      </c>
      <c r="R19" s="303">
        <v>0</v>
      </c>
      <c r="S19" s="303">
        <v>0</v>
      </c>
      <c r="T19" s="303">
        <v>0</v>
      </c>
      <c r="U19" s="303">
        <v>0</v>
      </c>
      <c r="V19" s="303">
        <v>0</v>
      </c>
      <c r="W19" s="303">
        <v>0</v>
      </c>
    </row>
    <row r="20" spans="1:24">
      <c r="A20" s="281" t="s">
        <v>383</v>
      </c>
      <c r="B20" s="282"/>
      <c r="C20" s="282"/>
      <c r="D20" s="282"/>
      <c r="E20" s="282"/>
      <c r="F20" s="283"/>
      <c r="G20" s="280">
        <v>14</v>
      </c>
      <c r="H20" s="303">
        <v>0</v>
      </c>
      <c r="I20" s="303">
        <v>0</v>
      </c>
      <c r="J20" s="303">
        <v>0</v>
      </c>
      <c r="K20" s="303">
        <v>0</v>
      </c>
      <c r="L20" s="303">
        <v>0</v>
      </c>
      <c r="M20" s="303">
        <v>0</v>
      </c>
      <c r="N20" s="303">
        <v>0</v>
      </c>
      <c r="O20" s="303">
        <v>0</v>
      </c>
      <c r="P20" s="303">
        <v>0</v>
      </c>
      <c r="Q20" s="303">
        <v>0</v>
      </c>
      <c r="R20" s="303">
        <v>0</v>
      </c>
      <c r="S20" s="303">
        <v>0</v>
      </c>
      <c r="T20" s="303">
        <v>0</v>
      </c>
      <c r="U20" s="303">
        <v>0</v>
      </c>
      <c r="V20" s="303">
        <v>0</v>
      </c>
      <c r="W20" s="303">
        <v>0</v>
      </c>
    </row>
    <row r="21" spans="1:24" ht="24" customHeight="1">
      <c r="A21" s="281" t="s">
        <v>384</v>
      </c>
      <c r="B21" s="282"/>
      <c r="C21" s="282"/>
      <c r="D21" s="282"/>
      <c r="E21" s="282"/>
      <c r="F21" s="283"/>
      <c r="G21" s="280">
        <v>15</v>
      </c>
      <c r="H21" s="303">
        <v>0</v>
      </c>
      <c r="I21" s="303">
        <v>0</v>
      </c>
      <c r="J21" s="303">
        <v>0</v>
      </c>
      <c r="K21" s="303">
        <v>0</v>
      </c>
      <c r="L21" s="303">
        <v>0</v>
      </c>
      <c r="M21" s="303">
        <v>0</v>
      </c>
      <c r="N21" s="303">
        <v>0</v>
      </c>
      <c r="O21" s="303">
        <v>0</v>
      </c>
      <c r="P21" s="303">
        <v>0</v>
      </c>
      <c r="Q21" s="303">
        <v>0</v>
      </c>
      <c r="R21" s="303">
        <v>0</v>
      </c>
      <c r="S21" s="303">
        <v>0</v>
      </c>
      <c r="T21" s="303">
        <v>0</v>
      </c>
      <c r="U21" s="303">
        <v>0</v>
      </c>
      <c r="V21" s="303">
        <v>0</v>
      </c>
      <c r="W21" s="303">
        <v>0</v>
      </c>
    </row>
    <row r="22" spans="1:24">
      <c r="A22" s="281" t="s">
        <v>385</v>
      </c>
      <c r="B22" s="282"/>
      <c r="C22" s="282"/>
      <c r="D22" s="282"/>
      <c r="E22" s="282"/>
      <c r="F22" s="283"/>
      <c r="G22" s="280">
        <v>16</v>
      </c>
      <c r="H22" s="303">
        <v>0</v>
      </c>
      <c r="I22" s="303">
        <v>0</v>
      </c>
      <c r="J22" s="303">
        <v>0</v>
      </c>
      <c r="K22" s="303">
        <v>0</v>
      </c>
      <c r="L22" s="303">
        <v>0</v>
      </c>
      <c r="M22" s="303">
        <v>0</v>
      </c>
      <c r="N22" s="303">
        <v>0</v>
      </c>
      <c r="O22" s="303">
        <v>0</v>
      </c>
      <c r="P22" s="303">
        <v>0</v>
      </c>
      <c r="Q22" s="303">
        <v>0</v>
      </c>
      <c r="R22" s="303">
        <v>0</v>
      </c>
      <c r="S22" s="303">
        <v>0</v>
      </c>
      <c r="T22" s="303">
        <v>0</v>
      </c>
      <c r="U22" s="303">
        <v>0</v>
      </c>
      <c r="V22" s="303">
        <v>0</v>
      </c>
      <c r="W22" s="303">
        <v>0</v>
      </c>
    </row>
    <row r="23" spans="1:24">
      <c r="A23" s="281" t="s">
        <v>386</v>
      </c>
      <c r="B23" s="282"/>
      <c r="C23" s="282"/>
      <c r="D23" s="282"/>
      <c r="E23" s="282"/>
      <c r="F23" s="283"/>
      <c r="G23" s="280">
        <v>17</v>
      </c>
      <c r="H23" s="303">
        <v>0</v>
      </c>
      <c r="I23" s="303">
        <v>0</v>
      </c>
      <c r="J23" s="303">
        <v>0</v>
      </c>
      <c r="K23" s="303">
        <v>0</v>
      </c>
      <c r="L23" s="303">
        <v>0</v>
      </c>
      <c r="M23" s="303">
        <v>0</v>
      </c>
      <c r="N23" s="303">
        <v>0</v>
      </c>
      <c r="O23" s="303">
        <v>0</v>
      </c>
      <c r="P23" s="303">
        <v>0</v>
      </c>
      <c r="Q23" s="303">
        <v>0</v>
      </c>
      <c r="R23" s="303">
        <v>0</v>
      </c>
      <c r="S23" s="303">
        <v>0</v>
      </c>
      <c r="T23" s="303">
        <v>0</v>
      </c>
      <c r="U23" s="303">
        <v>0</v>
      </c>
      <c r="V23" s="303">
        <v>0</v>
      </c>
      <c r="W23" s="303">
        <v>0</v>
      </c>
    </row>
    <row r="24" spans="1:24">
      <c r="A24" s="281" t="s">
        <v>387</v>
      </c>
      <c r="B24" s="282"/>
      <c r="C24" s="282"/>
      <c r="D24" s="282"/>
      <c r="E24" s="282"/>
      <c r="F24" s="283"/>
      <c r="G24" s="280">
        <v>18</v>
      </c>
      <c r="H24" s="303">
        <v>0</v>
      </c>
      <c r="I24" s="303">
        <v>0</v>
      </c>
      <c r="J24" s="303">
        <v>0</v>
      </c>
      <c r="K24" s="303">
        <v>0</v>
      </c>
      <c r="L24" s="303">
        <v>0</v>
      </c>
      <c r="M24" s="303">
        <v>0</v>
      </c>
      <c r="N24" s="303">
        <v>0</v>
      </c>
      <c r="O24" s="303">
        <v>0</v>
      </c>
      <c r="P24" s="303">
        <v>0</v>
      </c>
      <c r="Q24" s="303">
        <v>0</v>
      </c>
      <c r="R24" s="303">
        <v>0</v>
      </c>
      <c r="S24" s="303">
        <v>0</v>
      </c>
      <c r="T24" s="303">
        <v>0</v>
      </c>
      <c r="U24" s="303">
        <v>0</v>
      </c>
      <c r="V24" s="303">
        <v>0</v>
      </c>
      <c r="W24" s="303">
        <v>0</v>
      </c>
    </row>
    <row r="25" spans="1:24">
      <c r="A25" s="281" t="s">
        <v>388</v>
      </c>
      <c r="B25" s="282"/>
      <c r="C25" s="282"/>
      <c r="D25" s="282"/>
      <c r="E25" s="282"/>
      <c r="F25" s="283"/>
      <c r="G25" s="280">
        <v>19</v>
      </c>
      <c r="H25" s="303">
        <v>0</v>
      </c>
      <c r="I25" s="303">
        <v>0</v>
      </c>
      <c r="J25" s="303">
        <v>0</v>
      </c>
      <c r="K25" s="303">
        <v>0</v>
      </c>
      <c r="L25" s="303">
        <v>0</v>
      </c>
      <c r="M25" s="303">
        <v>0</v>
      </c>
      <c r="N25" s="303">
        <v>0</v>
      </c>
      <c r="O25" s="303">
        <v>0</v>
      </c>
      <c r="P25" s="303">
        <v>0</v>
      </c>
      <c r="Q25" s="303">
        <v>0</v>
      </c>
      <c r="R25" s="303">
        <v>0</v>
      </c>
      <c r="S25" s="303">
        <v>0</v>
      </c>
      <c r="T25" s="303">
        <v>0</v>
      </c>
      <c r="U25" s="303">
        <v>0</v>
      </c>
      <c r="V25" s="303">
        <v>0</v>
      </c>
      <c r="W25" s="303">
        <v>0</v>
      </c>
    </row>
    <row r="26" spans="1:24">
      <c r="A26" s="281" t="s">
        <v>389</v>
      </c>
      <c r="B26" s="282"/>
      <c r="C26" s="282"/>
      <c r="D26" s="282"/>
      <c r="E26" s="282"/>
      <c r="F26" s="283"/>
      <c r="G26" s="280">
        <v>20</v>
      </c>
      <c r="H26" s="303">
        <v>0</v>
      </c>
      <c r="I26" s="303">
        <v>0</v>
      </c>
      <c r="J26" s="303">
        <v>0</v>
      </c>
      <c r="K26" s="303">
        <v>0</v>
      </c>
      <c r="L26" s="303">
        <v>0</v>
      </c>
      <c r="M26" s="303">
        <v>0</v>
      </c>
      <c r="N26" s="303">
        <v>0</v>
      </c>
      <c r="O26" s="303">
        <v>0</v>
      </c>
      <c r="P26" s="303">
        <v>0</v>
      </c>
      <c r="Q26" s="303">
        <v>0</v>
      </c>
      <c r="R26" s="303">
        <v>0</v>
      </c>
      <c r="S26" s="303">
        <v>0</v>
      </c>
      <c r="T26" s="303">
        <v>0</v>
      </c>
      <c r="U26" s="303">
        <v>0</v>
      </c>
      <c r="V26" s="303">
        <v>0</v>
      </c>
      <c r="W26" s="303">
        <v>0</v>
      </c>
    </row>
    <row r="27" spans="1:24">
      <c r="A27" s="281" t="s">
        <v>390</v>
      </c>
      <c r="B27" s="282"/>
      <c r="C27" s="282"/>
      <c r="D27" s="282"/>
      <c r="E27" s="282"/>
      <c r="F27" s="283"/>
      <c r="G27" s="280">
        <v>21</v>
      </c>
      <c r="H27" s="303">
        <v>0</v>
      </c>
      <c r="I27" s="303">
        <v>0</v>
      </c>
      <c r="J27" s="303">
        <v>0</v>
      </c>
      <c r="K27" s="303">
        <v>0</v>
      </c>
      <c r="L27" s="303">
        <v>0</v>
      </c>
      <c r="M27" s="303">
        <v>0</v>
      </c>
      <c r="N27" s="303">
        <v>0</v>
      </c>
      <c r="O27" s="303">
        <v>0</v>
      </c>
      <c r="P27" s="303">
        <v>0</v>
      </c>
      <c r="Q27" s="303">
        <v>0</v>
      </c>
      <c r="R27" s="303">
        <v>0</v>
      </c>
      <c r="S27" s="303">
        <v>0</v>
      </c>
      <c r="T27" s="303">
        <v>0</v>
      </c>
      <c r="U27" s="303">
        <v>0</v>
      </c>
      <c r="V27" s="303">
        <v>0</v>
      </c>
      <c r="W27" s="303">
        <v>0</v>
      </c>
    </row>
    <row r="28" spans="1:24">
      <c r="A28" s="281" t="s">
        <v>391</v>
      </c>
      <c r="B28" s="282"/>
      <c r="C28" s="282"/>
      <c r="D28" s="282"/>
      <c r="E28" s="282"/>
      <c r="F28" s="283"/>
      <c r="G28" s="280">
        <v>22</v>
      </c>
      <c r="H28" s="303">
        <v>0</v>
      </c>
      <c r="I28" s="303">
        <v>0</v>
      </c>
      <c r="J28" s="303">
        <v>0</v>
      </c>
      <c r="K28" s="303">
        <v>0</v>
      </c>
      <c r="L28" s="303">
        <v>0</v>
      </c>
      <c r="M28" s="303">
        <v>0</v>
      </c>
      <c r="N28" s="303">
        <v>0</v>
      </c>
      <c r="O28" s="303">
        <v>0</v>
      </c>
      <c r="P28" s="303">
        <v>0</v>
      </c>
      <c r="Q28" s="303">
        <v>0</v>
      </c>
      <c r="R28" s="303">
        <v>0</v>
      </c>
      <c r="S28" s="303">
        <v>0</v>
      </c>
      <c r="T28" s="303">
        <v>0</v>
      </c>
      <c r="U28" s="303">
        <v>0</v>
      </c>
      <c r="V28" s="303">
        <v>0</v>
      </c>
      <c r="W28" s="303">
        <v>0</v>
      </c>
    </row>
    <row r="29" spans="1:24">
      <c r="A29" s="288" t="s">
        <v>392</v>
      </c>
      <c r="B29" s="289"/>
      <c r="C29" s="289"/>
      <c r="D29" s="289"/>
      <c r="E29" s="289"/>
      <c r="F29" s="290"/>
      <c r="G29" s="291">
        <v>23</v>
      </c>
      <c r="H29" s="306">
        <f>H10+H11+H12+H13+H14+H15+H16+H17+H18+H19+H20+H21+H22+H23+H24+H25+H26+H27+H28</f>
        <v>76248000</v>
      </c>
      <c r="I29" s="306">
        <f t="shared" ref="I29:V29" si="1">I10+I11+I12+I13+I14+I15+I16+I17+I18+I19+I20+I21+I22+I23+I24+I25+I26+I27+I28</f>
        <v>0</v>
      </c>
      <c r="J29" s="306">
        <f t="shared" si="1"/>
        <v>0</v>
      </c>
      <c r="K29" s="306">
        <f t="shared" si="1"/>
        <v>0</v>
      </c>
      <c r="L29" s="306">
        <f t="shared" si="1"/>
        <v>0</v>
      </c>
      <c r="M29" s="306">
        <f t="shared" si="1"/>
        <v>0</v>
      </c>
      <c r="N29" s="306">
        <f t="shared" si="1"/>
        <v>3357629</v>
      </c>
      <c r="O29" s="306">
        <v>0</v>
      </c>
      <c r="P29" s="306">
        <f t="shared" si="1"/>
        <v>-1024349</v>
      </c>
      <c r="Q29" s="306">
        <f t="shared" si="1"/>
        <v>0</v>
      </c>
      <c r="R29" s="306">
        <f t="shared" si="1"/>
        <v>0</v>
      </c>
      <c r="S29" s="306">
        <f>S10+S11</f>
        <v>-14578417</v>
      </c>
      <c r="T29" s="306">
        <f>T11</f>
        <v>-887918</v>
      </c>
      <c r="U29" s="306">
        <f t="shared" si="1"/>
        <v>0</v>
      </c>
      <c r="V29" s="306">
        <f t="shared" si="1"/>
        <v>0</v>
      </c>
      <c r="W29" s="306">
        <f>H29+N29+O29+S29+T29+V29+P29</f>
        <v>63114945</v>
      </c>
      <c r="X29" s="7" t="s">
        <v>4</v>
      </c>
    </row>
    <row r="30" spans="1:24">
      <c r="A30" s="292" t="s">
        <v>393</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4" ht="26" customHeight="1">
      <c r="A31" s="294" t="s">
        <v>394</v>
      </c>
      <c r="B31" s="294"/>
      <c r="C31" s="294"/>
      <c r="D31" s="294"/>
      <c r="E31" s="294"/>
      <c r="F31" s="294"/>
      <c r="G31" s="287">
        <v>24</v>
      </c>
      <c r="H31" s="306">
        <f>H12+H13+H14+H15+H16+H17+H18+H19+H20</f>
        <v>0</v>
      </c>
      <c r="I31" s="306">
        <f>I12+I13+I14+I15+I16+I17+I18+I19+I20</f>
        <v>0</v>
      </c>
      <c r="J31" s="306">
        <f>J12+J13+J14+J15+J16+J17+J18+J19+J20</f>
        <v>0</v>
      </c>
      <c r="K31" s="306">
        <f>K12+K13+K14+K15+K16+K17+K18+K19+K20</f>
        <v>0</v>
      </c>
      <c r="L31" s="306">
        <f>L12+L13+L14+L15+L16+L17+L18+L19+L20</f>
        <v>0</v>
      </c>
      <c r="M31" s="306">
        <f>M12+M13+M14+M15+M16+M17+M18+M19+M20</f>
        <v>0</v>
      </c>
      <c r="N31" s="306">
        <f>N12+N13+N14+N15+N16+N17+N18+N19+N20</f>
        <v>0</v>
      </c>
      <c r="O31" s="306">
        <f>O12+O13+O14+O15+O16+O17+O18+O19+O20</f>
        <v>0</v>
      </c>
      <c r="P31" s="306">
        <f>P12+P13+P14+P15+P16+P17+P18+P19+P20</f>
        <v>0</v>
      </c>
      <c r="Q31" s="306">
        <f>Q12+Q13+Q14+Q15+Q16+Q17+Q18+Q19+Q20</f>
        <v>0</v>
      </c>
      <c r="R31" s="306">
        <f>R12+R13+R14+R15+R16+R17+R18+R19+R20</f>
        <v>0</v>
      </c>
      <c r="S31" s="306">
        <f>S12+S13+S14+S15+S16+S17+S18+S19+S20</f>
        <v>0</v>
      </c>
      <c r="T31" s="306">
        <f>T12+T13+T14+T15+T16+T17+T18+T19+T20</f>
        <v>0</v>
      </c>
      <c r="U31" s="306">
        <f>U12+U13+U14+U15+U16+U17+U18+U19+U20</f>
        <v>0</v>
      </c>
      <c r="V31" s="306">
        <f>V12+V13+V14+V15+V16+V17+V18+V19+V20</f>
        <v>0</v>
      </c>
      <c r="W31" s="306">
        <f>W12+W13+W14+W15+W16+W17+W18+W19+W20</f>
        <v>0</v>
      </c>
    </row>
    <row r="32" spans="1:24" ht="23" customHeight="1">
      <c r="A32" s="294" t="s">
        <v>395</v>
      </c>
      <c r="B32" s="294"/>
      <c r="C32" s="294"/>
      <c r="D32" s="294"/>
      <c r="E32" s="294"/>
      <c r="F32" s="294"/>
      <c r="G32" s="287">
        <v>25</v>
      </c>
      <c r="H32" s="306">
        <f>H11+H31</f>
        <v>0</v>
      </c>
      <c r="I32" s="306">
        <f>I11+I31</f>
        <v>0</v>
      </c>
      <c r="J32" s="306">
        <f>J11+J31</f>
        <v>0</v>
      </c>
      <c r="K32" s="306">
        <f>K11+K31</f>
        <v>0</v>
      </c>
      <c r="L32" s="306">
        <f>L11+L31</f>
        <v>0</v>
      </c>
      <c r="M32" s="306">
        <f>M11+M31</f>
        <v>0</v>
      </c>
      <c r="N32" s="306">
        <f>N11+N31</f>
        <v>0</v>
      </c>
      <c r="O32" s="306">
        <f>O11+O31</f>
        <v>0</v>
      </c>
      <c r="P32" s="306">
        <f>P11+P31</f>
        <v>-548862</v>
      </c>
      <c r="Q32" s="306">
        <f>Q11+Q31</f>
        <v>0</v>
      </c>
      <c r="R32" s="306">
        <f>R11+R31</f>
        <v>0</v>
      </c>
      <c r="S32" s="306">
        <v>0</v>
      </c>
      <c r="T32" s="306">
        <v>0</v>
      </c>
      <c r="U32" s="306">
        <f>U11+U31</f>
        <v>0</v>
      </c>
      <c r="V32" s="306">
        <v>0</v>
      </c>
      <c r="W32" s="306">
        <f>S32+T32+V32</f>
        <v>0</v>
      </c>
    </row>
    <row r="33" spans="1:23" ht="21" customHeight="1">
      <c r="A33" s="295" t="s">
        <v>396</v>
      </c>
      <c r="B33" s="295"/>
      <c r="C33" s="295"/>
      <c r="D33" s="295"/>
      <c r="E33" s="295"/>
      <c r="F33" s="295"/>
      <c r="G33" s="291">
        <v>26</v>
      </c>
      <c r="H33" s="306">
        <f>H21+H22+H23+H24+H25+H26+H27+H28</f>
        <v>0</v>
      </c>
      <c r="I33" s="306">
        <f>I21+I22+I23+I24+I25+I26+I27+I28</f>
        <v>0</v>
      </c>
      <c r="J33" s="306">
        <f>J21+J22+J23+J24+J25+J26+J27+J28</f>
        <v>0</v>
      </c>
      <c r="K33" s="306">
        <f>K21+K22+K23+K24+K25+K26+K27+K28</f>
        <v>0</v>
      </c>
      <c r="L33" s="306">
        <f>L21+L22+L23+L24+L25+L26+L27+L28</f>
        <v>0</v>
      </c>
      <c r="M33" s="306">
        <f>M21+M22+M23+M24+M25+M26+M27+M28</f>
        <v>0</v>
      </c>
      <c r="N33" s="306">
        <f>N21+N22+N23+N24+N25+N26+N27+N28</f>
        <v>0</v>
      </c>
      <c r="O33" s="306">
        <f>O21+O22+O23+O24+O25+O26+O27+O28</f>
        <v>0</v>
      </c>
      <c r="P33" s="306">
        <f>P21+P22+P23+P24+P25+P26+P27+P28</f>
        <v>0</v>
      </c>
      <c r="Q33" s="306">
        <f>Q21+Q22+Q23+Q24+Q25+Q26+Q27+Q28</f>
        <v>0</v>
      </c>
      <c r="R33" s="306">
        <f>R21+R22+R23+R24+R25+R26+R27+R28</f>
        <v>0</v>
      </c>
      <c r="S33" s="306">
        <f>S21+S22+S23+S24+S25+S26+S27+S28</f>
        <v>0</v>
      </c>
      <c r="T33" s="306">
        <f>T21+T22+T23+T24+T25+T26+T27+T28</f>
        <v>0</v>
      </c>
      <c r="U33" s="306">
        <f>U21+U22+U23+U24+U25+U26+U27+U28</f>
        <v>0</v>
      </c>
      <c r="V33" s="306">
        <f>V21+V22+V23+V24+V25+V26+V27+V28</f>
        <v>0</v>
      </c>
      <c r="W33" s="306">
        <f>W21+W22+W23+W24+W25+W26+W27+W28</f>
        <v>0</v>
      </c>
    </row>
    <row r="34" spans="1:23">
      <c r="A34" s="292" t="s">
        <v>397</v>
      </c>
      <c r="B34" s="296"/>
      <c r="C34" s="296"/>
      <c r="D34" s="296"/>
      <c r="E34" s="296"/>
      <c r="F34" s="296"/>
      <c r="G34" s="296"/>
      <c r="H34" s="296"/>
      <c r="I34" s="296"/>
      <c r="J34" s="296"/>
      <c r="K34" s="296"/>
      <c r="L34" s="296"/>
      <c r="M34" s="296"/>
      <c r="N34" s="296"/>
      <c r="O34" s="296"/>
      <c r="P34" s="296"/>
      <c r="Q34" s="296"/>
      <c r="R34" s="296"/>
      <c r="S34" s="296"/>
      <c r="T34" s="296"/>
      <c r="U34" s="296"/>
      <c r="V34" s="296"/>
      <c r="W34" s="296"/>
    </row>
    <row r="35" spans="1:23">
      <c r="A35" s="297" t="s">
        <v>398</v>
      </c>
      <c r="B35" s="297"/>
      <c r="C35" s="297"/>
      <c r="D35" s="297"/>
      <c r="E35" s="297"/>
      <c r="F35" s="297"/>
      <c r="G35" s="280">
        <v>27</v>
      </c>
      <c r="H35" s="303">
        <v>0</v>
      </c>
      <c r="I35" s="303">
        <v>0</v>
      </c>
      <c r="J35" s="303">
        <v>0</v>
      </c>
      <c r="K35" s="303">
        <v>0</v>
      </c>
      <c r="L35" s="303">
        <v>0</v>
      </c>
      <c r="M35" s="303">
        <v>0</v>
      </c>
      <c r="N35" s="303">
        <v>0</v>
      </c>
      <c r="O35" s="303">
        <v>0</v>
      </c>
      <c r="P35" s="303">
        <v>0</v>
      </c>
      <c r="Q35" s="303">
        <v>0</v>
      </c>
      <c r="R35" s="303">
        <v>0</v>
      </c>
      <c r="S35" s="303">
        <v>0</v>
      </c>
      <c r="T35" s="303">
        <v>0</v>
      </c>
      <c r="U35" s="303">
        <v>0</v>
      </c>
      <c r="V35" s="303">
        <v>0</v>
      </c>
      <c r="W35" s="303">
        <v>0</v>
      </c>
    </row>
    <row r="36" spans="1:23">
      <c r="A36" s="298" t="s">
        <v>371</v>
      </c>
      <c r="B36" s="298"/>
      <c r="C36" s="298"/>
      <c r="D36" s="298"/>
      <c r="E36" s="298"/>
      <c r="F36" s="298"/>
      <c r="G36" s="280">
        <v>28</v>
      </c>
      <c r="H36" s="303">
        <v>0</v>
      </c>
      <c r="I36" s="303">
        <v>0</v>
      </c>
      <c r="J36" s="303">
        <v>0</v>
      </c>
      <c r="K36" s="303">
        <v>0</v>
      </c>
      <c r="L36" s="303">
        <v>0</v>
      </c>
      <c r="M36" s="303">
        <v>0</v>
      </c>
      <c r="N36" s="303">
        <v>0</v>
      </c>
      <c r="O36" s="303">
        <v>0</v>
      </c>
      <c r="P36" s="303">
        <v>0</v>
      </c>
      <c r="Q36" s="303">
        <v>0</v>
      </c>
      <c r="R36" s="303">
        <v>0</v>
      </c>
      <c r="S36" s="303">
        <v>0</v>
      </c>
      <c r="T36" s="303">
        <v>0</v>
      </c>
      <c r="U36" s="303">
        <v>0</v>
      </c>
      <c r="V36" s="303">
        <v>0</v>
      </c>
      <c r="W36" s="303">
        <v>0</v>
      </c>
    </row>
    <row r="37" spans="1:23">
      <c r="A37" s="298" t="s">
        <v>372</v>
      </c>
      <c r="B37" s="298"/>
      <c r="C37" s="298"/>
      <c r="D37" s="298"/>
      <c r="E37" s="298"/>
      <c r="F37" s="298"/>
      <c r="G37" s="280">
        <v>29</v>
      </c>
      <c r="H37" s="303">
        <v>0</v>
      </c>
      <c r="I37" s="303">
        <v>0</v>
      </c>
      <c r="J37" s="303">
        <v>0</v>
      </c>
      <c r="K37" s="303">
        <v>0</v>
      </c>
      <c r="L37" s="303">
        <v>0</v>
      </c>
      <c r="M37" s="303">
        <v>0</v>
      </c>
      <c r="N37" s="303">
        <v>0</v>
      </c>
      <c r="O37" s="303">
        <v>0</v>
      </c>
      <c r="P37" s="303">
        <v>0</v>
      </c>
      <c r="Q37" s="303">
        <v>0</v>
      </c>
      <c r="R37" s="303">
        <v>0</v>
      </c>
      <c r="S37" s="303">
        <v>0</v>
      </c>
      <c r="T37" s="303">
        <v>0</v>
      </c>
      <c r="U37" s="303">
        <v>0</v>
      </c>
      <c r="V37" s="303">
        <v>0</v>
      </c>
      <c r="W37" s="303">
        <v>0</v>
      </c>
    </row>
    <row r="38" spans="1:23">
      <c r="A38" s="297" t="s">
        <v>399</v>
      </c>
      <c r="B38" s="297"/>
      <c r="C38" s="297"/>
      <c r="D38" s="297"/>
      <c r="E38" s="297"/>
      <c r="F38" s="297"/>
      <c r="G38" s="280">
        <v>30</v>
      </c>
      <c r="H38" s="304">
        <f>H35+H36+H37</f>
        <v>0</v>
      </c>
      <c r="I38" s="304">
        <f t="shared" ref="I38:U38" si="2">I35+I36+I37</f>
        <v>0</v>
      </c>
      <c r="J38" s="304">
        <f t="shared" si="2"/>
        <v>0</v>
      </c>
      <c r="K38" s="304">
        <f t="shared" si="2"/>
        <v>0</v>
      </c>
      <c r="L38" s="304">
        <f t="shared" si="2"/>
        <v>0</v>
      </c>
      <c r="M38" s="304">
        <f t="shared" si="2"/>
        <v>0</v>
      </c>
      <c r="N38" s="304">
        <f>N29</f>
        <v>3357629</v>
      </c>
      <c r="O38" s="304">
        <f t="shared" si="2"/>
        <v>0</v>
      </c>
      <c r="P38" s="304">
        <f>P29</f>
        <v>-1024349</v>
      </c>
      <c r="Q38" s="304">
        <f t="shared" si="2"/>
        <v>0</v>
      </c>
      <c r="R38" s="304">
        <f t="shared" si="2"/>
        <v>0</v>
      </c>
      <c r="S38" s="304">
        <f>S29</f>
        <v>-14578417</v>
      </c>
      <c r="T38" s="304">
        <f>T29</f>
        <v>-887918</v>
      </c>
      <c r="U38" s="304">
        <f t="shared" si="2"/>
        <v>0</v>
      </c>
      <c r="V38" s="304">
        <f>V29</f>
        <v>0</v>
      </c>
      <c r="W38" s="304">
        <f>W29</f>
        <v>63114945</v>
      </c>
    </row>
    <row r="39" spans="1:23">
      <c r="A39" s="298" t="s">
        <v>374</v>
      </c>
      <c r="B39" s="298"/>
      <c r="C39" s="298"/>
      <c r="D39" s="298"/>
      <c r="E39" s="298"/>
      <c r="F39" s="298"/>
      <c r="G39" s="280">
        <v>31</v>
      </c>
      <c r="H39" s="303">
        <v>0</v>
      </c>
      <c r="I39" s="303">
        <v>0</v>
      </c>
      <c r="J39" s="303">
        <v>0</v>
      </c>
      <c r="K39" s="303">
        <v>0</v>
      </c>
      <c r="L39" s="303">
        <v>0</v>
      </c>
      <c r="M39" s="303">
        <v>0</v>
      </c>
      <c r="N39" s="303">
        <v>0</v>
      </c>
      <c r="O39" s="303">
        <v>0</v>
      </c>
      <c r="P39" s="303">
        <v>0</v>
      </c>
      <c r="Q39" s="303">
        <v>0</v>
      </c>
      <c r="R39" s="303">
        <v>0</v>
      </c>
      <c r="S39" s="303">
        <v>0</v>
      </c>
      <c r="T39" s="303">
        <v>0</v>
      </c>
      <c r="U39" s="303">
        <v>0</v>
      </c>
      <c r="V39" s="303">
        <v>0</v>
      </c>
      <c r="W39" s="303">
        <v>0</v>
      </c>
    </row>
    <row r="40" spans="1:23">
      <c r="A40" s="298" t="s">
        <v>375</v>
      </c>
      <c r="B40" s="298"/>
      <c r="C40" s="298"/>
      <c r="D40" s="298"/>
      <c r="E40" s="298"/>
      <c r="F40" s="298"/>
      <c r="G40" s="280">
        <v>32</v>
      </c>
      <c r="H40" s="303">
        <v>0</v>
      </c>
      <c r="I40" s="303">
        <v>0</v>
      </c>
      <c r="J40" s="303">
        <v>0</v>
      </c>
      <c r="K40" s="303">
        <v>0</v>
      </c>
      <c r="L40" s="303">
        <v>0</v>
      </c>
      <c r="M40" s="303">
        <v>0</v>
      </c>
      <c r="N40" s="303">
        <v>0</v>
      </c>
      <c r="O40" s="303">
        <v>0</v>
      </c>
      <c r="P40" s="303">
        <v>0</v>
      </c>
      <c r="Q40" s="303">
        <v>0</v>
      </c>
      <c r="R40" s="303">
        <v>0</v>
      </c>
      <c r="S40" s="303">
        <v>0</v>
      </c>
      <c r="T40" s="303">
        <v>0</v>
      </c>
      <c r="U40" s="303">
        <v>0</v>
      </c>
      <c r="V40" s="303">
        <v>0</v>
      </c>
      <c r="W40" s="303">
        <v>0</v>
      </c>
    </row>
    <row r="41" spans="1:23">
      <c r="A41" s="298" t="s">
        <v>376</v>
      </c>
      <c r="B41" s="298"/>
      <c r="C41" s="298"/>
      <c r="D41" s="298"/>
      <c r="E41" s="298"/>
      <c r="F41" s="298"/>
      <c r="G41" s="280">
        <v>33</v>
      </c>
      <c r="H41" s="303">
        <v>0</v>
      </c>
      <c r="I41" s="303">
        <v>0</v>
      </c>
      <c r="J41" s="303">
        <v>0</v>
      </c>
      <c r="K41" s="303">
        <v>0</v>
      </c>
      <c r="L41" s="303">
        <v>0</v>
      </c>
      <c r="M41" s="303">
        <v>0</v>
      </c>
      <c r="N41" s="303">
        <v>0</v>
      </c>
      <c r="O41" s="303">
        <v>0</v>
      </c>
      <c r="P41" s="303">
        <v>0</v>
      </c>
      <c r="Q41" s="303">
        <v>0</v>
      </c>
      <c r="R41" s="303">
        <v>0</v>
      </c>
      <c r="S41" s="303">
        <v>0</v>
      </c>
      <c r="T41" s="303">
        <v>0</v>
      </c>
      <c r="U41" s="303">
        <v>0</v>
      </c>
      <c r="V41" s="303">
        <v>0</v>
      </c>
      <c r="W41" s="303">
        <v>0</v>
      </c>
    </row>
    <row r="42" spans="1:23">
      <c r="A42" s="298" t="s">
        <v>377</v>
      </c>
      <c r="B42" s="298"/>
      <c r="C42" s="298"/>
      <c r="D42" s="298"/>
      <c r="E42" s="298"/>
      <c r="F42" s="298"/>
      <c r="G42" s="280">
        <v>34</v>
      </c>
      <c r="H42" s="303">
        <v>0</v>
      </c>
      <c r="I42" s="303">
        <v>0</v>
      </c>
      <c r="J42" s="303">
        <v>0</v>
      </c>
      <c r="K42" s="303">
        <v>0</v>
      </c>
      <c r="L42" s="303">
        <v>0</v>
      </c>
      <c r="M42" s="303">
        <v>0</v>
      </c>
      <c r="N42" s="303">
        <v>0</v>
      </c>
      <c r="O42" s="303">
        <v>0</v>
      </c>
      <c r="P42" s="303">
        <v>0</v>
      </c>
      <c r="Q42" s="303">
        <v>0</v>
      </c>
      <c r="R42" s="303">
        <v>0</v>
      </c>
      <c r="S42" s="303">
        <v>0</v>
      </c>
      <c r="T42" s="303">
        <v>0</v>
      </c>
      <c r="U42" s="303">
        <v>0</v>
      </c>
      <c r="V42" s="303">
        <v>0</v>
      </c>
      <c r="W42" s="303">
        <v>0</v>
      </c>
    </row>
    <row r="43" spans="1:23">
      <c r="A43" s="298" t="s">
        <v>378</v>
      </c>
      <c r="B43" s="298"/>
      <c r="C43" s="298"/>
      <c r="D43" s="298"/>
      <c r="E43" s="298"/>
      <c r="F43" s="298"/>
      <c r="G43" s="280">
        <v>35</v>
      </c>
      <c r="H43" s="303">
        <v>0</v>
      </c>
      <c r="I43" s="303">
        <v>0</v>
      </c>
      <c r="J43" s="303">
        <v>0</v>
      </c>
      <c r="K43" s="303">
        <v>0</v>
      </c>
      <c r="L43" s="303">
        <v>0</v>
      </c>
      <c r="M43" s="303">
        <v>0</v>
      </c>
      <c r="N43" s="303">
        <v>0</v>
      </c>
      <c r="O43" s="303">
        <v>0</v>
      </c>
      <c r="P43" s="303">
        <v>0</v>
      </c>
      <c r="Q43" s="303">
        <v>0</v>
      </c>
      <c r="R43" s="303">
        <v>0</v>
      </c>
      <c r="S43" s="303">
        <v>0</v>
      </c>
      <c r="T43" s="303">
        <v>0</v>
      </c>
      <c r="U43" s="303">
        <v>0</v>
      </c>
      <c r="V43" s="303">
        <v>0</v>
      </c>
      <c r="W43" s="303">
        <v>0</v>
      </c>
    </row>
    <row r="44" spans="1:23">
      <c r="A44" s="298" t="s">
        <v>379</v>
      </c>
      <c r="B44" s="298"/>
      <c r="C44" s="298"/>
      <c r="D44" s="298"/>
      <c r="E44" s="298"/>
      <c r="F44" s="298"/>
      <c r="G44" s="280">
        <v>36</v>
      </c>
      <c r="H44" s="303">
        <v>0</v>
      </c>
      <c r="I44" s="303">
        <v>0</v>
      </c>
      <c r="J44" s="303">
        <v>0</v>
      </c>
      <c r="K44" s="303">
        <v>0</v>
      </c>
      <c r="L44" s="303">
        <v>0</v>
      </c>
      <c r="M44" s="303">
        <v>0</v>
      </c>
      <c r="N44" s="303">
        <v>0</v>
      </c>
      <c r="O44" s="303">
        <v>0</v>
      </c>
      <c r="P44" s="303">
        <v>0</v>
      </c>
      <c r="Q44" s="303">
        <v>0</v>
      </c>
      <c r="R44" s="303">
        <v>0</v>
      </c>
      <c r="S44" s="303">
        <v>0</v>
      </c>
      <c r="T44" s="303">
        <v>0</v>
      </c>
      <c r="U44" s="303">
        <v>0</v>
      </c>
      <c r="V44" s="303">
        <v>0</v>
      </c>
      <c r="W44" s="303">
        <v>0</v>
      </c>
    </row>
    <row r="45" spans="1:23" ht="23" customHeight="1">
      <c r="A45" s="298" t="s">
        <v>380</v>
      </c>
      <c r="B45" s="298"/>
      <c r="C45" s="298"/>
      <c r="D45" s="298"/>
      <c r="E45" s="298"/>
      <c r="F45" s="298"/>
      <c r="G45" s="280">
        <v>37</v>
      </c>
      <c r="H45" s="303">
        <v>0</v>
      </c>
      <c r="I45" s="303">
        <v>0</v>
      </c>
      <c r="J45" s="303">
        <v>0</v>
      </c>
      <c r="K45" s="303">
        <v>0</v>
      </c>
      <c r="L45" s="303">
        <v>0</v>
      </c>
      <c r="M45" s="303">
        <v>0</v>
      </c>
      <c r="N45" s="303">
        <v>0</v>
      </c>
      <c r="O45" s="303">
        <v>0</v>
      </c>
      <c r="P45" s="303">
        <v>0</v>
      </c>
      <c r="Q45" s="303">
        <v>0</v>
      </c>
      <c r="R45" s="303">
        <v>0</v>
      </c>
      <c r="S45" s="303">
        <v>0</v>
      </c>
      <c r="T45" s="303">
        <v>0</v>
      </c>
      <c r="U45" s="303">
        <v>0</v>
      </c>
      <c r="V45" s="303">
        <v>0</v>
      </c>
      <c r="W45" s="303">
        <v>0</v>
      </c>
    </row>
    <row r="46" spans="1:23">
      <c r="A46" s="298" t="s">
        <v>381</v>
      </c>
      <c r="B46" s="298"/>
      <c r="C46" s="298"/>
      <c r="D46" s="298"/>
      <c r="E46" s="298"/>
      <c r="F46" s="298"/>
      <c r="G46" s="280">
        <v>38</v>
      </c>
      <c r="H46" s="303">
        <v>0</v>
      </c>
      <c r="I46" s="303">
        <v>0</v>
      </c>
      <c r="J46" s="303">
        <v>0</v>
      </c>
      <c r="K46" s="303">
        <v>0</v>
      </c>
      <c r="L46" s="303">
        <v>0</v>
      </c>
      <c r="M46" s="303">
        <v>0</v>
      </c>
      <c r="N46" s="303">
        <v>0</v>
      </c>
      <c r="O46" s="303">
        <v>0</v>
      </c>
      <c r="P46" s="303">
        <v>0</v>
      </c>
      <c r="Q46" s="303">
        <v>0</v>
      </c>
      <c r="R46" s="303">
        <v>0</v>
      </c>
      <c r="S46" s="303">
        <v>0</v>
      </c>
      <c r="T46" s="303">
        <v>0</v>
      </c>
      <c r="U46" s="303">
        <v>0</v>
      </c>
      <c r="V46" s="303">
        <v>0</v>
      </c>
      <c r="W46" s="303">
        <v>0</v>
      </c>
    </row>
    <row r="47" spans="1:23">
      <c r="A47" s="298" t="s">
        <v>382</v>
      </c>
      <c r="B47" s="298"/>
      <c r="C47" s="298"/>
      <c r="D47" s="298"/>
      <c r="E47" s="298"/>
      <c r="F47" s="298"/>
      <c r="G47" s="280">
        <v>39</v>
      </c>
      <c r="H47" s="303">
        <v>0</v>
      </c>
      <c r="I47" s="303">
        <v>0</v>
      </c>
      <c r="J47" s="303">
        <v>0</v>
      </c>
      <c r="K47" s="303">
        <v>0</v>
      </c>
      <c r="L47" s="303">
        <v>0</v>
      </c>
      <c r="M47" s="303">
        <v>0</v>
      </c>
      <c r="N47" s="303">
        <v>0</v>
      </c>
      <c r="O47" s="303">
        <v>0</v>
      </c>
      <c r="P47" s="303">
        <v>0</v>
      </c>
      <c r="Q47" s="303">
        <v>0</v>
      </c>
      <c r="R47" s="303">
        <v>0</v>
      </c>
      <c r="S47" s="303">
        <v>0</v>
      </c>
      <c r="T47" s="303">
        <v>0</v>
      </c>
      <c r="U47" s="303">
        <v>0</v>
      </c>
      <c r="V47" s="303">
        <v>0</v>
      </c>
      <c r="W47" s="303">
        <v>0</v>
      </c>
    </row>
    <row r="48" spans="1:23">
      <c r="A48" s="298" t="s">
        <v>383</v>
      </c>
      <c r="B48" s="298"/>
      <c r="C48" s="298"/>
      <c r="D48" s="298"/>
      <c r="E48" s="298"/>
      <c r="F48" s="298"/>
      <c r="G48" s="280">
        <v>40</v>
      </c>
      <c r="H48" s="303">
        <v>0</v>
      </c>
      <c r="I48" s="303">
        <v>0</v>
      </c>
      <c r="J48" s="303">
        <v>0</v>
      </c>
      <c r="K48" s="303">
        <v>0</v>
      </c>
      <c r="L48" s="303">
        <v>0</v>
      </c>
      <c r="M48" s="303">
        <v>0</v>
      </c>
      <c r="N48" s="303">
        <v>0</v>
      </c>
      <c r="O48" s="303">
        <v>0</v>
      </c>
      <c r="P48" s="303">
        <v>0</v>
      </c>
      <c r="Q48" s="303">
        <v>0</v>
      </c>
      <c r="R48" s="303">
        <v>0</v>
      </c>
      <c r="S48" s="303">
        <v>0</v>
      </c>
      <c r="T48" s="303">
        <v>0</v>
      </c>
      <c r="U48" s="303">
        <v>0</v>
      </c>
      <c r="V48" s="303">
        <v>0</v>
      </c>
      <c r="W48" s="303">
        <v>0</v>
      </c>
    </row>
    <row r="49" spans="1:23" ht="26" customHeight="1">
      <c r="A49" s="298" t="s">
        <v>384</v>
      </c>
      <c r="B49" s="298"/>
      <c r="C49" s="298"/>
      <c r="D49" s="298"/>
      <c r="E49" s="298"/>
      <c r="F49" s="298"/>
      <c r="G49" s="280">
        <v>41</v>
      </c>
      <c r="H49" s="303">
        <v>0</v>
      </c>
      <c r="I49" s="303">
        <v>0</v>
      </c>
      <c r="J49" s="303">
        <v>0</v>
      </c>
      <c r="K49" s="303">
        <v>0</v>
      </c>
      <c r="L49" s="303">
        <v>0</v>
      </c>
      <c r="M49" s="303">
        <v>0</v>
      </c>
      <c r="N49" s="303">
        <v>0</v>
      </c>
      <c r="O49" s="303">
        <v>0</v>
      </c>
      <c r="P49" s="303">
        <v>0</v>
      </c>
      <c r="Q49" s="303">
        <v>0</v>
      </c>
      <c r="R49" s="303">
        <v>0</v>
      </c>
      <c r="S49" s="303">
        <v>0</v>
      </c>
      <c r="T49" s="303">
        <v>0</v>
      </c>
      <c r="U49" s="303">
        <v>0</v>
      </c>
      <c r="V49" s="303">
        <v>0</v>
      </c>
      <c r="W49" s="303">
        <v>0</v>
      </c>
    </row>
    <row r="50" spans="1:23">
      <c r="A50" s="298" t="s">
        <v>385</v>
      </c>
      <c r="B50" s="298"/>
      <c r="C50" s="298"/>
      <c r="D50" s="298"/>
      <c r="E50" s="298"/>
      <c r="F50" s="298"/>
      <c r="G50" s="280">
        <v>42</v>
      </c>
      <c r="H50" s="303">
        <v>0</v>
      </c>
      <c r="I50" s="303">
        <v>0</v>
      </c>
      <c r="J50" s="303">
        <v>0</v>
      </c>
      <c r="K50" s="303">
        <v>0</v>
      </c>
      <c r="L50" s="303">
        <v>0</v>
      </c>
      <c r="M50" s="303">
        <v>0</v>
      </c>
      <c r="N50" s="303">
        <v>0</v>
      </c>
      <c r="O50" s="303">
        <v>0</v>
      </c>
      <c r="P50" s="303">
        <v>0</v>
      </c>
      <c r="Q50" s="303">
        <v>0</v>
      </c>
      <c r="R50" s="303">
        <v>0</v>
      </c>
      <c r="S50" s="303">
        <v>0</v>
      </c>
      <c r="T50" s="303">
        <v>0</v>
      </c>
      <c r="U50" s="303">
        <v>0</v>
      </c>
      <c r="V50" s="303">
        <v>0</v>
      </c>
      <c r="W50" s="303">
        <v>0</v>
      </c>
    </row>
    <row r="51" spans="1:23">
      <c r="A51" s="298" t="s">
        <v>386</v>
      </c>
      <c r="B51" s="298"/>
      <c r="C51" s="298"/>
      <c r="D51" s="298"/>
      <c r="E51" s="298"/>
      <c r="F51" s="298"/>
      <c r="G51" s="280">
        <v>43</v>
      </c>
      <c r="H51" s="303">
        <v>0</v>
      </c>
      <c r="I51" s="303">
        <v>0</v>
      </c>
      <c r="J51" s="303">
        <v>0</v>
      </c>
      <c r="K51" s="303">
        <v>0</v>
      </c>
      <c r="L51" s="303">
        <v>0</v>
      </c>
      <c r="M51" s="303">
        <v>0</v>
      </c>
      <c r="N51" s="303">
        <v>0</v>
      </c>
      <c r="O51" s="303">
        <v>0</v>
      </c>
      <c r="P51" s="303">
        <v>0</v>
      </c>
      <c r="Q51" s="303">
        <v>0</v>
      </c>
      <c r="R51" s="303">
        <v>0</v>
      </c>
      <c r="S51" s="303">
        <v>0</v>
      </c>
      <c r="T51" s="303">
        <v>0</v>
      </c>
      <c r="U51" s="303">
        <v>0</v>
      </c>
      <c r="V51" s="303">
        <v>0</v>
      </c>
      <c r="W51" s="303">
        <v>0</v>
      </c>
    </row>
    <row r="52" spans="1:23">
      <c r="A52" s="298" t="s">
        <v>387</v>
      </c>
      <c r="B52" s="298"/>
      <c r="C52" s="298"/>
      <c r="D52" s="298"/>
      <c r="E52" s="298"/>
      <c r="F52" s="298"/>
      <c r="G52" s="280">
        <v>44</v>
      </c>
      <c r="H52" s="303">
        <v>0</v>
      </c>
      <c r="I52" s="303">
        <v>0</v>
      </c>
      <c r="J52" s="303">
        <v>0</v>
      </c>
      <c r="K52" s="303">
        <v>0</v>
      </c>
      <c r="L52" s="303">
        <v>0</v>
      </c>
      <c r="M52" s="303">
        <v>0</v>
      </c>
      <c r="N52" s="303">
        <v>0</v>
      </c>
      <c r="O52" s="303">
        <v>0</v>
      </c>
      <c r="P52" s="303">
        <v>0</v>
      </c>
      <c r="Q52" s="303">
        <v>0</v>
      </c>
      <c r="R52" s="303">
        <v>0</v>
      </c>
      <c r="S52" s="303">
        <v>0</v>
      </c>
      <c r="T52" s="303">
        <v>0</v>
      </c>
      <c r="U52" s="303">
        <v>0</v>
      </c>
      <c r="V52" s="303">
        <v>0</v>
      </c>
      <c r="W52" s="303">
        <v>0</v>
      </c>
    </row>
    <row r="53" spans="1:23">
      <c r="A53" s="298" t="s">
        <v>388</v>
      </c>
      <c r="B53" s="298"/>
      <c r="C53" s="298"/>
      <c r="D53" s="298"/>
      <c r="E53" s="298"/>
      <c r="F53" s="298"/>
      <c r="G53" s="280">
        <v>45</v>
      </c>
      <c r="H53" s="303">
        <v>0</v>
      </c>
      <c r="I53" s="303">
        <v>0</v>
      </c>
      <c r="J53" s="303">
        <v>0</v>
      </c>
      <c r="K53" s="303">
        <v>0</v>
      </c>
      <c r="L53" s="303">
        <v>0</v>
      </c>
      <c r="M53" s="303">
        <v>0</v>
      </c>
      <c r="N53" s="303">
        <v>0</v>
      </c>
      <c r="O53" s="303">
        <v>0</v>
      </c>
      <c r="P53" s="303">
        <v>0</v>
      </c>
      <c r="Q53" s="303">
        <v>0</v>
      </c>
      <c r="R53" s="303">
        <v>0</v>
      </c>
      <c r="S53" s="303">
        <v>0</v>
      </c>
      <c r="T53" s="303">
        <v>0</v>
      </c>
      <c r="U53" s="303">
        <v>0</v>
      </c>
      <c r="V53" s="303">
        <v>0</v>
      </c>
      <c r="W53" s="303">
        <v>0</v>
      </c>
    </row>
    <row r="54" spans="1:23">
      <c r="A54" s="298" t="s">
        <v>389</v>
      </c>
      <c r="B54" s="298"/>
      <c r="C54" s="298"/>
      <c r="D54" s="298"/>
      <c r="E54" s="298"/>
      <c r="F54" s="298"/>
      <c r="G54" s="280">
        <v>46</v>
      </c>
      <c r="H54" s="303">
        <v>0</v>
      </c>
      <c r="I54" s="303">
        <v>0</v>
      </c>
      <c r="J54" s="303">
        <v>0</v>
      </c>
      <c r="K54" s="303">
        <v>0</v>
      </c>
      <c r="L54" s="303">
        <v>0</v>
      </c>
      <c r="M54" s="303">
        <v>0</v>
      </c>
      <c r="N54" s="303">
        <v>0</v>
      </c>
      <c r="O54" s="303">
        <v>0</v>
      </c>
      <c r="P54" s="303">
        <v>0</v>
      </c>
      <c r="Q54" s="303">
        <v>0</v>
      </c>
      <c r="R54" s="303">
        <v>0</v>
      </c>
      <c r="S54" s="303">
        <v>0</v>
      </c>
      <c r="T54" s="303">
        <v>0</v>
      </c>
      <c r="U54" s="303">
        <v>0</v>
      </c>
      <c r="V54" s="303">
        <v>0</v>
      </c>
      <c r="W54" s="303">
        <v>0</v>
      </c>
    </row>
    <row r="55" spans="1:23">
      <c r="A55" s="298" t="s">
        <v>390</v>
      </c>
      <c r="B55" s="298"/>
      <c r="C55" s="298"/>
      <c r="D55" s="298"/>
      <c r="E55" s="298"/>
      <c r="F55" s="298"/>
      <c r="G55" s="280">
        <v>47</v>
      </c>
      <c r="H55" s="303">
        <v>0</v>
      </c>
      <c r="I55" s="303">
        <v>0</v>
      </c>
      <c r="J55" s="303">
        <v>0</v>
      </c>
      <c r="K55" s="303">
        <v>0</v>
      </c>
      <c r="L55" s="303">
        <v>0</v>
      </c>
      <c r="M55" s="303">
        <v>0</v>
      </c>
      <c r="N55" s="303">
        <v>0</v>
      </c>
      <c r="O55" s="303">
        <v>0</v>
      </c>
      <c r="P55" s="303">
        <v>0</v>
      </c>
      <c r="Q55" s="303">
        <v>0</v>
      </c>
      <c r="R55" s="303">
        <v>0</v>
      </c>
      <c r="S55" s="303">
        <v>0</v>
      </c>
      <c r="T55" s="303">
        <v>0</v>
      </c>
      <c r="U55" s="303">
        <v>0</v>
      </c>
      <c r="V55" s="303">
        <v>0</v>
      </c>
      <c r="W55" s="303">
        <v>0</v>
      </c>
    </row>
    <row r="56" spans="1:23">
      <c r="A56" s="298" t="s">
        <v>391</v>
      </c>
      <c r="B56" s="298"/>
      <c r="C56" s="298"/>
      <c r="D56" s="298"/>
      <c r="E56" s="298"/>
      <c r="F56" s="298"/>
      <c r="G56" s="280">
        <v>48</v>
      </c>
      <c r="H56" s="303">
        <v>0</v>
      </c>
      <c r="I56" s="303">
        <v>0</v>
      </c>
      <c r="J56" s="303">
        <v>0</v>
      </c>
      <c r="K56" s="303">
        <v>0</v>
      </c>
      <c r="L56" s="303">
        <v>0</v>
      </c>
      <c r="M56" s="303">
        <v>0</v>
      </c>
      <c r="N56" s="303">
        <v>0</v>
      </c>
      <c r="O56" s="303">
        <v>0</v>
      </c>
      <c r="P56" s="303">
        <v>0</v>
      </c>
      <c r="Q56" s="303">
        <v>0</v>
      </c>
      <c r="R56" s="303">
        <v>0</v>
      </c>
      <c r="S56" s="303">
        <v>0</v>
      </c>
      <c r="T56" s="303">
        <v>0</v>
      </c>
      <c r="U56" s="303">
        <v>0</v>
      </c>
      <c r="V56" s="303">
        <v>0</v>
      </c>
      <c r="W56" s="303">
        <v>0</v>
      </c>
    </row>
    <row r="57" spans="1:23">
      <c r="A57" s="299" t="s">
        <v>400</v>
      </c>
      <c r="B57" s="299"/>
      <c r="C57" s="299"/>
      <c r="D57" s="299"/>
      <c r="E57" s="299"/>
      <c r="F57" s="299"/>
      <c r="G57" s="300">
        <v>49</v>
      </c>
      <c r="H57" s="303">
        <v>0</v>
      </c>
      <c r="I57" s="303">
        <v>0</v>
      </c>
      <c r="J57" s="303">
        <v>0</v>
      </c>
      <c r="K57" s="303">
        <v>0</v>
      </c>
      <c r="L57" s="303">
        <v>0</v>
      </c>
      <c r="M57" s="303">
        <v>0</v>
      </c>
      <c r="N57" s="303">
        <v>0</v>
      </c>
      <c r="O57" s="303">
        <v>0</v>
      </c>
      <c r="P57" s="303">
        <v>0</v>
      </c>
      <c r="Q57" s="303">
        <v>0</v>
      </c>
      <c r="R57" s="303">
        <v>0</v>
      </c>
      <c r="S57" s="303">
        <v>0</v>
      </c>
      <c r="T57" s="303">
        <v>0</v>
      </c>
      <c r="U57" s="303">
        <v>0</v>
      </c>
      <c r="V57" s="303">
        <v>0</v>
      </c>
      <c r="W57" s="303">
        <v>0</v>
      </c>
    </row>
    <row r="58" spans="1:23">
      <c r="A58" s="292" t="s">
        <v>393</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ht="24" customHeight="1">
      <c r="A59" s="301" t="s">
        <v>401</v>
      </c>
      <c r="B59" s="301"/>
      <c r="C59" s="301"/>
      <c r="D59" s="301"/>
      <c r="E59" s="301"/>
      <c r="F59" s="301"/>
      <c r="G59" s="280">
        <v>50</v>
      </c>
      <c r="H59" s="304">
        <f>H40+H41+H42+H43+H44+H45+H46+H47+H48</f>
        <v>0</v>
      </c>
      <c r="I59" s="304">
        <f>I40+I41+I42+I43+I44+I45+I46+I47+I48</f>
        <v>0</v>
      </c>
      <c r="J59" s="304">
        <f>J40+J41+J42+J43+J44+J45+J46+J47+J48</f>
        <v>0</v>
      </c>
      <c r="K59" s="304">
        <f>K40+K41+K42+K43+K44+K45+K46+K47+K48</f>
        <v>0</v>
      </c>
      <c r="L59" s="304">
        <f>L40+L41+L42+L43+L44+L45+L46+L47+L48</f>
        <v>0</v>
      </c>
      <c r="M59" s="304">
        <f>M40+M41+M42+M43+M44+M45+M46+M47+M48</f>
        <v>0</v>
      </c>
      <c r="N59" s="304">
        <f>N40+N41+N42+N43+N44+N45+N46+N47+N48</f>
        <v>0</v>
      </c>
      <c r="O59" s="304">
        <f>O40+O41+O42+O43+O44+O45+O46+O47+O48</f>
        <v>0</v>
      </c>
      <c r="P59" s="304">
        <f>P40+P41+P42+P43+P44+P45+P46+P47+P48</f>
        <v>0</v>
      </c>
      <c r="Q59" s="304">
        <f>Q40+Q41+Q42+Q43+Q44+Q45+Q46+Q47+Q48</f>
        <v>0</v>
      </c>
      <c r="R59" s="304">
        <f>R40+R41+R42+R43+R44+R45+R46+R47+R48</f>
        <v>0</v>
      </c>
      <c r="S59" s="304">
        <f>S40+S41+S42+S43+S44+S45+S46+S47+S48</f>
        <v>0</v>
      </c>
      <c r="T59" s="304">
        <f>T40+T41+T42+T43+T44+T45+T46+T47+T48</f>
        <v>0</v>
      </c>
      <c r="U59" s="304">
        <f>U40+U41+U42+U43+U44+U45+U46+U47+U48</f>
        <v>0</v>
      </c>
      <c r="V59" s="304">
        <f>V40+V41+V42+V43+V44+V45+V46+V47+V48</f>
        <v>0</v>
      </c>
      <c r="W59" s="304">
        <f>W40+W41+W42+W43+W44+W45+W46+W47+W48</f>
        <v>0</v>
      </c>
    </row>
    <row r="60" spans="1:23" ht="26" customHeight="1">
      <c r="A60" s="301" t="s">
        <v>402</v>
      </c>
      <c r="B60" s="301"/>
      <c r="C60" s="301"/>
      <c r="D60" s="301"/>
      <c r="E60" s="301"/>
      <c r="F60" s="301"/>
      <c r="G60" s="280">
        <v>51</v>
      </c>
      <c r="H60" s="304">
        <f>H39+H59</f>
        <v>0</v>
      </c>
      <c r="I60" s="304">
        <f>I39+I59</f>
        <v>0</v>
      </c>
      <c r="J60" s="304">
        <f>J39+J59</f>
        <v>0</v>
      </c>
      <c r="K60" s="304">
        <f>K39+K59</f>
        <v>0</v>
      </c>
      <c r="L60" s="304">
        <f>L39+L59</f>
        <v>0</v>
      </c>
      <c r="M60" s="304">
        <f>M39+M59</f>
        <v>0</v>
      </c>
      <c r="N60" s="304">
        <f>N39+N59</f>
        <v>0</v>
      </c>
      <c r="O60" s="304">
        <f>O39+O59</f>
        <v>0</v>
      </c>
      <c r="P60" s="304">
        <f>P39+P59</f>
        <v>0</v>
      </c>
      <c r="Q60" s="304">
        <f>Q39+Q59</f>
        <v>0</v>
      </c>
      <c r="R60" s="304">
        <f>R39+R59</f>
        <v>0</v>
      </c>
      <c r="S60" s="304">
        <v>0</v>
      </c>
      <c r="T60" s="304">
        <v>0</v>
      </c>
      <c r="U60" s="304">
        <f>U39+U59</f>
        <v>0</v>
      </c>
      <c r="V60" s="304">
        <v>0</v>
      </c>
      <c r="W60" s="304">
        <v>0</v>
      </c>
    </row>
    <row r="61" spans="1:23" ht="22" customHeight="1">
      <c r="A61" s="302" t="s">
        <v>403</v>
      </c>
      <c r="B61" s="302"/>
      <c r="C61" s="302"/>
      <c r="D61" s="302"/>
      <c r="E61" s="302"/>
      <c r="F61" s="302"/>
      <c r="G61" s="300">
        <v>52</v>
      </c>
      <c r="H61" s="304">
        <f>H49+H50+H51+H52+H53+H54+H55+H56</f>
        <v>0</v>
      </c>
      <c r="I61" s="304">
        <f t="shared" ref="I61:W61" si="3">I49+I50+I51+I52+I53+I54+I55+I56</f>
        <v>0</v>
      </c>
      <c r="J61" s="304">
        <f t="shared" si="3"/>
        <v>0</v>
      </c>
      <c r="K61" s="304">
        <f t="shared" si="3"/>
        <v>0</v>
      </c>
      <c r="L61" s="304">
        <f t="shared" si="3"/>
        <v>0</v>
      </c>
      <c r="M61" s="304">
        <f t="shared" si="3"/>
        <v>0</v>
      </c>
      <c r="N61" s="304">
        <f t="shared" si="3"/>
        <v>0</v>
      </c>
      <c r="O61" s="304">
        <f t="shared" si="3"/>
        <v>0</v>
      </c>
      <c r="P61" s="304">
        <f t="shared" si="3"/>
        <v>0</v>
      </c>
      <c r="Q61" s="304">
        <f t="shared" si="3"/>
        <v>0</v>
      </c>
      <c r="R61" s="304">
        <f t="shared" si="3"/>
        <v>0</v>
      </c>
      <c r="S61" s="304">
        <f t="shared" si="3"/>
        <v>0</v>
      </c>
      <c r="T61" s="304">
        <f t="shared" si="3"/>
        <v>0</v>
      </c>
      <c r="U61" s="304">
        <f t="shared" si="3"/>
        <v>0</v>
      </c>
      <c r="V61" s="304">
        <f t="shared" si="3"/>
        <v>0</v>
      </c>
      <c r="W61" s="304">
        <f t="shared" si="3"/>
        <v>0</v>
      </c>
    </row>
  </sheetData>
  <protectedRanges>
    <protectedRange sqref="E2" name="Range1_1"/>
    <protectedRange sqref="G2" name="Range1"/>
  </protectedRanges>
  <mergeCells count="64">
    <mergeCell ref="A58:W58"/>
    <mergeCell ref="A59:F59"/>
    <mergeCell ref="A60:F60"/>
    <mergeCell ref="A61:F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W34"/>
    <mergeCell ref="A35:F35"/>
    <mergeCell ref="A36:F36"/>
    <mergeCell ref="A37:F37"/>
    <mergeCell ref="A38:F38"/>
    <mergeCell ref="A39:F39"/>
    <mergeCell ref="A28:F28"/>
    <mergeCell ref="A29:F29"/>
    <mergeCell ref="A30:W30"/>
    <mergeCell ref="A31:F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W3:W4"/>
    <mergeCell ref="A5:F5"/>
    <mergeCell ref="A6:W6"/>
    <mergeCell ref="A7:F7"/>
    <mergeCell ref="A8:F8"/>
    <mergeCell ref="A9:F9"/>
    <mergeCell ref="A1:J1"/>
    <mergeCell ref="C2:D2"/>
    <mergeCell ref="A3:F4"/>
    <mergeCell ref="G3:G4"/>
    <mergeCell ref="H3:U3"/>
    <mergeCell ref="V3:V4"/>
  </mergeCells>
  <dataValidations count="2">
    <dataValidation type="whole" operator="greaterThanOrEqual" allowBlank="1" showInputMessage="1" showErrorMessage="1" errorTitle="Incorrect entry" error="You can enter only positive whole numbers." sqref="P6:V6" xr:uid="{D1261107-C4B5-394D-B90A-82CE38DCE486}">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G2" xr:uid="{18E7BF61-EB40-A045-A8E6-3B102140559B}">
      <formula1>39448</formula1>
    </dataValidation>
  </dataValidation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General data</vt:lpstr>
      <vt:lpstr>BS</vt:lpstr>
      <vt:lpstr>PL</vt:lpstr>
      <vt:lpstr>CF</vt:lpstr>
      <vt:lpstr>SOCE</vt:lpstr>
      <vt:lpstr>'General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Toni Jelicic Purko</cp:lastModifiedBy>
  <dcterms:created xsi:type="dcterms:W3CDTF">2019-02-15T15:19:44Z</dcterms:created>
  <dcterms:modified xsi:type="dcterms:W3CDTF">2019-04-30T20:22:49Z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