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1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<sst xmlns="http://schemas.openxmlformats.org/spreadsheetml/2006/main" count="397" uniqueCount="347">
  <si>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</si>
  <si>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</si>
  <si>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</si>
  <si>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</si>
  <si>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</si>
  <si>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</si>
  <si>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</si>
  <si>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</si>
  <si>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</si>
  <si>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</si>
  <si>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</si>
  <si>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</si>
  <si>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</si>
  <si>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</si>
  <si>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</si>
  <si>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</si>
  <si>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</si>
  <si>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</si>
  <si>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</si>
  <si>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</si>
  <si>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</si>
  <si>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</si>
  <si>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</si>
  <si>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</si>
  <si>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</si>
  <si>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</si>
  <si>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</si>
  <si>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</si>
  <si>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</si>
  <si>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</si>
  <si>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</si>
  <si>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</si>
  <si>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</si>
  <si>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</si>
  <si>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</si>
  <si>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</si>
  <si>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</si>
  <si>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</si>
  <si>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</si>
  <si>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</si>
  <si>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</si>
  <si>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</si>
  <si>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</si>
  <si>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</si>
  <si>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</si>
  <si>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</si>
  <si>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</si>
  <si>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</si>
  <si>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</si>
  <si>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</si>
  <si>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</si>
  <si>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</si>
  <si>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</si>
  <si>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</si>
  <si>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</si>
  <si>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</si>
  <si>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</si>
  <si>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</si>
  <si>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</si>
  <si>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</si>
  <si>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</si>
  <si>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</si>
  <si>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</si>
  <si>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</si>
  <si>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</si>
  <si>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</si>
  <si>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</si>
  <si>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</si>
  <si>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</si>
  <si>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</si>
  <si>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</si>
  <si>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</si>
  <si>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</si>
  <si>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</si>
  <si>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</si>
  <si>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</si>
  <si>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</si>
  <si>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</si>
  <si>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</si>
  <si>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</si>
  <si>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</si>
  <si>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</si>
  <si>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</si>
  <si>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</si>
  <si>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</si>
  <si>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</si>
  <si>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</si>
  <si>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</si>
  <si>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</si>
  <si>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</si>
  <si>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</si>
  <si>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</si>
  <si>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</si>
  <si>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</si>
  <si>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</si>
  <si>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</si>
  <si>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</si>
  <si>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</si>
  <si>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</si>
  <si>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</si>
  <si>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</si>
  <si>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</si>
  <si>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</si>
  <si>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</si>
  <si>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</si>
  <si>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</si>
  <si>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</si>
  <si>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</si>
  <si>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</si>
  <si>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</si>
  <si>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</si>
  <si>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</si>
  <si>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</si>
  <si>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</si>
  <si>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</si>
  <si>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</si>
  <si>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</si>
  <si>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</si>
  <si>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</si>
  <si>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</si>
  <si>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</si>
  <si>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</si>
  <si>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</si>
  <si>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</si>
  <si>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</si>
  <si>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</si>
  <si>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</si>
  <si>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</si>
  <si>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</si>
  <si>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</si>
  <si>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</si>
  <si>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</si>
  <si>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</si>
  <si>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</si>
  <si>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</si>
  <si>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</si>
  <si>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</si>
  <si>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</si>
  <si>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</si>
  <si>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</si>
  <si>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</si>
  <si>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</si>
  <si>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</si>
  <si>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</si>
  <si>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</si>
  <si>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</si>
  <si>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</si>
  <si>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</si>
  <si>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</si>
  <si>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</si>
  <si>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</si>
  <si>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</si>
  <si>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</si>
  <si>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</si>
  <si>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</si>
  <si>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</si>
  <si>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</si>
  <si>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</si>
  <si>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</si>
  <si>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</si>
  <si>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</si>
  <si>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</si>
  <si>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</si>
  <si>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</si>
  <si>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</si>
  <si>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</si>
  <si>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</si>
  <si>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</si>
  <si>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</si>
  <si>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</si>
  <si>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</si>
  <si>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</si>
  <si>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</si>
  <si>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</si>
  <si>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</si>
  <si>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</si>
  <si>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</si>
  <si>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</si>
  <si>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</si>
  <si>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</si>
  <si>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</si>
  <si>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</si>
  <si>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</si>
  <si>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</si>
  <si>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</si>
  <si>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</si>
  <si>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</si>
  <si>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</si>
  <si>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</si>
  <si>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</si>
  <si>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</si>
  <si>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</si>
  <si>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</si>
  <si>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</si>
  <si>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</si>
  <si>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</si>
  <si>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</si>
  <si>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</si>
  <si>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</si>
  <si>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</si>
  <si>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</si>
  <si>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</si>
  <si>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</si>
  <si>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</si>
  <si>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</si>
  <si>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</si>
  <si>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</si>
  <si>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</si>
  <si>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</si>
  <si>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</si>
  <si>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</si>
  <si>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</si>
  <si>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</si>
  <si>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</si>
  <si>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</si>
  <si>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</si>
  <si>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</si>
  <si>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</si>
  <si>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</si>
  <si>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</si>
  <si>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</si>
  <si>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</si>
  <si>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</si>
  <si>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</si>
  <si>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</si>
  <si>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</si>
  <si>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</si>
  <si>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</si>
  <si>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</si>
  <si>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</si>
  <si>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</si>
  <si>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</si>
  <si>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</si>
  <si>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</si>
  <si>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</si>
  <si>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</si>
  <si>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</si>
  <si>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</si>
  <si>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</si>
  <si>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</si>
  <si>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</si>
  <si>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</si>
  <si>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</si>
  <si>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</si>
  <si>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</si>
  <si>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</si>
  <si>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</si>
  <si>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</si>
  <si>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</si>
  <si>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</si>
  <si>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</si>
  <si>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</si>
  <si>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</si>
  <si>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</si>
  <si>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</si>
  <si>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</si>
  <si>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</si>
  <si>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</si>
  <si>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</si>
  <si>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</si>
  <si>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</si>
  <si>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</si>
  <si>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</si>
  <si>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</si>
  <si>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</si>
  <si>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</si>
  <si>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</si>
  <si>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</si>
  <si>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</si>
  <si>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</si>
  <si>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</si>
  <si>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</si>
  <si>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</si>
  <si>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</si>
  <si>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</si>
  <si>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</si>
  <si>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</si>
  <si>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</si>
  <si>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</si>
  <si>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</si>
  <si>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</si>
  <si>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</si>
  <si>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</si>
  <si>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</si>
  <si>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</si>
  <si>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</si>
  <si>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</si>
  <si>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</si>
  <si>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</si>
  <si>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</si>
  <si>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</si>
  <si>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</si>
  <si>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</si>
  <si>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</si>
  <si>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</si>
  <si>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</si>
  <si>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</si>
  <si>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</si>
  <si>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</si>
  <si>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</si>
  <si>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</si>
  <si>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</si>
  <si>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</si>
  <si>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</si>
  <si>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</si>
  <si>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</si>
  <si>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</si>
  <si>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</si>
  <si>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</si>
  <si>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</si>
  <si>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</si>
  <si>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</si>
  <si>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</si>
  <si>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</si>
  <si>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</si>
  <si>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</si>
  <si>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</si>
  <si>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</si>
  <si>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</si>
  <si>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</si>
  <si>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</si>
  <si>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03300099</t>
  </si>
  <si>
    <t>02046778584</t>
  </si>
  <si>
    <t>DRVNA INDUSTRIJA "SPAČVA" D.D.</t>
  </si>
  <si>
    <t>DUGA ULICA 181</t>
  </si>
  <si>
    <t>spacva@spacva.hr</t>
  </si>
  <si>
    <t>www.spacva.hr</t>
  </si>
  <si>
    <t>NE</t>
  </si>
  <si>
    <t>VUKOVARSKO-SRIJEMSKA</t>
  </si>
  <si>
    <t>VINKOVCI</t>
  </si>
  <si>
    <t>30014502</t>
  </si>
  <si>
    <t>1623</t>
  </si>
  <si>
    <t>032 616 730</t>
  </si>
  <si>
    <t>032 303 429</t>
  </si>
  <si>
    <t>mirela.sumanovac@spacva.hr</t>
  </si>
  <si>
    <t>Mirela Šumanovac</t>
  </si>
  <si>
    <t>01.01.</t>
  </si>
  <si>
    <t>Obveznik: DRVNA INDUSTRIJA SPAČVA D.D.</t>
  </si>
  <si>
    <t>Obveznik:DRVNA INDUSTRIJA SPAČVA D.D.</t>
  </si>
  <si>
    <t xml:space="preserve">     1. Rezerviranja z+A87:I90a mirovine, otpremnine i slične obveze</t>
  </si>
  <si>
    <t>Dr.sc- Josip Faletar</t>
  </si>
  <si>
    <t>3. Ostali primici od financijske aktivnosti</t>
  </si>
  <si>
    <t>31.03.2018.</t>
  </si>
  <si>
    <t>stanje na dan 31.03.2018.</t>
  </si>
  <si>
    <t>u razdoblju 01.01.2018. do 31.03.2018.</t>
  </si>
  <si>
    <t>01.01.2018.</t>
  </si>
  <si>
    <t>u razdoblju 01.01.2018.-31.03.2018.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</si>
</sst>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indexed="22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56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14" fontId="7" fillId="34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34" borderId="0" xfId="56" applyFont="1" applyFill="1" applyBorder="1" applyAlignment="1" applyProtection="1">
      <alignment horizontal="center"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34" borderId="22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6" fillId="34" borderId="31" xfId="0" applyFont="1" applyFill="1" applyBorder="1" applyAlignment="1" applyProtection="1">
      <alignment vertical="center" wrapText="1"/>
      <protection hidden="1"/>
    </xf>
    <xf numFmtId="167" fontId="2" fillId="36" borderId="1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4" xfId="0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34" borderId="0" xfId="56" applyFont="1" applyFill="1" applyBorder="1" applyAlignment="1" applyProtection="1">
      <alignment horizontal="center" vertical="center"/>
      <protection hidden="1"/>
    </xf>
    <xf numFmtId="14" fontId="7" fillId="34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0" fontId="2" fillId="0" borderId="1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3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SheetLayoutView="10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">
      <c r="A1" s="165" t="s">
        <v>246</v>
      </c>
      <c r="B1" s="166"/>
      <c r="C1" s="166"/>
      <c r="D1" s="81"/>
      <c r="E1" s="81"/>
      <c r="F1" s="81"/>
      <c r="G1" s="81"/>
      <c r="H1" s="81"/>
      <c r="I1" s="82"/>
      <c r="J1" s="10"/>
      <c r="K1" s="10"/>
      <c r="L1" s="10"/>
    </row>
    <row r="2" spans="1:12" ht="12">
      <c r="A2" s="194" t="s">
        <v>247</v>
      </c>
      <c r="B2" s="195"/>
      <c r="C2" s="195"/>
      <c r="D2" s="196"/>
      <c r="E2" s="116" t="s">
        <v>336</v>
      </c>
      <c r="F2" s="12"/>
      <c r="G2" s="13" t="s">
        <v>248</v>
      </c>
      <c r="H2" s="116" t="s">
        <v>342</v>
      </c>
      <c r="I2" s="83"/>
      <c r="J2" s="10"/>
      <c r="K2" s="10"/>
      <c r="L2" s="10"/>
    </row>
    <row r="3" spans="1:12" ht="12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7" t="s">
        <v>315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">
      <c r="A6" s="147" t="s">
        <v>249</v>
      </c>
      <c r="B6" s="148"/>
      <c r="C6" s="160" t="s">
        <v>321</v>
      </c>
      <c r="D6" s="161"/>
      <c r="E6" s="29"/>
      <c r="F6" s="29"/>
      <c r="G6" s="29"/>
      <c r="H6" s="29"/>
      <c r="I6" s="89"/>
      <c r="J6" s="10"/>
      <c r="K6" s="10"/>
      <c r="L6" s="10"/>
    </row>
    <row r="7" spans="1:12" ht="12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">
      <c r="A8" s="200" t="s">
        <v>250</v>
      </c>
      <c r="B8" s="201"/>
      <c r="C8" s="160" t="s">
        <v>330</v>
      </c>
      <c r="D8" s="161"/>
      <c r="E8" s="29"/>
      <c r="F8" s="29"/>
      <c r="G8" s="29"/>
      <c r="H8" s="29"/>
      <c r="I8" s="91"/>
      <c r="J8" s="10"/>
      <c r="K8" s="10"/>
      <c r="L8" s="10"/>
    </row>
    <row r="9" spans="1:12" ht="12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">
      <c r="A10" s="142" t="s">
        <v>251</v>
      </c>
      <c r="B10" s="192"/>
      <c r="C10" s="160" t="s">
        <v>322</v>
      </c>
      <c r="D10" s="161"/>
      <c r="E10" s="16"/>
      <c r="F10" s="16"/>
      <c r="G10" s="16"/>
      <c r="H10" s="16"/>
      <c r="I10" s="91"/>
      <c r="J10" s="10"/>
      <c r="K10" s="10"/>
      <c r="L10" s="10"/>
    </row>
    <row r="11" spans="1:12" ht="12">
      <c r="A11" s="193"/>
      <c r="B11" s="192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">
      <c r="A12" s="147" t="s">
        <v>252</v>
      </c>
      <c r="B12" s="148"/>
      <c r="C12" s="162" t="s">
        <v>323</v>
      </c>
      <c r="D12" s="189"/>
      <c r="E12" s="189"/>
      <c r="F12" s="189"/>
      <c r="G12" s="189"/>
      <c r="H12" s="189"/>
      <c r="I12" s="150"/>
      <c r="J12" s="10"/>
      <c r="K12" s="10"/>
      <c r="L12" s="10"/>
    </row>
    <row r="13" spans="1:12" ht="12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">
      <c r="A14" s="147" t="s">
        <v>253</v>
      </c>
      <c r="B14" s="148"/>
      <c r="C14" s="190">
        <v>32100</v>
      </c>
      <c r="D14" s="191"/>
      <c r="E14" s="16"/>
      <c r="F14" s="162"/>
      <c r="G14" s="189"/>
      <c r="H14" s="189"/>
      <c r="I14" s="150"/>
      <c r="J14" s="10"/>
      <c r="K14" s="10"/>
      <c r="L14" s="10"/>
    </row>
    <row r="15" spans="1:12" ht="12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">
      <c r="A16" s="147" t="s">
        <v>254</v>
      </c>
      <c r="B16" s="148"/>
      <c r="C16" s="162" t="s">
        <v>324</v>
      </c>
      <c r="D16" s="189"/>
      <c r="E16" s="189"/>
      <c r="F16" s="189"/>
      <c r="G16" s="189"/>
      <c r="H16" s="189"/>
      <c r="I16" s="150"/>
      <c r="J16" s="10"/>
      <c r="K16" s="10"/>
      <c r="L16" s="10"/>
    </row>
    <row r="17" spans="1:12" ht="12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">
      <c r="A18" s="147" t="s">
        <v>255</v>
      </c>
      <c r="B18" s="148"/>
      <c r="C18" s="185" t="s">
        <v>325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">
      <c r="A20" s="147" t="s">
        <v>256</v>
      </c>
      <c r="B20" s="148"/>
      <c r="C20" s="185" t="s">
        <v>326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">
      <c r="A22" s="147" t="s">
        <v>257</v>
      </c>
      <c r="B22" s="148"/>
      <c r="C22" s="117">
        <v>487</v>
      </c>
      <c r="D22" s="162" t="s">
        <v>329</v>
      </c>
      <c r="E22" s="175"/>
      <c r="F22" s="176"/>
      <c r="G22" s="147"/>
      <c r="H22" s="188"/>
      <c r="I22" s="93"/>
      <c r="J22" s="10"/>
      <c r="K22" s="10"/>
      <c r="L22" s="10"/>
    </row>
    <row r="23" spans="1:12" ht="12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">
      <c r="A24" s="147" t="s">
        <v>258</v>
      </c>
      <c r="B24" s="148"/>
      <c r="C24" s="117">
        <v>16</v>
      </c>
      <c r="D24" s="162" t="s">
        <v>328</v>
      </c>
      <c r="E24" s="175"/>
      <c r="F24" s="175"/>
      <c r="G24" s="176"/>
      <c r="H24" s="49" t="s">
        <v>259</v>
      </c>
      <c r="I24" s="118">
        <v>830</v>
      </c>
      <c r="J24" s="10"/>
      <c r="K24" s="10"/>
      <c r="L24" s="10"/>
    </row>
    <row r="25" spans="1:12" ht="12">
      <c r="A25" s="90"/>
      <c r="B25" s="22"/>
      <c r="C25" s="16"/>
      <c r="D25" s="24"/>
      <c r="E25" s="24"/>
      <c r="F25" s="24"/>
      <c r="G25" s="22"/>
      <c r="H25" s="22" t="s">
        <v>316</v>
      </c>
      <c r="I25" s="94"/>
      <c r="J25" s="10"/>
      <c r="K25" s="10"/>
      <c r="L25" s="10"/>
    </row>
    <row r="26" spans="1:12" ht="12">
      <c r="A26" s="147" t="s">
        <v>260</v>
      </c>
      <c r="B26" s="148"/>
      <c r="C26" s="119" t="s">
        <v>327</v>
      </c>
      <c r="D26" s="25"/>
      <c r="E26" s="33"/>
      <c r="F26" s="24"/>
      <c r="G26" s="177" t="s">
        <v>261</v>
      </c>
      <c r="H26" s="148"/>
      <c r="I26" s="120" t="s">
        <v>331</v>
      </c>
      <c r="J26" s="10"/>
      <c r="K26" s="10"/>
      <c r="L26" s="10"/>
    </row>
    <row r="27" spans="1:12" ht="12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">
      <c r="A28" s="178" t="s">
        <v>262</v>
      </c>
      <c r="B28" s="179"/>
      <c r="C28" s="180"/>
      <c r="D28" s="180"/>
      <c r="E28" s="181" t="s">
        <v>263</v>
      </c>
      <c r="F28" s="182"/>
      <c r="G28" s="182"/>
      <c r="H28" s="183" t="s">
        <v>264</v>
      </c>
      <c r="I28" s="184"/>
      <c r="J28" s="10"/>
      <c r="K28" s="10"/>
      <c r="L28" s="10"/>
    </row>
    <row r="29" spans="1:12" ht="12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">
      <c r="A30" s="172"/>
      <c r="B30" s="163"/>
      <c r="C30" s="163"/>
      <c r="D30" s="164"/>
      <c r="E30" s="172"/>
      <c r="F30" s="163"/>
      <c r="G30" s="163"/>
      <c r="H30" s="160"/>
      <c r="I30" s="161"/>
      <c r="J30" s="10"/>
      <c r="K30" s="10"/>
      <c r="L30" s="10"/>
    </row>
    <row r="31" spans="1:12" ht="12">
      <c r="A31" s="90"/>
      <c r="B31" s="22"/>
      <c r="C31" s="21"/>
      <c r="D31" s="173"/>
      <c r="E31" s="173"/>
      <c r="F31" s="173"/>
      <c r="G31" s="174"/>
      <c r="H31" s="16"/>
      <c r="I31" s="97"/>
      <c r="J31" s="10"/>
      <c r="K31" s="10"/>
      <c r="L31" s="10"/>
    </row>
    <row r="32" spans="1:12" ht="12">
      <c r="A32" s="172"/>
      <c r="B32" s="163"/>
      <c r="C32" s="163"/>
      <c r="D32" s="164"/>
      <c r="E32" s="172"/>
      <c r="F32" s="163"/>
      <c r="G32" s="163"/>
      <c r="H32" s="160"/>
      <c r="I32" s="161"/>
      <c r="J32" s="10"/>
      <c r="K32" s="10"/>
      <c r="L32" s="10"/>
    </row>
    <row r="33" spans="1:12" ht="12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">
      <c r="A34" s="172"/>
      <c r="B34" s="163"/>
      <c r="C34" s="163"/>
      <c r="D34" s="164"/>
      <c r="E34" s="172"/>
      <c r="F34" s="163"/>
      <c r="G34" s="163"/>
      <c r="H34" s="160"/>
      <c r="I34" s="161"/>
      <c r="J34" s="10"/>
      <c r="K34" s="10"/>
      <c r="L34" s="10"/>
    </row>
    <row r="35" spans="1:12" ht="12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">
      <c r="A36" s="172"/>
      <c r="B36" s="163"/>
      <c r="C36" s="163"/>
      <c r="D36" s="164"/>
      <c r="E36" s="172"/>
      <c r="F36" s="163"/>
      <c r="G36" s="163"/>
      <c r="H36" s="160"/>
      <c r="I36" s="161"/>
      <c r="J36" s="10"/>
      <c r="K36" s="10"/>
      <c r="L36" s="10"/>
    </row>
    <row r="37" spans="1:12" ht="12">
      <c r="A37" s="99"/>
      <c r="B37" s="30"/>
      <c r="C37" s="167"/>
      <c r="D37" s="168"/>
      <c r="E37" s="16"/>
      <c r="F37" s="167"/>
      <c r="G37" s="168"/>
      <c r="H37" s="16"/>
      <c r="I37" s="91"/>
      <c r="J37" s="10"/>
      <c r="K37" s="10"/>
      <c r="L37" s="10"/>
    </row>
    <row r="38" spans="1:12" ht="12">
      <c r="A38" s="172"/>
      <c r="B38" s="163"/>
      <c r="C38" s="163"/>
      <c r="D38" s="164"/>
      <c r="E38" s="172"/>
      <c r="F38" s="163"/>
      <c r="G38" s="163"/>
      <c r="H38" s="160"/>
      <c r="I38" s="161"/>
      <c r="J38" s="10"/>
      <c r="K38" s="10"/>
      <c r="L38" s="10"/>
    </row>
    <row r="39" spans="1:12" ht="12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">
      <c r="A40" s="172"/>
      <c r="B40" s="163"/>
      <c r="C40" s="163"/>
      <c r="D40" s="164"/>
      <c r="E40" s="172"/>
      <c r="F40" s="163"/>
      <c r="G40" s="163"/>
      <c r="H40" s="160"/>
      <c r="I40" s="161"/>
      <c r="J40" s="10"/>
      <c r="K40" s="10"/>
      <c r="L40" s="10"/>
    </row>
    <row r="41" spans="1:12" ht="12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">
      <c r="A44" s="142" t="s">
        <v>265</v>
      </c>
      <c r="B44" s="143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">
      <c r="A45" s="99"/>
      <c r="B45" s="30"/>
      <c r="C45" s="167"/>
      <c r="D45" s="168"/>
      <c r="E45" s="16"/>
      <c r="F45" s="167"/>
      <c r="G45" s="169"/>
      <c r="H45" s="35"/>
      <c r="I45" s="103"/>
      <c r="J45" s="10"/>
      <c r="K45" s="10"/>
      <c r="L45" s="10"/>
    </row>
    <row r="46" spans="1:12" ht="12">
      <c r="A46" s="142" t="s">
        <v>266</v>
      </c>
      <c r="B46" s="143"/>
      <c r="C46" s="162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">
      <c r="A47" s="90"/>
      <c r="B47" s="22"/>
      <c r="C47" s="21" t="s">
        <v>267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">
      <c r="A48" s="142" t="s">
        <v>268</v>
      </c>
      <c r="B48" s="143"/>
      <c r="C48" s="149" t="s">
        <v>332</v>
      </c>
      <c r="D48" s="145"/>
      <c r="E48" s="146"/>
      <c r="F48" s="16"/>
      <c r="G48" s="49" t="s">
        <v>269</v>
      </c>
      <c r="H48" s="149" t="s">
        <v>333</v>
      </c>
      <c r="I48" s="146"/>
      <c r="J48" s="10"/>
      <c r="K48" s="10"/>
      <c r="L48" s="10"/>
    </row>
    <row r="49" spans="1:12" ht="12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">
      <c r="A50" s="142" t="s">
        <v>255</v>
      </c>
      <c r="B50" s="143"/>
      <c r="C50" s="144" t="s">
        <v>334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">
      <c r="A52" s="147" t="s">
        <v>270</v>
      </c>
      <c r="B52" s="148"/>
      <c r="C52" s="149" t="s">
        <v>340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">
      <c r="A53" s="104"/>
      <c r="B53" s="20"/>
      <c r="C53" s="156" t="s">
        <v>271</v>
      </c>
      <c r="D53" s="156"/>
      <c r="E53" s="156"/>
      <c r="F53" s="156"/>
      <c r="G53" s="156"/>
      <c r="H53" s="156"/>
      <c r="I53" s="105"/>
      <c r="J53" s="10"/>
      <c r="K53" s="10"/>
      <c r="L53" s="10"/>
    </row>
    <row r="54" spans="1:12" ht="12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1" t="s">
        <v>272</v>
      </c>
      <c r="C55" s="152"/>
      <c r="D55" s="152"/>
      <c r="E55" s="152"/>
      <c r="F55" s="47"/>
      <c r="G55" s="47"/>
      <c r="H55" s="47"/>
      <c r="I55" s="106"/>
      <c r="J55" s="10"/>
      <c r="K55" s="10"/>
      <c r="L55" s="10"/>
    </row>
    <row r="56" spans="1:12" ht="12">
      <c r="A56" s="104"/>
      <c r="B56" s="153" t="s">
        <v>304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">
      <c r="A57" s="104"/>
      <c r="B57" s="153" t="s">
        <v>305</v>
      </c>
      <c r="C57" s="154"/>
      <c r="D57" s="154"/>
      <c r="E57" s="154"/>
      <c r="F57" s="154"/>
      <c r="G57" s="154"/>
      <c r="H57" s="154"/>
      <c r="I57" s="106"/>
      <c r="J57" s="10"/>
      <c r="K57" s="10"/>
      <c r="L57" s="10"/>
    </row>
    <row r="58" spans="1:12" ht="12">
      <c r="A58" s="104"/>
      <c r="B58" s="153" t="s">
        <v>306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">
      <c r="A59" s="104"/>
      <c r="B59" s="153" t="s">
        <v>307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2.75" thickBot="1">
      <c r="A61" s="110" t="s">
        <v>273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">
      <c r="A62" s="86"/>
      <c r="B62" s="16"/>
      <c r="C62" s="16"/>
      <c r="D62" s="16"/>
      <c r="E62" s="20" t="s">
        <v>274</v>
      </c>
      <c r="F62" s="33"/>
      <c r="G62" s="157" t="s">
        <v>275</v>
      </c>
      <c r="H62" s="158"/>
      <c r="I62" s="159"/>
      <c r="J62" s="10"/>
      <c r="K62" s="10"/>
      <c r="L62" s="10"/>
    </row>
    <row r="63" spans="1:12" ht="12">
      <c r="A63" s="112"/>
      <c r="B63" s="113"/>
      <c r="C63" s="114"/>
      <c r="D63" s="114"/>
      <c r="E63" s="114"/>
      <c r="F63" s="114"/>
      <c r="G63" s="140"/>
      <c r="H63" s="141"/>
      <c r="I63" s="115"/>
      <c r="J63" s="10"/>
      <c r="K63" s="10"/>
      <c r="L63" s="10"/>
    </row>
  </sheetData>
  <sheetProtection/>
  <protectedRanges>
    <protectedRange sqref="E2 H2 C6:D6 C10:D10 C12:I12 C14:D14 F14:I14 C16:I16 C18:I18 C20:I20 C24:G24 C22:F22 C26 I26 I24 A30:I30 A32:I32 A34:D34" name="Range1"/>
    <protectedRange sqref="C8:D8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1"/>
  <sheetViews>
    <sheetView tabSelected="1" view="pageBreakPreview" zoomScale="168" zoomScaleSheetLayoutView="168" zoomScalePageLayoutView="0" workbookViewId="0" topLeftCell="B114">
      <selection activeCell="K114" sqref="K114"/>
    </sheetView>
  </sheetViews>
  <sheetFormatPr defaultColWidth="9.140625" defaultRowHeight="12.75"/>
  <cols>
    <col min="1" max="6" width="9.140625" style="50" customWidth="1"/>
    <col min="7" max="7" width="6.421875" style="50" customWidth="1"/>
    <col min="8" max="8" width="9.140625" style="50" hidden="1" customWidth="1"/>
    <col min="9" max="9" width="9.140625" style="50" customWidth="1"/>
    <col min="10" max="10" width="11.140625" style="50" customWidth="1"/>
    <col min="11" max="11" width="10.140625" style="50" customWidth="1"/>
    <col min="12" max="12" width="9.57421875" style="50" bestFit="1" customWidth="1"/>
    <col min="13" max="16384" width="9.140625" style="50" customWidth="1"/>
  </cols>
  <sheetData>
    <row r="1" spans="1:11" ht="12.75" customHeight="1">
      <c r="A1" s="212" t="s">
        <v>152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1">
      <c r="A4" s="217" t="s">
        <v>59</v>
      </c>
      <c r="B4" s="218"/>
      <c r="C4" s="218"/>
      <c r="D4" s="218"/>
      <c r="E4" s="218"/>
      <c r="F4" s="218"/>
      <c r="G4" s="218"/>
      <c r="H4" s="219"/>
      <c r="I4" s="56" t="s">
        <v>276</v>
      </c>
      <c r="J4" s="57" t="s">
        <v>317</v>
      </c>
      <c r="K4" s="58" t="s">
        <v>318</v>
      </c>
    </row>
    <row r="5" spans="1:11" ht="12">
      <c r="A5" s="202">
        <v>1</v>
      </c>
      <c r="B5" s="202"/>
      <c r="C5" s="202"/>
      <c r="D5" s="202"/>
      <c r="E5" s="202"/>
      <c r="F5" s="202"/>
      <c r="G5" s="202"/>
      <c r="H5" s="202"/>
      <c r="I5" s="55">
        <v>2</v>
      </c>
      <c r="J5" s="54">
        <v>3</v>
      </c>
      <c r="K5" s="54">
        <v>4</v>
      </c>
    </row>
    <row r="6" spans="1:11" ht="12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30">
        <f>J9+J16+J26+J35+J39</f>
        <v>195632047</v>
      </c>
      <c r="K8" s="130">
        <f>K9+K16+K26+K35+K39</f>
        <v>194481443</v>
      </c>
    </row>
    <row r="9" spans="1:11" ht="12">
      <c r="A9" s="220" t="s">
        <v>204</v>
      </c>
      <c r="B9" s="221"/>
      <c r="C9" s="221"/>
      <c r="D9" s="221"/>
      <c r="E9" s="221"/>
      <c r="F9" s="221"/>
      <c r="G9" s="221"/>
      <c r="H9" s="222"/>
      <c r="I9" s="1">
        <v>3</v>
      </c>
      <c r="J9" s="130">
        <f>SUM(J10:J15)</f>
        <v>53472</v>
      </c>
      <c r="K9" s="130">
        <f>SUM(K10:K15)</f>
        <v>53099</v>
      </c>
    </row>
    <row r="10" spans="1:11" ht="12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43472</v>
      </c>
      <c r="K11" s="7">
        <v>43099</v>
      </c>
    </row>
    <row r="12" spans="1:11" ht="12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">
      <c r="A13" s="220" t="s">
        <v>207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">
      <c r="A14" s="220" t="s">
        <v>208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">
      <c r="A15" s="220" t="s">
        <v>209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10000</v>
      </c>
      <c r="K15" s="7">
        <v>10000</v>
      </c>
    </row>
    <row r="16" spans="1:11" ht="12">
      <c r="A16" s="220" t="s">
        <v>205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0">
        <f>SUM(J17:J25)</f>
        <v>195531030</v>
      </c>
      <c r="K16" s="130">
        <f>SUM(K17:K25)</f>
        <v>194380799</v>
      </c>
    </row>
    <row r="17" spans="1:11" ht="12">
      <c r="A17" s="220">
        <v>54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28766255</v>
      </c>
      <c r="K17" s="7">
        <v>28766255</v>
      </c>
    </row>
    <row r="18" spans="1:11" ht="12">
      <c r="A18" s="220" t="s">
        <v>245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74602314</v>
      </c>
      <c r="K18" s="7">
        <v>73742835</v>
      </c>
    </row>
    <row r="19" spans="1:11" ht="12">
      <c r="A19" s="220" t="s">
        <v>210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85419809</v>
      </c>
      <c r="K19" s="7">
        <v>84176644</v>
      </c>
    </row>
    <row r="20" spans="1:11" ht="12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3272062</v>
      </c>
      <c r="K20" s="7">
        <v>3525354</v>
      </c>
    </row>
    <row r="21" spans="1:11" ht="12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3318979</v>
      </c>
      <c r="K23" s="7">
        <v>4018100</v>
      </c>
    </row>
    <row r="24" spans="1:11" ht="12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151611</v>
      </c>
      <c r="K24" s="7">
        <v>151611</v>
      </c>
    </row>
    <row r="25" spans="1:11" ht="12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">
      <c r="A26" s="220" t="s">
        <v>189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0">
        <f>SUM(J27:J34)</f>
        <v>47545</v>
      </c>
      <c r="K26" s="130">
        <f>SUM(K27:K34)</f>
        <v>47545</v>
      </c>
    </row>
    <row r="27" spans="1:11" ht="12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47340</v>
      </c>
      <c r="K31" s="7">
        <v>47340</v>
      </c>
    </row>
    <row r="32" spans="1:11" ht="12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205</v>
      </c>
      <c r="K33" s="7">
        <v>205</v>
      </c>
    </row>
    <row r="34" spans="1:11" ht="12">
      <c r="A34" s="220" t="s">
        <v>182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">
      <c r="A35" s="220" t="s">
        <v>183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0">
        <f>SUM(J36:J38)</f>
        <v>0</v>
      </c>
      <c r="K35" s="130">
        <f>SUM(K36:K38)</f>
        <v>0</v>
      </c>
    </row>
    <row r="36" spans="1:11" ht="12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">
      <c r="A39" s="220" t="s">
        <v>184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130">
        <f>J41+J49+J56+J64</f>
        <v>105651417</v>
      </c>
      <c r="K40" s="130">
        <f>K41+K49+K56+K64</f>
        <v>119186140</v>
      </c>
    </row>
    <row r="41" spans="1:12" ht="12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0">
        <f>SUM(J42:J48)</f>
        <v>69144753</v>
      </c>
      <c r="K41" s="130">
        <f>SUM(K42:K48)</f>
        <v>83653275</v>
      </c>
      <c r="L41" s="124"/>
    </row>
    <row r="42" spans="1:12" ht="12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12357520</v>
      </c>
      <c r="K42" s="7">
        <v>19239697</v>
      </c>
      <c r="L42" s="124"/>
    </row>
    <row r="43" spans="1:12" ht="12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19875004</v>
      </c>
      <c r="K43" s="7">
        <v>29836684</v>
      </c>
      <c r="L43" s="124"/>
    </row>
    <row r="44" spans="1:12" ht="12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22701263</v>
      </c>
      <c r="K44" s="7">
        <v>20930886</v>
      </c>
      <c r="L44" s="124"/>
    </row>
    <row r="45" spans="1:12" ht="12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561863</v>
      </c>
      <c r="K45" s="7">
        <v>562737</v>
      </c>
      <c r="L45" s="124"/>
    </row>
    <row r="46" spans="1:12" ht="12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850122</v>
      </c>
      <c r="K46" s="7">
        <v>284290</v>
      </c>
      <c r="L46" s="124"/>
    </row>
    <row r="47" spans="1:12" ht="12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12798981</v>
      </c>
      <c r="K47" s="7">
        <v>12798981</v>
      </c>
      <c r="L47" s="124"/>
    </row>
    <row r="48" spans="1:12" ht="12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  <c r="L48" s="124">
        <f>J48-K48</f>
        <v>0</v>
      </c>
    </row>
    <row r="49" spans="1:11" ht="12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0">
        <f>SUM(J50:J55)</f>
        <v>18320450</v>
      </c>
      <c r="K49" s="130">
        <f>SUM(K50:K55)</f>
        <v>20841331</v>
      </c>
    </row>
    <row r="50" spans="1:11" ht="12">
      <c r="A50" s="220" t="s">
        <v>199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">
      <c r="A51" s="220" t="s">
        <v>200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14541481</v>
      </c>
      <c r="K51" s="7">
        <v>14410458</v>
      </c>
    </row>
    <row r="52" spans="1:11" ht="12">
      <c r="A52" s="220" t="s">
        <v>201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">
      <c r="A53" s="220" t="s">
        <v>202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339053</v>
      </c>
      <c r="K53" s="7">
        <v>220515</v>
      </c>
    </row>
    <row r="54" spans="1:11" ht="12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3048250</v>
      </c>
      <c r="K54" s="7">
        <v>5632484</v>
      </c>
    </row>
    <row r="55" spans="1:11" ht="12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391666</v>
      </c>
      <c r="K55" s="7">
        <v>577874</v>
      </c>
    </row>
    <row r="56" spans="1:11" ht="12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0">
        <f>SUM(J57:J63)</f>
        <v>714150</v>
      </c>
      <c r="K56" s="130">
        <f>SUM(K57:K63)</f>
        <v>645101</v>
      </c>
    </row>
    <row r="57" spans="1:11" ht="12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">
      <c r="A59" s="220" t="s">
        <v>240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/>
      <c r="K61" s="7"/>
    </row>
    <row r="62" spans="1:11" ht="12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708643</v>
      </c>
      <c r="K62" s="7">
        <v>639599</v>
      </c>
    </row>
    <row r="63" spans="1:11" ht="12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5507</v>
      </c>
      <c r="K63" s="7">
        <v>5502</v>
      </c>
    </row>
    <row r="64" spans="1:11" ht="12">
      <c r="A64" s="220" t="s">
        <v>206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17472064</v>
      </c>
      <c r="K64" s="7">
        <v>14046433</v>
      </c>
    </row>
    <row r="65" spans="1:11" ht="12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171435</v>
      </c>
      <c r="K65" s="7">
        <v>1112255</v>
      </c>
    </row>
    <row r="66" spans="1:11" ht="12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130">
        <f>J7+J8+J40+J65</f>
        <v>301454899</v>
      </c>
      <c r="K66" s="51">
        <f>K7+K8+K40+K65</f>
        <v>314779838</v>
      </c>
    </row>
    <row r="67" spans="1:11" ht="12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">
      <c r="A69" s="206" t="s">
        <v>190</v>
      </c>
      <c r="B69" s="207"/>
      <c r="C69" s="207"/>
      <c r="D69" s="207"/>
      <c r="E69" s="207"/>
      <c r="F69" s="207"/>
      <c r="G69" s="207"/>
      <c r="H69" s="208"/>
      <c r="I69" s="3">
        <v>62</v>
      </c>
      <c r="J69" s="52">
        <f>J70+J71+J72+J78+J79+J82+J85</f>
        <v>208579735</v>
      </c>
      <c r="K69" s="52">
        <f>K70+K71+K72+K78+K79+K82+K85</f>
        <v>213196494</v>
      </c>
    </row>
    <row r="70" spans="1:11" ht="12">
      <c r="A70" s="220" t="s">
        <v>140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105530440</v>
      </c>
      <c r="K70" s="7">
        <v>105530440</v>
      </c>
    </row>
    <row r="71" spans="1:11" ht="12">
      <c r="A71" s="220" t="s">
        <v>141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">
      <c r="A72" s="220" t="s">
        <v>142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0">
        <f>J73+J74-J75+J76+J77</f>
        <v>1316671</v>
      </c>
      <c r="K72" s="130">
        <f>K73+K74-K75+K76+K77</f>
        <v>1316671</v>
      </c>
    </row>
    <row r="73" spans="1:11" ht="12">
      <c r="A73" s="220" t="s">
        <v>143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1524531</v>
      </c>
      <c r="K73" s="7">
        <v>1524531</v>
      </c>
    </row>
    <row r="74" spans="1:11" ht="12">
      <c r="A74" s="220" t="s">
        <v>144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">
      <c r="A75" s="220" t="s">
        <v>132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207860</v>
      </c>
      <c r="K75" s="7">
        <v>207860</v>
      </c>
    </row>
    <row r="76" spans="1:11" ht="12">
      <c r="A76" s="220" t="s">
        <v>133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">
      <c r="A77" s="220" t="s">
        <v>134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">
      <c r="A78" s="220" t="s">
        <v>135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46851830</v>
      </c>
      <c r="K78" s="7">
        <v>46851830</v>
      </c>
    </row>
    <row r="79" spans="1:11" ht="12">
      <c r="A79" s="220" t="s">
        <v>236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0">
        <f>J80-J81</f>
        <v>47329010</v>
      </c>
      <c r="K79" s="130">
        <f>K80-K81</f>
        <v>54880794</v>
      </c>
    </row>
    <row r="80" spans="1:11" ht="12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47329010</v>
      </c>
      <c r="K80" s="7">
        <v>54880794</v>
      </c>
    </row>
    <row r="81" spans="1:11" ht="12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">
      <c r="A82" s="220" t="s">
        <v>237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0">
        <f>J83-J84</f>
        <v>7551784</v>
      </c>
      <c r="K82" s="130">
        <f>K83-K84</f>
        <v>4616759</v>
      </c>
    </row>
    <row r="83" spans="1:11" ht="12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7551784</v>
      </c>
      <c r="K83" s="7">
        <v>4616759</v>
      </c>
    </row>
    <row r="84" spans="1:11" ht="12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">
      <c r="A85" s="220" t="s">
        <v>172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130">
        <f>SUM(J87:J89)</f>
        <v>2237096</v>
      </c>
      <c r="K86" s="130">
        <f>SUM(K87:K89)</f>
        <v>1837328</v>
      </c>
    </row>
    <row r="87" spans="1:11" ht="12">
      <c r="A87" s="220" t="s">
        <v>339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1837328</v>
      </c>
      <c r="K87" s="7">
        <v>1837328</v>
      </c>
    </row>
    <row r="88" spans="1:11" ht="12">
      <c r="A88" s="220" t="s">
        <v>129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">
      <c r="A89" s="220" t="s">
        <v>130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399768</v>
      </c>
      <c r="K89" s="7"/>
    </row>
    <row r="90" spans="1:11" ht="12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30">
        <f>SUM(J91:J99)</f>
        <v>42535989</v>
      </c>
      <c r="K90" s="130">
        <f>SUM(K91:K99)</f>
        <v>42366940</v>
      </c>
    </row>
    <row r="91" spans="1:11" ht="12">
      <c r="A91" s="220" t="s">
        <v>131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">
      <c r="A92" s="220" t="s">
        <v>241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30027301</v>
      </c>
      <c r="K93" s="7">
        <v>29867155</v>
      </c>
    </row>
    <row r="94" spans="1:11" ht="12">
      <c r="A94" s="220" t="s">
        <v>242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">
      <c r="A95" s="220" t="s">
        <v>243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1253740</v>
      </c>
      <c r="K95" s="7">
        <v>1244837</v>
      </c>
    </row>
    <row r="96" spans="1:11" ht="12">
      <c r="A96" s="220" t="s">
        <v>244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970400</v>
      </c>
      <c r="K98" s="7">
        <v>970400</v>
      </c>
    </row>
    <row r="99" spans="1:11" ht="12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10284548</v>
      </c>
      <c r="K99" s="7">
        <v>10284548</v>
      </c>
    </row>
    <row r="100" spans="1:11" ht="12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30">
        <f>SUM(J101:J112)</f>
        <v>48093658</v>
      </c>
      <c r="K100" s="130">
        <f>SUM(K101:K112)</f>
        <v>56326655</v>
      </c>
    </row>
    <row r="101" spans="1:11" ht="12">
      <c r="A101" s="220" t="s">
        <v>131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">
      <c r="A102" s="220" t="s">
        <v>241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5733054</v>
      </c>
      <c r="K103" s="7">
        <v>4208618</v>
      </c>
    </row>
    <row r="104" spans="1:11" ht="12">
      <c r="A104" s="220" t="s">
        <v>242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1030159</v>
      </c>
      <c r="K104" s="7">
        <v>24041</v>
      </c>
    </row>
    <row r="105" spans="1:11" ht="12">
      <c r="A105" s="220" t="s">
        <v>243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25318206</v>
      </c>
      <c r="K105" s="7">
        <v>35453991</v>
      </c>
    </row>
    <row r="106" spans="1:11" ht="12">
      <c r="A106" s="220" t="s">
        <v>244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3976255</v>
      </c>
      <c r="K108" s="7">
        <v>3630469</v>
      </c>
    </row>
    <row r="109" spans="1:11" ht="12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2594957</v>
      </c>
      <c r="K109" s="7">
        <v>3598159</v>
      </c>
    </row>
    <row r="110" spans="1:11" ht="12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9441027</v>
      </c>
      <c r="K112" s="7">
        <v>9411377</v>
      </c>
    </row>
    <row r="113" spans="1:11" ht="12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8421</v>
      </c>
      <c r="K113" s="7">
        <v>1052421</v>
      </c>
    </row>
    <row r="114" spans="1:11" ht="12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30">
        <f>J69+J86+J90+J100+J113</f>
        <v>301454899</v>
      </c>
      <c r="K114" s="130">
        <f>K69+K86+K90+K100+K113</f>
        <v>314779838</v>
      </c>
    </row>
    <row r="115" spans="1:11" ht="12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">
      <c r="A116" s="226" t="s">
        <v>308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">
      <c r="A117" s="206" t="s">
        <v>185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">
      <c r="A120" s="245" t="s">
        <v>309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67:J69 K83:K85 K42:K48 K27:K34 K10:K15 K50:K55 K36:K39 K17:K25 J1:K7 K57:K71 K73:K78 L1:IV65536 K87:K89 K91:K99 K101:K113 K80:K81 J115:K65536"/>
    <dataValidation type="whole" operator="greaterThanOrEqual" allowBlank="1" showInputMessage="1" showErrorMessage="1" errorTitle="Pogrešan unos" error="Mogu se unijeti samo cjelobrojne pozitivne vrijednosti." sqref="J8:J66 J70 J72:J77 J79:J84 J86:J114 K26 K35 K56 K49 K40:K41 K16 K8:K9 K72 K79 K86 K90 K100 K114 K8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56" zoomScaleSheetLayoutView="156" zoomScalePageLayoutView="0" workbookViewId="0" topLeftCell="A1">
      <selection activeCell="K53" sqref="K53"/>
    </sheetView>
  </sheetViews>
  <sheetFormatPr defaultColWidth="9.140625" defaultRowHeight="12.75"/>
  <cols>
    <col min="1" max="7" width="9.140625" style="50" customWidth="1"/>
    <col min="8" max="8" width="1.1484375" style="50" customWidth="1"/>
    <col min="9" max="9" width="5.8515625" style="50" customWidth="1"/>
    <col min="10" max="10" width="9.8515625" style="50" customWidth="1"/>
    <col min="11" max="11" width="16.57421875" style="50" customWidth="1"/>
    <col min="12" max="12" width="9.8515625" style="50" customWidth="1"/>
    <col min="13" max="13" width="10.421875" style="50" customWidth="1"/>
    <col min="14" max="16384" width="9.140625" style="50" customWidth="1"/>
  </cols>
  <sheetData>
    <row r="1" spans="1:13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337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1.75">
      <c r="A4" s="248" t="s">
        <v>59</v>
      </c>
      <c r="B4" s="248"/>
      <c r="C4" s="248"/>
      <c r="D4" s="248"/>
      <c r="E4" s="248"/>
      <c r="F4" s="248"/>
      <c r="G4" s="248"/>
      <c r="H4" s="248"/>
      <c r="I4" s="56" t="s">
        <v>277</v>
      </c>
      <c r="J4" s="249" t="s">
        <v>317</v>
      </c>
      <c r="K4" s="249"/>
      <c r="L4" s="249" t="s">
        <v>318</v>
      </c>
      <c r="M4" s="249"/>
    </row>
    <row r="5" spans="1:13" ht="12">
      <c r="A5" s="248"/>
      <c r="B5" s="248"/>
      <c r="C5" s="248"/>
      <c r="D5" s="248"/>
      <c r="E5" s="248"/>
      <c r="F5" s="248"/>
      <c r="G5" s="248"/>
      <c r="H5" s="248"/>
      <c r="I5" s="56"/>
      <c r="J5" s="58" t="s">
        <v>312</v>
      </c>
      <c r="K5" s="58" t="s">
        <v>313</v>
      </c>
      <c r="L5" s="58" t="s">
        <v>312</v>
      </c>
      <c r="M5" s="58" t="s">
        <v>313</v>
      </c>
    </row>
    <row r="6" spans="1:13" ht="12">
      <c r="A6" s="249">
        <v>1</v>
      </c>
      <c r="B6" s="249"/>
      <c r="C6" s="249"/>
      <c r="D6" s="249"/>
      <c r="E6" s="249"/>
      <c r="F6" s="249"/>
      <c r="G6" s="249"/>
      <c r="H6" s="24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2">
        <f>SUM(J8:J9)</f>
        <v>47543579</v>
      </c>
      <c r="K7" s="52">
        <f>SUM(K8:K9)</f>
        <v>47543579</v>
      </c>
      <c r="L7" s="52">
        <f>SUM(L8:L9)</f>
        <v>58433091</v>
      </c>
      <c r="M7" s="52">
        <f>SUM(M8:M9)</f>
        <v>58433091</v>
      </c>
    </row>
    <row r="8" spans="1:13" ht="12">
      <c r="A8" s="209" t="s">
        <v>151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47279312</v>
      </c>
      <c r="K8" s="7">
        <v>47279312</v>
      </c>
      <c r="L8" s="7">
        <v>57858890</v>
      </c>
      <c r="M8" s="7">
        <v>57858890</v>
      </c>
    </row>
    <row r="9" spans="1:13" ht="12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264267</v>
      </c>
      <c r="K9" s="7">
        <v>264267</v>
      </c>
      <c r="L9" s="7">
        <v>574201</v>
      </c>
      <c r="M9" s="7">
        <v>574201</v>
      </c>
    </row>
    <row r="10" spans="1:13" ht="12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1">
        <f>J11+J12+J16+J20+J21+J22+J25+J26</f>
        <v>44823289</v>
      </c>
      <c r="K10" s="51">
        <f>K11+K12+K16+K20+K21+K22+K25+K26</f>
        <v>44823289</v>
      </c>
      <c r="L10" s="51">
        <f>L11+L12+L16+L20+L21+L22+L25+L26</f>
        <v>52360211</v>
      </c>
      <c r="M10" s="51">
        <f>M11+M12+M16+M20+M21+M22+M25+M26</f>
        <v>52360211</v>
      </c>
    </row>
    <row r="11" spans="1:13" ht="12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-5351042</v>
      </c>
      <c r="K11" s="7">
        <v>-5351042</v>
      </c>
      <c r="L11" s="7">
        <v>-8180487</v>
      </c>
      <c r="M11" s="7">
        <v>-8180487</v>
      </c>
    </row>
    <row r="12" spans="1:13" ht="12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1">
        <f>SUM(J13:J15)</f>
        <v>32844570</v>
      </c>
      <c r="K12" s="51">
        <f>SUM(K13:K15)</f>
        <v>32844570</v>
      </c>
      <c r="L12" s="51">
        <f>SUM(L13:L15)</f>
        <v>41219271</v>
      </c>
      <c r="M12" s="51">
        <f>SUM(M13:M15)</f>
        <v>41219271</v>
      </c>
    </row>
    <row r="13" spans="1:13" ht="12">
      <c r="A13" s="220" t="s">
        <v>145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28982428</v>
      </c>
      <c r="K13" s="7">
        <v>28982428</v>
      </c>
      <c r="L13" s="7">
        <v>37162529</v>
      </c>
      <c r="M13" s="7">
        <v>37162529</v>
      </c>
    </row>
    <row r="14" spans="1:13" ht="12">
      <c r="A14" s="220" t="s">
        <v>146</v>
      </c>
      <c r="B14" s="221"/>
      <c r="C14" s="221"/>
      <c r="D14" s="221"/>
      <c r="E14" s="221"/>
      <c r="F14" s="221"/>
      <c r="G14" s="221"/>
      <c r="H14" s="222"/>
      <c r="I14" s="1">
        <v>118</v>
      </c>
      <c r="J14" s="125">
        <v>44218</v>
      </c>
      <c r="K14" s="125">
        <v>44218</v>
      </c>
      <c r="L14" s="125">
        <v>0</v>
      </c>
      <c r="M14" s="7">
        <v>0</v>
      </c>
    </row>
    <row r="15" spans="1:13" ht="12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3817924</v>
      </c>
      <c r="K15" s="7">
        <v>3817924</v>
      </c>
      <c r="L15" s="7">
        <v>4056742</v>
      </c>
      <c r="M15" s="7">
        <v>4056742</v>
      </c>
    </row>
    <row r="16" spans="1:13" ht="12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1">
        <f>SUM(J17:J19)</f>
        <v>12262395</v>
      </c>
      <c r="K16" s="51">
        <f>SUM(K17:K19)</f>
        <v>12262395</v>
      </c>
      <c r="L16" s="51">
        <f>SUM(L17:L19)</f>
        <v>13453254</v>
      </c>
      <c r="M16" s="51">
        <f>SUM(M17:M19)</f>
        <v>13453254</v>
      </c>
    </row>
    <row r="17" spans="1:13" ht="12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8356172</v>
      </c>
      <c r="K17" s="7">
        <v>8356172</v>
      </c>
      <c r="L17" s="7">
        <v>9063483</v>
      </c>
      <c r="M17" s="7">
        <v>9063483</v>
      </c>
    </row>
    <row r="18" spans="1:13" ht="12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2332805</v>
      </c>
      <c r="K18" s="7">
        <v>2332805</v>
      </c>
      <c r="L18" s="7">
        <v>2723062</v>
      </c>
      <c r="M18" s="7">
        <v>2723062</v>
      </c>
    </row>
    <row r="19" spans="1:13" ht="12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1573418</v>
      </c>
      <c r="K19" s="7">
        <v>1573418</v>
      </c>
      <c r="L19" s="7">
        <v>1666709</v>
      </c>
      <c r="M19" s="7">
        <v>1666709</v>
      </c>
    </row>
    <row r="20" spans="1:13" ht="12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2728169</v>
      </c>
      <c r="K20" s="7">
        <v>2728169</v>
      </c>
      <c r="L20" s="7">
        <v>3250743</v>
      </c>
      <c r="M20" s="7">
        <v>3250743</v>
      </c>
    </row>
    <row r="21" spans="1:13" ht="12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125">
        <v>2339197</v>
      </c>
      <c r="K21" s="125">
        <v>2339197</v>
      </c>
      <c r="L21" s="125">
        <v>2617430</v>
      </c>
      <c r="M21" s="7">
        <v>2617430</v>
      </c>
    </row>
    <row r="22" spans="1:13" ht="12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">
      <c r="A23" s="220" t="s">
        <v>136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">
      <c r="A24" s="220" t="s">
        <v>137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6.5" customHeight="1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1">
        <f>SUM(J28:J32)</f>
        <v>205440.58</v>
      </c>
      <c r="K27" s="51">
        <f>SUM(K28:K32)</f>
        <v>205440.58</v>
      </c>
      <c r="L27" s="130">
        <f>SUM(L28:L32)</f>
        <v>87202</v>
      </c>
      <c r="M27" s="130">
        <f>SUM(M28:M32)</f>
        <v>87202</v>
      </c>
    </row>
    <row r="28" spans="1:13" ht="21" customHeight="1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9.5" customHeight="1">
      <c r="A29" s="209" t="s">
        <v>154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205440.58</v>
      </c>
      <c r="K29" s="7">
        <v>205440.58</v>
      </c>
      <c r="L29" s="7">
        <v>87202</v>
      </c>
      <c r="M29" s="7">
        <v>87202</v>
      </c>
    </row>
    <row r="30" spans="1:13" ht="12">
      <c r="A30" s="209" t="s">
        <v>138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">
      <c r="A32" s="209" t="s">
        <v>139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1">
        <f>SUM(J34:J37)</f>
        <v>648750.32</v>
      </c>
      <c r="K33" s="51">
        <f>SUM(K34:K37)</f>
        <v>648750.32</v>
      </c>
      <c r="L33" s="51">
        <f>SUM(L34:L37)</f>
        <v>529888</v>
      </c>
      <c r="M33" s="51">
        <f>SUM(M34:M37)</f>
        <v>529888</v>
      </c>
    </row>
    <row r="34" spans="1:13" ht="27" customHeight="1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30" customHeight="1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648750.32</v>
      </c>
      <c r="K35" s="7">
        <v>648750.32</v>
      </c>
      <c r="L35" s="7">
        <v>529888</v>
      </c>
      <c r="M35" s="7">
        <v>529888</v>
      </c>
    </row>
    <row r="36" spans="1:13" ht="12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21.75" customHeight="1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">
      <c r="A38" s="209" t="s">
        <v>194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">
      <c r="A39" s="209" t="s">
        <v>195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1">
        <f>J7+J27+J38+J40</f>
        <v>47749019.58</v>
      </c>
      <c r="K42" s="51">
        <f>K7+K27+K38+K40</f>
        <v>47749019.58</v>
      </c>
      <c r="L42" s="51">
        <f>L7+L27+L38+L40</f>
        <v>58520293</v>
      </c>
      <c r="M42" s="51">
        <f>M7+M27+M38+M40</f>
        <v>58520293</v>
      </c>
    </row>
    <row r="43" spans="1:13" ht="12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1">
        <f>J10+J33+J39+J41</f>
        <v>45472039.32</v>
      </c>
      <c r="K43" s="51">
        <f>K10+K33+K39+K41</f>
        <v>45472039.32</v>
      </c>
      <c r="L43" s="130">
        <f>L10+L33+L39+L41</f>
        <v>52890099</v>
      </c>
      <c r="M43" s="130">
        <f>M10+M33+M39+M41</f>
        <v>52890099</v>
      </c>
    </row>
    <row r="44" spans="1:13" ht="12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1">
        <f>J42-J43</f>
        <v>2276980.259999998</v>
      </c>
      <c r="K44" s="51">
        <f>K42-K43</f>
        <v>2276980.259999998</v>
      </c>
      <c r="L44" s="130">
        <f>L42-L43</f>
        <v>5630194</v>
      </c>
      <c r="M44" s="130">
        <f>M42-M43</f>
        <v>5630194</v>
      </c>
    </row>
    <row r="45" spans="1:13" ht="12">
      <c r="A45" s="229" t="s">
        <v>216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1">
        <f>IF(J42&gt;J43,J42-J43,0)</f>
        <v>2276980.259999998</v>
      </c>
      <c r="K45" s="51">
        <f>IF(K42&gt;K43,K42-K43,0)</f>
        <v>2276980.259999998</v>
      </c>
      <c r="L45" s="51">
        <f>IF(L42&gt;L43,L42-L43,0)</f>
        <v>5630194</v>
      </c>
      <c r="M45" s="51">
        <f>IF(M42&gt;M43,M42-M43,0)</f>
        <v>5630194</v>
      </c>
    </row>
    <row r="46" spans="1:13" ht="12">
      <c r="A46" s="229" t="s">
        <v>217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409857</v>
      </c>
      <c r="K47" s="7">
        <v>409857</v>
      </c>
      <c r="L47" s="7">
        <v>1013435</v>
      </c>
      <c r="M47" s="7">
        <v>1013435</v>
      </c>
    </row>
    <row r="48" spans="1:13" ht="12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1">
        <f>J44-J47</f>
        <v>1867123.259999998</v>
      </c>
      <c r="K48" s="51">
        <f>K44-K47</f>
        <v>1867123.259999998</v>
      </c>
      <c r="L48" s="51">
        <f>L44-L47</f>
        <v>4616759</v>
      </c>
      <c r="M48" s="51">
        <f>M44-M47</f>
        <v>4616759</v>
      </c>
    </row>
    <row r="49" spans="1:13" ht="12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1">
        <f>IF(J48&gt;0,J48,0)</f>
        <v>1867123.259999998</v>
      </c>
      <c r="K49" s="51">
        <f>IF(K48&gt;0,K48,0)</f>
        <v>1867123.259999998</v>
      </c>
      <c r="L49" s="51">
        <f>IF(L48&gt;0,L48,0)</f>
        <v>4616759</v>
      </c>
      <c r="M49" s="51">
        <f>IF(M48&gt;0,M48,0)</f>
        <v>4616759</v>
      </c>
    </row>
    <row r="50" spans="1:13" ht="12">
      <c r="A50" s="253" t="s">
        <v>218</v>
      </c>
      <c r="B50" s="254"/>
      <c r="C50" s="254"/>
      <c r="D50" s="254"/>
      <c r="E50" s="254"/>
      <c r="F50" s="254"/>
      <c r="G50" s="254"/>
      <c r="H50" s="255"/>
      <c r="I50" s="2">
        <v>154</v>
      </c>
      <c r="J50" s="131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21.75" customHeight="1">
      <c r="A51" s="226" t="s">
        <v>310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186</v>
      </c>
      <c r="B52" s="207"/>
      <c r="C52" s="207"/>
      <c r="D52" s="207"/>
      <c r="E52" s="207"/>
      <c r="F52" s="207"/>
      <c r="G52" s="207"/>
      <c r="H52" s="207"/>
      <c r="I52" s="53"/>
      <c r="J52" s="53"/>
      <c r="K52" s="53"/>
      <c r="L52" s="53"/>
      <c r="M52" s="60"/>
    </row>
    <row r="53" spans="1:13" ht="12">
      <c r="A53" s="250" t="s">
        <v>232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">
      <c r="A54" s="250" t="s">
        <v>233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24.75" customHeight="1">
      <c r="A55" s="226" t="s">
        <v>188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7.25" customHeight="1">
      <c r="A56" s="206" t="s">
        <v>203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1867123.259999998</v>
      </c>
      <c r="K56" s="6">
        <f>K48</f>
        <v>1867123.259999998</v>
      </c>
      <c r="L56" s="6">
        <f>L49</f>
        <v>4616759</v>
      </c>
      <c r="M56" s="6">
        <f>M48</f>
        <v>4616759</v>
      </c>
    </row>
    <row r="57" spans="1:13" ht="12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28.5" customHeight="1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25.5" customHeight="1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23.25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25.5" customHeight="1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27" customHeight="1">
      <c r="A66" s="209" t="s">
        <v>192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">
      <c r="A67" s="209" t="s">
        <v>193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9">
        <f>J56+J66</f>
        <v>1867123.259999998</v>
      </c>
      <c r="K67" s="59">
        <f>K56+K66</f>
        <v>1867123.259999998</v>
      </c>
      <c r="L67" s="59">
        <f>L56+L66</f>
        <v>4616759</v>
      </c>
      <c r="M67" s="59">
        <f>M56+M66</f>
        <v>4616759</v>
      </c>
    </row>
    <row r="68" spans="1:13" ht="25.5" customHeight="1">
      <c r="A68" s="260" t="s">
        <v>311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21" customHeight="1">
      <c r="A69" s="262" t="s">
        <v>187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">
      <c r="A70" s="250" t="s">
        <v>232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">
      <c r="A71" s="257" t="s">
        <v>233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A1:I65536 J51:J65536 K7:K65536 J1:K6 L1:M26 L28:M42 J7:J49 N1:IV65536 L45:M65536"/>
    <dataValidation type="whole" operator="greaterThanOrEqual" allowBlank="1" showInputMessage="1" showErrorMessage="1" errorTitle="Pogrešan unos" error="Mogu se unijeti samo cjelobrojne pozitivne vrijednosti." sqref="L27:M27 J50 L43:M4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view="pageBreakPreview" zoomScale="198" zoomScaleSheetLayoutView="198" zoomScalePageLayoutView="0" workbookViewId="0" topLeftCell="H49">
      <selection activeCell="L9" sqref="L9"/>
    </sheetView>
  </sheetViews>
  <sheetFormatPr defaultColWidth="9.140625" defaultRowHeight="12.75"/>
  <cols>
    <col min="1" max="1" width="52.421875" style="50" customWidth="1"/>
    <col min="2" max="2" width="0" style="50" hidden="1" customWidth="1"/>
    <col min="3" max="3" width="1.421875" style="50" hidden="1" customWidth="1"/>
    <col min="4" max="5" width="9.140625" style="50" hidden="1" customWidth="1"/>
    <col min="6" max="6" width="3.8515625" style="50" hidden="1" customWidth="1"/>
    <col min="7" max="7" width="9.140625" style="50" hidden="1" customWidth="1"/>
    <col min="8" max="8" width="0.13671875" style="50" customWidth="1"/>
    <col min="9" max="9" width="9.140625" style="50" customWidth="1"/>
    <col min="10" max="10" width="15.00390625" style="50" customWidth="1"/>
    <col min="11" max="11" width="16.7109375" style="50" customWidth="1"/>
    <col min="12" max="16384" width="9.140625" style="50" customWidth="1"/>
  </cols>
  <sheetData>
    <row r="1" spans="1:11" ht="12.75" customHeight="1">
      <c r="A1" s="309" t="s">
        <v>163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0" t="s">
        <v>346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" customHeight="1">
      <c r="A3" s="134" t="s">
        <v>338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ht="21.75" customHeight="1">
      <c r="A4" s="311" t="s">
        <v>59</v>
      </c>
      <c r="B4" s="311"/>
      <c r="C4" s="311"/>
      <c r="D4" s="311"/>
      <c r="E4" s="311"/>
      <c r="F4" s="311"/>
      <c r="G4" s="311"/>
      <c r="H4" s="311"/>
      <c r="I4" s="64" t="s">
        <v>277</v>
      </c>
      <c r="J4" s="65" t="s">
        <v>317</v>
      </c>
      <c r="K4" s="65" t="s">
        <v>318</v>
      </c>
    </row>
    <row r="5" spans="1:11" ht="12">
      <c r="A5" s="312">
        <v>1</v>
      </c>
      <c r="B5" s="312"/>
      <c r="C5" s="312"/>
      <c r="D5" s="312"/>
      <c r="E5" s="312"/>
      <c r="F5" s="312"/>
      <c r="G5" s="312"/>
      <c r="H5" s="312"/>
      <c r="I5" s="66">
        <v>2</v>
      </c>
      <c r="J5" s="67" t="s">
        <v>281</v>
      </c>
      <c r="K5" s="67" t="s">
        <v>282</v>
      </c>
    </row>
    <row r="6" spans="1:11" ht="12" customHeight="1">
      <c r="A6" s="307" t="s">
        <v>155</v>
      </c>
      <c r="B6" s="308"/>
      <c r="C6" s="308"/>
      <c r="D6" s="308"/>
      <c r="E6" s="308"/>
      <c r="F6" s="308"/>
      <c r="G6" s="308"/>
      <c r="H6" s="308"/>
      <c r="I6" s="132"/>
      <c r="J6" s="132"/>
      <c r="K6" s="133"/>
    </row>
    <row r="7" spans="1:11" ht="12" customHeight="1">
      <c r="A7" s="301" t="s">
        <v>40</v>
      </c>
      <c r="B7" s="302"/>
      <c r="C7" s="302"/>
      <c r="D7" s="302"/>
      <c r="E7" s="302"/>
      <c r="F7" s="302"/>
      <c r="G7" s="302"/>
      <c r="H7" s="302"/>
      <c r="I7" s="1">
        <v>1</v>
      </c>
      <c r="J7" s="7">
        <v>2276981</v>
      </c>
      <c r="K7" s="7">
        <f>RDG!L45</f>
        <v>5630194</v>
      </c>
    </row>
    <row r="8" spans="1:11" ht="12" customHeight="1">
      <c r="A8" s="301" t="s">
        <v>41</v>
      </c>
      <c r="B8" s="302"/>
      <c r="C8" s="302"/>
      <c r="D8" s="302"/>
      <c r="E8" s="302"/>
      <c r="F8" s="302"/>
      <c r="G8" s="302"/>
      <c r="H8" s="302"/>
      <c r="I8" s="1">
        <v>2</v>
      </c>
      <c r="J8" s="7">
        <v>2728169</v>
      </c>
      <c r="K8" s="7">
        <f>RDG!L20</f>
        <v>3250743</v>
      </c>
    </row>
    <row r="9" spans="1:11" ht="12" customHeight="1">
      <c r="A9" s="301" t="s">
        <v>42</v>
      </c>
      <c r="B9" s="302"/>
      <c r="C9" s="302"/>
      <c r="D9" s="302"/>
      <c r="E9" s="302"/>
      <c r="F9" s="302"/>
      <c r="G9" s="302"/>
      <c r="H9" s="302"/>
      <c r="I9" s="1">
        <v>3</v>
      </c>
      <c r="J9" s="7">
        <v>30204029</v>
      </c>
      <c r="K9" s="7">
        <v>10793201</v>
      </c>
    </row>
    <row r="10" spans="1:11" ht="12" customHeight="1">
      <c r="A10" s="301" t="s">
        <v>43</v>
      </c>
      <c r="B10" s="302"/>
      <c r="C10" s="302"/>
      <c r="D10" s="302"/>
      <c r="E10" s="302"/>
      <c r="F10" s="302"/>
      <c r="G10" s="302"/>
      <c r="H10" s="302"/>
      <c r="I10" s="1">
        <v>4</v>
      </c>
      <c r="J10" s="7">
        <v>106996</v>
      </c>
      <c r="K10" s="7"/>
    </row>
    <row r="11" spans="1:11" ht="12" customHeight="1">
      <c r="A11" s="301" t="s">
        <v>44</v>
      </c>
      <c r="B11" s="302"/>
      <c r="C11" s="302"/>
      <c r="D11" s="302"/>
      <c r="E11" s="302"/>
      <c r="F11" s="302"/>
      <c r="G11" s="302"/>
      <c r="H11" s="302"/>
      <c r="I11" s="1">
        <v>5</v>
      </c>
      <c r="J11" s="7">
        <v>58028</v>
      </c>
      <c r="K11" s="7">
        <v>358447</v>
      </c>
    </row>
    <row r="12" spans="1:12" ht="12" customHeight="1">
      <c r="A12" s="301" t="s">
        <v>51</v>
      </c>
      <c r="B12" s="302"/>
      <c r="C12" s="302"/>
      <c r="D12" s="302"/>
      <c r="E12" s="302"/>
      <c r="F12" s="302"/>
      <c r="G12" s="302"/>
      <c r="H12" s="302"/>
      <c r="I12" s="1">
        <v>6</v>
      </c>
      <c r="J12" s="7"/>
      <c r="K12" s="7"/>
      <c r="L12" s="124"/>
    </row>
    <row r="13" spans="1:11" ht="12" customHeight="1">
      <c r="A13" s="305" t="s">
        <v>156</v>
      </c>
      <c r="B13" s="306"/>
      <c r="C13" s="306"/>
      <c r="D13" s="306"/>
      <c r="E13" s="306"/>
      <c r="F13" s="306"/>
      <c r="G13" s="306"/>
      <c r="H13" s="306"/>
      <c r="I13" s="137">
        <v>7</v>
      </c>
      <c r="J13" s="138">
        <f>SUM(J7:J12)</f>
        <v>35374203</v>
      </c>
      <c r="K13" s="138">
        <f>SUM(K7:K12)</f>
        <v>20032585</v>
      </c>
    </row>
    <row r="14" spans="1:11" ht="12" customHeight="1">
      <c r="A14" s="301" t="s">
        <v>52</v>
      </c>
      <c r="B14" s="302"/>
      <c r="C14" s="302"/>
      <c r="D14" s="302"/>
      <c r="E14" s="302"/>
      <c r="F14" s="302"/>
      <c r="G14" s="302"/>
      <c r="H14" s="302"/>
      <c r="I14" s="1">
        <v>8</v>
      </c>
      <c r="J14" s="7"/>
      <c r="K14" s="7"/>
    </row>
    <row r="15" spans="1:12" ht="12" customHeight="1">
      <c r="A15" s="301" t="s">
        <v>53</v>
      </c>
      <c r="B15" s="302"/>
      <c r="C15" s="302"/>
      <c r="D15" s="302"/>
      <c r="E15" s="302"/>
      <c r="F15" s="302"/>
      <c r="G15" s="302"/>
      <c r="H15" s="302"/>
      <c r="I15" s="1">
        <v>9</v>
      </c>
      <c r="J15" s="7">
        <v>7733632</v>
      </c>
      <c r="K15" s="7">
        <v>2520881</v>
      </c>
      <c r="L15" s="124"/>
    </row>
    <row r="16" spans="1:12" ht="12" customHeight="1">
      <c r="A16" s="301" t="s">
        <v>54</v>
      </c>
      <c r="B16" s="302"/>
      <c r="C16" s="302"/>
      <c r="D16" s="302"/>
      <c r="E16" s="302"/>
      <c r="F16" s="302"/>
      <c r="G16" s="302"/>
      <c r="H16" s="302"/>
      <c r="I16" s="1">
        <v>10</v>
      </c>
      <c r="J16" s="7">
        <v>21509813</v>
      </c>
      <c r="K16" s="7">
        <v>16844731</v>
      </c>
      <c r="L16" s="124"/>
    </row>
    <row r="17" spans="1:11" ht="26.25" customHeight="1">
      <c r="A17" s="301" t="s">
        <v>55</v>
      </c>
      <c r="B17" s="302"/>
      <c r="C17" s="302"/>
      <c r="D17" s="302"/>
      <c r="E17" s="302"/>
      <c r="F17" s="302"/>
      <c r="G17" s="302"/>
      <c r="H17" s="302"/>
      <c r="I17" s="1">
        <v>11</v>
      </c>
      <c r="J17" s="7">
        <v>8235800</v>
      </c>
      <c r="K17" s="7"/>
    </row>
    <row r="18" spans="1:11" ht="28.5" customHeight="1">
      <c r="A18" s="305" t="s">
        <v>157</v>
      </c>
      <c r="B18" s="306"/>
      <c r="C18" s="306"/>
      <c r="D18" s="306"/>
      <c r="E18" s="306"/>
      <c r="F18" s="306"/>
      <c r="G18" s="306"/>
      <c r="H18" s="306"/>
      <c r="I18" s="137">
        <v>12</v>
      </c>
      <c r="J18" s="138">
        <f>SUM(J14:J17)</f>
        <v>37479245</v>
      </c>
      <c r="K18" s="138">
        <f>SUM(K14:K17)</f>
        <v>19365612</v>
      </c>
    </row>
    <row r="19" spans="1:11" ht="21.75" customHeight="1">
      <c r="A19" s="299" t="s">
        <v>36</v>
      </c>
      <c r="B19" s="300"/>
      <c r="C19" s="300"/>
      <c r="D19" s="300"/>
      <c r="E19" s="300"/>
      <c r="F19" s="300"/>
      <c r="G19" s="300"/>
      <c r="H19" s="300"/>
      <c r="I19" s="1">
        <v>13</v>
      </c>
      <c r="J19" s="51">
        <f>IF(J13&gt;J18,J13-J18,0)</f>
        <v>0</v>
      </c>
      <c r="K19" s="51">
        <f>IF(K13&gt;K18,K13-K18,0)</f>
        <v>666973</v>
      </c>
    </row>
    <row r="20" spans="1:11" ht="24.75" customHeight="1">
      <c r="A20" s="299" t="s">
        <v>37</v>
      </c>
      <c r="B20" s="300"/>
      <c r="C20" s="300"/>
      <c r="D20" s="300"/>
      <c r="E20" s="300"/>
      <c r="F20" s="300"/>
      <c r="G20" s="300"/>
      <c r="H20" s="300"/>
      <c r="I20" s="1">
        <v>14</v>
      </c>
      <c r="J20" s="51">
        <f>IF(J18&gt;J13,J18-J13,0)</f>
        <v>2105042</v>
      </c>
      <c r="K20" s="51">
        <f>IF(K18&gt;K13,K18-K13,0)</f>
        <v>0</v>
      </c>
    </row>
    <row r="21" spans="1:11" ht="12" customHeight="1">
      <c r="A21" s="307" t="s">
        <v>158</v>
      </c>
      <c r="B21" s="308"/>
      <c r="C21" s="308"/>
      <c r="D21" s="308"/>
      <c r="E21" s="308"/>
      <c r="F21" s="308"/>
      <c r="G21" s="308"/>
      <c r="H21" s="308"/>
      <c r="I21" s="132"/>
      <c r="J21" s="132"/>
      <c r="K21" s="133"/>
    </row>
    <row r="22" spans="1:11" ht="27.75" customHeight="1">
      <c r="A22" s="301" t="s">
        <v>177</v>
      </c>
      <c r="B22" s="302"/>
      <c r="C22" s="302"/>
      <c r="D22" s="302"/>
      <c r="E22" s="302"/>
      <c r="F22" s="302"/>
      <c r="G22" s="302"/>
      <c r="H22" s="302"/>
      <c r="I22" s="1">
        <v>15</v>
      </c>
      <c r="J22" s="7"/>
      <c r="K22" s="7"/>
    </row>
    <row r="23" spans="1:11" ht="12" customHeight="1">
      <c r="A23" s="301" t="s">
        <v>178</v>
      </c>
      <c r="B23" s="302"/>
      <c r="C23" s="302"/>
      <c r="D23" s="302"/>
      <c r="E23" s="302"/>
      <c r="F23" s="302"/>
      <c r="G23" s="302"/>
      <c r="H23" s="302"/>
      <c r="I23" s="1">
        <v>16</v>
      </c>
      <c r="J23" s="7"/>
      <c r="K23" s="7"/>
    </row>
    <row r="24" spans="1:11" ht="12" customHeight="1">
      <c r="A24" s="301" t="s">
        <v>179</v>
      </c>
      <c r="B24" s="302"/>
      <c r="C24" s="302"/>
      <c r="D24" s="302"/>
      <c r="E24" s="302"/>
      <c r="F24" s="302"/>
      <c r="G24" s="302"/>
      <c r="H24" s="302"/>
      <c r="I24" s="1">
        <v>17</v>
      </c>
      <c r="J24" s="7"/>
      <c r="K24" s="7"/>
    </row>
    <row r="25" spans="1:11" ht="12" customHeight="1">
      <c r="A25" s="301" t="s">
        <v>180</v>
      </c>
      <c r="B25" s="302"/>
      <c r="C25" s="302"/>
      <c r="D25" s="302"/>
      <c r="E25" s="302"/>
      <c r="F25" s="302"/>
      <c r="G25" s="302"/>
      <c r="H25" s="302"/>
      <c r="I25" s="1">
        <v>18</v>
      </c>
      <c r="J25" s="7"/>
      <c r="K25" s="7"/>
    </row>
    <row r="26" spans="1:11" ht="12" customHeight="1">
      <c r="A26" s="301" t="s">
        <v>181</v>
      </c>
      <c r="B26" s="302"/>
      <c r="C26" s="302"/>
      <c r="D26" s="302"/>
      <c r="E26" s="302"/>
      <c r="F26" s="302"/>
      <c r="G26" s="302"/>
      <c r="H26" s="302"/>
      <c r="I26" s="1">
        <v>19</v>
      </c>
      <c r="J26" s="7"/>
      <c r="K26" s="7"/>
    </row>
    <row r="27" spans="1:11" ht="17.25" customHeight="1">
      <c r="A27" s="305" t="s">
        <v>167</v>
      </c>
      <c r="B27" s="306"/>
      <c r="C27" s="306"/>
      <c r="D27" s="306"/>
      <c r="E27" s="306"/>
      <c r="F27" s="306"/>
      <c r="G27" s="306"/>
      <c r="H27" s="306"/>
      <c r="I27" s="137">
        <v>20</v>
      </c>
      <c r="J27" s="138">
        <f>SUM(J22:J26)</f>
        <v>0</v>
      </c>
      <c r="K27" s="138">
        <f>SUM(K22:K26)</f>
        <v>0</v>
      </c>
    </row>
    <row r="28" spans="1:11" ht="17.25" customHeight="1">
      <c r="A28" s="301" t="s">
        <v>115</v>
      </c>
      <c r="B28" s="302"/>
      <c r="C28" s="302"/>
      <c r="D28" s="302"/>
      <c r="E28" s="302"/>
      <c r="F28" s="302"/>
      <c r="G28" s="302"/>
      <c r="H28" s="302"/>
      <c r="I28" s="1">
        <v>21</v>
      </c>
      <c r="J28" s="7">
        <v>3133165</v>
      </c>
      <c r="K28" s="7">
        <v>2102047</v>
      </c>
    </row>
    <row r="29" spans="1:11" ht="19.5" customHeight="1">
      <c r="A29" s="301" t="s">
        <v>116</v>
      </c>
      <c r="B29" s="302"/>
      <c r="C29" s="302"/>
      <c r="D29" s="302"/>
      <c r="E29" s="302"/>
      <c r="F29" s="302"/>
      <c r="G29" s="302"/>
      <c r="H29" s="302"/>
      <c r="I29" s="1">
        <v>22</v>
      </c>
      <c r="J29" s="7"/>
      <c r="K29" s="7"/>
    </row>
    <row r="30" spans="1:11" ht="12" customHeight="1">
      <c r="A30" s="301" t="s">
        <v>16</v>
      </c>
      <c r="B30" s="302"/>
      <c r="C30" s="302"/>
      <c r="D30" s="302"/>
      <c r="E30" s="302"/>
      <c r="F30" s="302"/>
      <c r="G30" s="302"/>
      <c r="H30" s="302"/>
      <c r="I30" s="1">
        <v>23</v>
      </c>
      <c r="J30" s="7">
        <v>198639</v>
      </c>
      <c r="K30" s="7"/>
    </row>
    <row r="31" spans="1:11" ht="29.25" customHeight="1">
      <c r="A31" s="305" t="s">
        <v>5</v>
      </c>
      <c r="B31" s="306"/>
      <c r="C31" s="306"/>
      <c r="D31" s="306"/>
      <c r="E31" s="306"/>
      <c r="F31" s="306"/>
      <c r="G31" s="306"/>
      <c r="H31" s="306"/>
      <c r="I31" s="137">
        <v>24</v>
      </c>
      <c r="J31" s="138">
        <f>SUM(J28:J30)</f>
        <v>3331804</v>
      </c>
      <c r="K31" s="138">
        <f>SUM(K28:K30)</f>
        <v>2102047</v>
      </c>
    </row>
    <row r="32" spans="1:11" ht="32.25" customHeight="1">
      <c r="A32" s="299" t="s">
        <v>38</v>
      </c>
      <c r="B32" s="300"/>
      <c r="C32" s="300"/>
      <c r="D32" s="300"/>
      <c r="E32" s="300"/>
      <c r="F32" s="300"/>
      <c r="G32" s="300"/>
      <c r="H32" s="300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24" customHeight="1">
      <c r="A33" s="299" t="s">
        <v>39</v>
      </c>
      <c r="B33" s="300"/>
      <c r="C33" s="300"/>
      <c r="D33" s="300"/>
      <c r="E33" s="300"/>
      <c r="F33" s="300"/>
      <c r="G33" s="300"/>
      <c r="H33" s="300"/>
      <c r="I33" s="1">
        <v>26</v>
      </c>
      <c r="J33" s="51">
        <f>IF(J31&gt;J27,J31-J27,0)</f>
        <v>3331804</v>
      </c>
      <c r="K33" s="51">
        <f>IF(K31&gt;K27,K31-K27,0)</f>
        <v>2102047</v>
      </c>
    </row>
    <row r="34" spans="1:11" ht="12" customHeight="1">
      <c r="A34" s="307" t="s">
        <v>159</v>
      </c>
      <c r="B34" s="308"/>
      <c r="C34" s="308"/>
      <c r="D34" s="308"/>
      <c r="E34" s="308"/>
      <c r="F34" s="308"/>
      <c r="G34" s="308"/>
      <c r="H34" s="308"/>
      <c r="I34" s="132"/>
      <c r="J34" s="132"/>
      <c r="K34" s="133"/>
    </row>
    <row r="35" spans="1:11" ht="12" customHeight="1">
      <c r="A35" s="301" t="s">
        <v>173</v>
      </c>
      <c r="B35" s="302"/>
      <c r="C35" s="302"/>
      <c r="D35" s="302"/>
      <c r="E35" s="302"/>
      <c r="F35" s="302"/>
      <c r="G35" s="302"/>
      <c r="H35" s="302"/>
      <c r="I35" s="1">
        <v>27</v>
      </c>
      <c r="J35" s="7"/>
      <c r="K35" s="7"/>
    </row>
    <row r="36" spans="1:11" ht="22.5" customHeight="1">
      <c r="A36" s="301" t="s">
        <v>29</v>
      </c>
      <c r="B36" s="302"/>
      <c r="C36" s="302"/>
      <c r="D36" s="302"/>
      <c r="E36" s="302"/>
      <c r="F36" s="302"/>
      <c r="G36" s="302"/>
      <c r="H36" s="302"/>
      <c r="I36" s="1">
        <v>28</v>
      </c>
      <c r="J36" s="7">
        <v>6603369</v>
      </c>
      <c r="K36" s="7"/>
    </row>
    <row r="37" spans="1:11" ht="22.5" customHeight="1">
      <c r="A37" s="301" t="s">
        <v>341</v>
      </c>
      <c r="B37" s="302"/>
      <c r="C37" s="302"/>
      <c r="D37" s="302"/>
      <c r="E37" s="302"/>
      <c r="F37" s="302"/>
      <c r="G37" s="302"/>
      <c r="H37" s="302"/>
      <c r="I37" s="1">
        <v>29</v>
      </c>
      <c r="J37" s="7"/>
      <c r="K37" s="7"/>
    </row>
    <row r="38" spans="1:11" ht="21.75" customHeight="1">
      <c r="A38" s="299" t="s">
        <v>68</v>
      </c>
      <c r="B38" s="300"/>
      <c r="C38" s="300"/>
      <c r="D38" s="300"/>
      <c r="E38" s="300"/>
      <c r="F38" s="300"/>
      <c r="G38" s="300"/>
      <c r="H38" s="300"/>
      <c r="I38" s="1">
        <v>30</v>
      </c>
      <c r="J38" s="51">
        <f>SUM(J35:J37)</f>
        <v>6603369</v>
      </c>
      <c r="K38" s="51"/>
    </row>
    <row r="39" spans="1:11" ht="12" customHeight="1">
      <c r="A39" s="301" t="s">
        <v>31</v>
      </c>
      <c r="B39" s="302"/>
      <c r="C39" s="302"/>
      <c r="D39" s="302"/>
      <c r="E39" s="302"/>
      <c r="F39" s="302"/>
      <c r="G39" s="302"/>
      <c r="H39" s="302"/>
      <c r="I39" s="1">
        <v>31</v>
      </c>
      <c r="J39" s="7">
        <v>1608627</v>
      </c>
      <c r="K39" s="7">
        <v>1990557</v>
      </c>
    </row>
    <row r="40" spans="1:11" ht="12" customHeight="1">
      <c r="A40" s="301" t="s">
        <v>32</v>
      </c>
      <c r="B40" s="302"/>
      <c r="C40" s="302"/>
      <c r="D40" s="302"/>
      <c r="E40" s="302"/>
      <c r="F40" s="302"/>
      <c r="G40" s="302"/>
      <c r="H40" s="302"/>
      <c r="I40" s="1">
        <v>32</v>
      </c>
      <c r="J40" s="7"/>
      <c r="K40" s="7"/>
    </row>
    <row r="41" spans="1:11" ht="12" customHeight="1">
      <c r="A41" s="301" t="s">
        <v>33</v>
      </c>
      <c r="B41" s="302"/>
      <c r="C41" s="302"/>
      <c r="D41" s="302"/>
      <c r="E41" s="302"/>
      <c r="F41" s="302"/>
      <c r="G41" s="302"/>
      <c r="H41" s="302"/>
      <c r="I41" s="1">
        <v>33</v>
      </c>
      <c r="J41" s="7"/>
      <c r="K41" s="7"/>
    </row>
    <row r="42" spans="1:11" ht="12" customHeight="1">
      <c r="A42" s="301" t="s">
        <v>34</v>
      </c>
      <c r="B42" s="302"/>
      <c r="C42" s="302"/>
      <c r="D42" s="302"/>
      <c r="E42" s="302"/>
      <c r="F42" s="302"/>
      <c r="G42" s="302"/>
      <c r="H42" s="302"/>
      <c r="I42" s="1">
        <v>34</v>
      </c>
      <c r="J42" s="7"/>
      <c r="K42" s="7"/>
    </row>
    <row r="43" spans="1:11" ht="12" customHeight="1">
      <c r="A43" s="301" t="s">
        <v>35</v>
      </c>
      <c r="B43" s="302"/>
      <c r="C43" s="302"/>
      <c r="D43" s="302"/>
      <c r="E43" s="302"/>
      <c r="F43" s="302"/>
      <c r="G43" s="302"/>
      <c r="H43" s="302"/>
      <c r="I43" s="1">
        <v>35</v>
      </c>
      <c r="J43" s="7"/>
      <c r="K43" s="7"/>
    </row>
    <row r="44" spans="1:11" ht="23.25" customHeight="1">
      <c r="A44" s="305" t="s">
        <v>69</v>
      </c>
      <c r="B44" s="306"/>
      <c r="C44" s="306"/>
      <c r="D44" s="306"/>
      <c r="E44" s="306"/>
      <c r="F44" s="306"/>
      <c r="G44" s="306"/>
      <c r="H44" s="306"/>
      <c r="I44" s="137">
        <v>36</v>
      </c>
      <c r="J44" s="139">
        <f>SUM(J39:J43)</f>
        <v>1608627</v>
      </c>
      <c r="K44" s="139">
        <f>SUM(K39:K43)</f>
        <v>1990557</v>
      </c>
    </row>
    <row r="45" spans="1:11" ht="33" customHeight="1">
      <c r="A45" s="299" t="s">
        <v>17</v>
      </c>
      <c r="B45" s="300"/>
      <c r="C45" s="300"/>
      <c r="D45" s="300"/>
      <c r="E45" s="300"/>
      <c r="F45" s="300"/>
      <c r="G45" s="300"/>
      <c r="H45" s="300"/>
      <c r="I45" s="1">
        <v>37</v>
      </c>
      <c r="J45" s="51">
        <f>IF(J38&gt;J44,J38-J44,0)</f>
        <v>4994742</v>
      </c>
      <c r="K45" s="51">
        <f>IF(K38&gt;K44,K38-K44,0)</f>
        <v>0</v>
      </c>
    </row>
    <row r="46" spans="1:11" ht="44.25" customHeight="1">
      <c r="A46" s="299" t="s">
        <v>18</v>
      </c>
      <c r="B46" s="300"/>
      <c r="C46" s="300"/>
      <c r="D46" s="300"/>
      <c r="E46" s="300"/>
      <c r="F46" s="300"/>
      <c r="G46" s="300"/>
      <c r="H46" s="300"/>
      <c r="I46" s="1">
        <v>38</v>
      </c>
      <c r="J46" s="51">
        <f>IF(J44&gt;J38,J44-J38,0)</f>
        <v>0</v>
      </c>
      <c r="K46" s="51">
        <f>IF(K44&gt;K38,K44-K38,0)</f>
        <v>1990557</v>
      </c>
    </row>
    <row r="47" spans="1:11" ht="23.25" customHeight="1">
      <c r="A47" s="301" t="s">
        <v>70</v>
      </c>
      <c r="B47" s="302"/>
      <c r="C47" s="302"/>
      <c r="D47" s="302"/>
      <c r="E47" s="302"/>
      <c r="F47" s="302"/>
      <c r="G47" s="302"/>
      <c r="H47" s="302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24.75" customHeight="1">
      <c r="A48" s="301" t="s">
        <v>71</v>
      </c>
      <c r="B48" s="302"/>
      <c r="C48" s="302"/>
      <c r="D48" s="302"/>
      <c r="E48" s="302"/>
      <c r="F48" s="302"/>
      <c r="G48" s="302"/>
      <c r="H48" s="302"/>
      <c r="I48" s="1">
        <v>40</v>
      </c>
      <c r="J48" s="51">
        <f>IF(J20-J19+J33-J32+J46-J45&gt;0,J20-J19+J33-J32+J46-J45,0)</f>
        <v>442104</v>
      </c>
      <c r="K48" s="51">
        <f>IF(K20-K19+K33-K32+K46-K45&gt;0,K20-K19+K33-K32+K46-K45,0)</f>
        <v>3425631</v>
      </c>
    </row>
    <row r="49" spans="1:11" ht="12" customHeight="1">
      <c r="A49" s="301" t="s">
        <v>160</v>
      </c>
      <c r="B49" s="302"/>
      <c r="C49" s="302"/>
      <c r="D49" s="302"/>
      <c r="E49" s="302"/>
      <c r="F49" s="302"/>
      <c r="G49" s="302"/>
      <c r="H49" s="302"/>
      <c r="I49" s="1">
        <v>41</v>
      </c>
      <c r="J49" s="7">
        <v>1081260</v>
      </c>
      <c r="K49" s="7">
        <f>Bilanca!J64</f>
        <v>17472064</v>
      </c>
    </row>
    <row r="50" spans="1:11" ht="12" customHeight="1">
      <c r="A50" s="301" t="s">
        <v>174</v>
      </c>
      <c r="B50" s="302"/>
      <c r="C50" s="302"/>
      <c r="D50" s="302"/>
      <c r="E50" s="302"/>
      <c r="F50" s="302"/>
      <c r="G50" s="302"/>
      <c r="H50" s="302"/>
      <c r="I50" s="1">
        <v>42</v>
      </c>
      <c r="J50" s="7">
        <f>J47</f>
        <v>0</v>
      </c>
      <c r="K50" s="7">
        <f>K47</f>
        <v>0</v>
      </c>
    </row>
    <row r="51" spans="1:11" ht="12" customHeight="1">
      <c r="A51" s="301" t="s">
        <v>175</v>
      </c>
      <c r="B51" s="302"/>
      <c r="C51" s="302"/>
      <c r="D51" s="302"/>
      <c r="E51" s="302"/>
      <c r="F51" s="302"/>
      <c r="G51" s="302"/>
      <c r="H51" s="302"/>
      <c r="I51" s="1">
        <v>43</v>
      </c>
      <c r="J51" s="5">
        <f>J48</f>
        <v>442104</v>
      </c>
      <c r="K51" s="5">
        <f>K48</f>
        <v>3425631</v>
      </c>
    </row>
    <row r="52" spans="1:11" ht="12" customHeight="1">
      <c r="A52" s="303" t="s">
        <v>176</v>
      </c>
      <c r="B52" s="304"/>
      <c r="C52" s="304"/>
      <c r="D52" s="304"/>
      <c r="E52" s="304"/>
      <c r="F52" s="304"/>
      <c r="G52" s="304"/>
      <c r="H52" s="304"/>
      <c r="I52" s="4">
        <v>44</v>
      </c>
      <c r="J52" s="59">
        <f>J49+J50-J51</f>
        <v>639156</v>
      </c>
      <c r="K52" s="59">
        <f>K49+K50-K51</f>
        <v>14046433</v>
      </c>
    </row>
    <row r="54" ht="12">
      <c r="K54" s="124"/>
    </row>
    <row r="55" ht="12">
      <c r="K55" s="124"/>
    </row>
  </sheetData>
  <sheetProtection/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1.75">
      <c r="A4" s="265" t="s">
        <v>59</v>
      </c>
      <c r="B4" s="265"/>
      <c r="C4" s="265"/>
      <c r="D4" s="265"/>
      <c r="E4" s="265"/>
      <c r="F4" s="265"/>
      <c r="G4" s="265"/>
      <c r="H4" s="265"/>
      <c r="I4" s="64" t="s">
        <v>277</v>
      </c>
      <c r="J4" s="65" t="s">
        <v>317</v>
      </c>
      <c r="K4" s="65" t="s">
        <v>318</v>
      </c>
    </row>
    <row r="5" spans="1:11" ht="12">
      <c r="A5" s="270">
        <v>1</v>
      </c>
      <c r="B5" s="270"/>
      <c r="C5" s="270"/>
      <c r="D5" s="270"/>
      <c r="E5" s="270"/>
      <c r="F5" s="270"/>
      <c r="G5" s="270"/>
      <c r="H5" s="270"/>
      <c r="I5" s="70">
        <v>2</v>
      </c>
      <c r="J5" s="71" t="s">
        <v>281</v>
      </c>
      <c r="K5" s="71" t="s">
        <v>282</v>
      </c>
    </row>
    <row r="6" spans="1:11" ht="12">
      <c r="A6" s="226" t="s">
        <v>155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">
      <c r="A7" s="220" t="s">
        <v>198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">
      <c r="A12" s="209" t="s">
        <v>197</v>
      </c>
      <c r="B12" s="210"/>
      <c r="C12" s="210"/>
      <c r="D12" s="210"/>
      <c r="E12" s="210"/>
      <c r="F12" s="210"/>
      <c r="G12" s="210"/>
      <c r="H12" s="210"/>
      <c r="I12" s="1">
        <v>6</v>
      </c>
      <c r="J12" s="62">
        <f>SUM(J7:J11)</f>
        <v>0</v>
      </c>
      <c r="K12" s="51">
        <f>SUM(K7:K11)</f>
        <v>0</v>
      </c>
    </row>
    <row r="13" spans="1:11" ht="12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2">
        <f>SUM(J13:J18)</f>
        <v>0</v>
      </c>
      <c r="K19" s="51">
        <f>SUM(K13:K18)</f>
        <v>0</v>
      </c>
    </row>
    <row r="20" spans="1:11" ht="12">
      <c r="A20" s="209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">
      <c r="A21" s="223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">
      <c r="A22" s="226" t="s">
        <v>158</v>
      </c>
      <c r="B22" s="237"/>
      <c r="C22" s="237"/>
      <c r="D22" s="237"/>
      <c r="E22" s="237"/>
      <c r="F22" s="237"/>
      <c r="G22" s="237"/>
      <c r="H22" s="237"/>
      <c r="I22" s="266"/>
      <c r="J22" s="266"/>
      <c r="K22" s="267"/>
    </row>
    <row r="23" spans="1:11" ht="12">
      <c r="A23" s="220" t="s">
        <v>164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">
      <c r="A24" s="220" t="s">
        <v>165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">
      <c r="A25" s="220" t="s">
        <v>319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">
      <c r="A26" s="220" t="s">
        <v>320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">
      <c r="A27" s="220" t="s">
        <v>166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2">
        <f>SUM(J23:J27)</f>
        <v>0</v>
      </c>
      <c r="K28" s="51">
        <f>SUM(K23:K27)</f>
        <v>0</v>
      </c>
    </row>
    <row r="29" spans="1:11" ht="12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2">
        <f>SUM(J29:J31)</f>
        <v>0</v>
      </c>
      <c r="K32" s="51">
        <f>SUM(K29:K31)</f>
        <v>0</v>
      </c>
    </row>
    <row r="33" spans="1:11" ht="12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">
      <c r="A35" s="226" t="s">
        <v>159</v>
      </c>
      <c r="B35" s="237"/>
      <c r="C35" s="237"/>
      <c r="D35" s="237"/>
      <c r="E35" s="237"/>
      <c r="F35" s="237"/>
      <c r="G35" s="237"/>
      <c r="H35" s="237"/>
      <c r="I35" s="266">
        <v>0</v>
      </c>
      <c r="J35" s="266"/>
      <c r="K35" s="267"/>
    </row>
    <row r="36" spans="1:11" ht="12">
      <c r="A36" s="220" t="s">
        <v>173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2">
        <f>SUM(J36:J38)</f>
        <v>0</v>
      </c>
      <c r="K39" s="51">
        <f>SUM(K36:K38)</f>
        <v>0</v>
      </c>
    </row>
    <row r="40" spans="1:11" ht="12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">
      <c r="A45" s="209" t="s">
        <v>147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2">
        <f>SUM(J40:J44)</f>
        <v>0</v>
      </c>
      <c r="K45" s="51">
        <f>SUM(K40:K44)</f>
        <v>0</v>
      </c>
    </row>
    <row r="46" spans="1:11" ht="12">
      <c r="A46" s="209" t="s">
        <v>161</v>
      </c>
      <c r="B46" s="210"/>
      <c r="C46" s="210"/>
      <c r="D46" s="210"/>
      <c r="E46" s="210"/>
      <c r="F46" s="210"/>
      <c r="G46" s="210"/>
      <c r="H46" s="210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">
      <c r="A47" s="209" t="s">
        <v>162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">
      <c r="A48" s="209" t="s">
        <v>148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">
      <c r="A50" s="209" t="s">
        <v>160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">
      <c r="A51" s="209" t="s">
        <v>174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">
      <c r="A52" s="209" t="s">
        <v>175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">
      <c r="A53" s="223" t="s">
        <v>176</v>
      </c>
      <c r="B53" s="224"/>
      <c r="C53" s="224"/>
      <c r="D53" s="224"/>
      <c r="E53" s="224"/>
      <c r="F53" s="224"/>
      <c r="G53" s="224"/>
      <c r="H53" s="224"/>
      <c r="I53" s="4">
        <v>45</v>
      </c>
      <c r="J53" s="63">
        <f>J50+J51-J52</f>
        <v>0</v>
      </c>
      <c r="K53" s="59">
        <f>K50+K51-K52</f>
        <v>0</v>
      </c>
    </row>
    <row r="54" spans="1:11" ht="1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="211" zoomScaleSheetLayoutView="211" zoomScalePageLayoutView="0" workbookViewId="0" topLeftCell="D10">
      <selection activeCell="K14" sqref="K1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">
      <c r="A1" s="281" t="s">
        <v>279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2"/>
    </row>
    <row r="2" spans="1:12" ht="15">
      <c r="A2" s="126"/>
      <c r="B2" s="127"/>
      <c r="C2" s="291" t="s">
        <v>280</v>
      </c>
      <c r="D2" s="291"/>
      <c r="E2" s="128" t="s">
        <v>345</v>
      </c>
      <c r="F2" s="129" t="s">
        <v>248</v>
      </c>
      <c r="G2" s="292" t="s">
        <v>342</v>
      </c>
      <c r="H2" s="293"/>
      <c r="I2" s="127"/>
      <c r="J2" s="127"/>
      <c r="K2" s="127"/>
      <c r="L2" s="74"/>
    </row>
    <row r="3" spans="1:11" ht="21.75">
      <c r="A3" s="294" t="s">
        <v>59</v>
      </c>
      <c r="B3" s="294"/>
      <c r="C3" s="294"/>
      <c r="D3" s="294"/>
      <c r="E3" s="294"/>
      <c r="F3" s="294"/>
      <c r="G3" s="294"/>
      <c r="H3" s="294"/>
      <c r="I3" s="77" t="s">
        <v>303</v>
      </c>
      <c r="J3" s="78" t="s">
        <v>149</v>
      </c>
      <c r="K3" s="78" t="s">
        <v>150</v>
      </c>
    </row>
    <row r="4" spans="1:11" ht="12">
      <c r="A4" s="295">
        <v>1</v>
      </c>
      <c r="B4" s="295"/>
      <c r="C4" s="295"/>
      <c r="D4" s="295"/>
      <c r="E4" s="295"/>
      <c r="F4" s="295"/>
      <c r="G4" s="295"/>
      <c r="H4" s="295"/>
      <c r="I4" s="80">
        <v>2</v>
      </c>
      <c r="J4" s="79" t="s">
        <v>281</v>
      </c>
      <c r="K4" s="79" t="s">
        <v>282</v>
      </c>
    </row>
    <row r="5" spans="1:11" ht="12">
      <c r="A5" s="283" t="s">
        <v>283</v>
      </c>
      <c r="B5" s="284"/>
      <c r="C5" s="284"/>
      <c r="D5" s="284"/>
      <c r="E5" s="284"/>
      <c r="F5" s="284"/>
      <c r="G5" s="284"/>
      <c r="H5" s="284"/>
      <c r="I5" s="42">
        <v>1</v>
      </c>
      <c r="J5" s="6">
        <v>105530440</v>
      </c>
      <c r="K5" s="43">
        <v>105530440</v>
      </c>
    </row>
    <row r="6" spans="1:11" ht="12">
      <c r="A6" s="283" t="s">
        <v>284</v>
      </c>
      <c r="B6" s="284"/>
      <c r="C6" s="284"/>
      <c r="D6" s="284"/>
      <c r="E6" s="284"/>
      <c r="F6" s="284"/>
      <c r="G6" s="284"/>
      <c r="H6" s="284"/>
      <c r="I6" s="42">
        <v>2</v>
      </c>
      <c r="J6" s="7">
        <v>1524531</v>
      </c>
      <c r="K6" s="44">
        <v>1524531</v>
      </c>
    </row>
    <row r="7" spans="1:11" ht="12">
      <c r="A7" s="283" t="s">
        <v>285</v>
      </c>
      <c r="B7" s="284"/>
      <c r="C7" s="284"/>
      <c r="D7" s="284"/>
      <c r="E7" s="284"/>
      <c r="F7" s="284"/>
      <c r="G7" s="284"/>
      <c r="H7" s="284"/>
      <c r="I7" s="42">
        <v>3</v>
      </c>
      <c r="J7" s="7">
        <v>-207860</v>
      </c>
      <c r="K7" s="44">
        <v>-207860</v>
      </c>
    </row>
    <row r="8" spans="1:11" ht="12">
      <c r="A8" s="283" t="s">
        <v>286</v>
      </c>
      <c r="B8" s="284"/>
      <c r="C8" s="284"/>
      <c r="D8" s="284"/>
      <c r="E8" s="284"/>
      <c r="F8" s="284"/>
      <c r="G8" s="284"/>
      <c r="H8" s="284"/>
      <c r="I8" s="42">
        <v>4</v>
      </c>
      <c r="J8" s="7">
        <v>47329010</v>
      </c>
      <c r="K8" s="44">
        <v>54880794</v>
      </c>
    </row>
    <row r="9" spans="1:11" ht="12">
      <c r="A9" s="283" t="s">
        <v>287</v>
      </c>
      <c r="B9" s="284"/>
      <c r="C9" s="284"/>
      <c r="D9" s="284"/>
      <c r="E9" s="284"/>
      <c r="F9" s="284"/>
      <c r="G9" s="284"/>
      <c r="H9" s="284"/>
      <c r="I9" s="42">
        <v>5</v>
      </c>
      <c r="J9" s="7">
        <v>7551784</v>
      </c>
      <c r="K9" s="44">
        <v>4616759</v>
      </c>
    </row>
    <row r="10" spans="1:11" ht="12">
      <c r="A10" s="283" t="s">
        <v>288</v>
      </c>
      <c r="B10" s="284"/>
      <c r="C10" s="284"/>
      <c r="D10" s="284"/>
      <c r="E10" s="284"/>
      <c r="F10" s="284"/>
      <c r="G10" s="284"/>
      <c r="H10" s="284"/>
      <c r="I10" s="42">
        <v>6</v>
      </c>
      <c r="J10" s="7">
        <v>46851830</v>
      </c>
      <c r="K10" s="44">
        <v>46851830</v>
      </c>
    </row>
    <row r="11" spans="1:11" ht="12">
      <c r="A11" s="283" t="s">
        <v>289</v>
      </c>
      <c r="B11" s="284"/>
      <c r="C11" s="284"/>
      <c r="D11" s="284"/>
      <c r="E11" s="284"/>
      <c r="F11" s="284"/>
      <c r="G11" s="284"/>
      <c r="H11" s="284"/>
      <c r="I11" s="42">
        <v>7</v>
      </c>
      <c r="J11" s="44"/>
      <c r="K11" s="44"/>
    </row>
    <row r="12" spans="1:11" ht="12">
      <c r="A12" s="283" t="s">
        <v>290</v>
      </c>
      <c r="B12" s="284"/>
      <c r="C12" s="284"/>
      <c r="D12" s="284"/>
      <c r="E12" s="284"/>
      <c r="F12" s="284"/>
      <c r="G12" s="284"/>
      <c r="H12" s="284"/>
      <c r="I12" s="42">
        <v>8</v>
      </c>
      <c r="J12" s="44"/>
      <c r="K12" s="44"/>
    </row>
    <row r="13" spans="1:11" ht="12">
      <c r="A13" s="283" t="s">
        <v>291</v>
      </c>
      <c r="B13" s="284"/>
      <c r="C13" s="284"/>
      <c r="D13" s="284"/>
      <c r="E13" s="284"/>
      <c r="F13" s="284"/>
      <c r="G13" s="284"/>
      <c r="H13" s="284"/>
      <c r="I13" s="42">
        <v>9</v>
      </c>
      <c r="J13" s="44"/>
      <c r="K13" s="44"/>
    </row>
    <row r="14" spans="1:11" ht="12">
      <c r="A14" s="285" t="s">
        <v>292</v>
      </c>
      <c r="B14" s="286"/>
      <c r="C14" s="286"/>
      <c r="D14" s="286"/>
      <c r="E14" s="286"/>
      <c r="F14" s="286"/>
      <c r="G14" s="286"/>
      <c r="H14" s="286"/>
      <c r="I14" s="42">
        <v>10</v>
      </c>
      <c r="J14" s="75">
        <f>SUM(J5:J13)</f>
        <v>208579735</v>
      </c>
      <c r="K14" s="75">
        <f>SUM(K5:K13)</f>
        <v>213196494</v>
      </c>
    </row>
    <row r="15" spans="1:11" ht="12">
      <c r="A15" s="283" t="s">
        <v>293</v>
      </c>
      <c r="B15" s="284"/>
      <c r="C15" s="284"/>
      <c r="D15" s="284"/>
      <c r="E15" s="284"/>
      <c r="F15" s="284"/>
      <c r="G15" s="284"/>
      <c r="H15" s="284"/>
      <c r="I15" s="42">
        <v>11</v>
      </c>
      <c r="J15" s="44"/>
      <c r="K15" s="44"/>
    </row>
    <row r="16" spans="1:11" ht="12">
      <c r="A16" s="283" t="s">
        <v>294</v>
      </c>
      <c r="B16" s="284"/>
      <c r="C16" s="284"/>
      <c r="D16" s="284"/>
      <c r="E16" s="284"/>
      <c r="F16" s="284"/>
      <c r="G16" s="284"/>
      <c r="H16" s="284"/>
      <c r="I16" s="42">
        <v>12</v>
      </c>
      <c r="J16" s="44"/>
      <c r="K16" s="44"/>
    </row>
    <row r="17" spans="1:11" ht="12">
      <c r="A17" s="283" t="s">
        <v>295</v>
      </c>
      <c r="B17" s="284"/>
      <c r="C17" s="284"/>
      <c r="D17" s="284"/>
      <c r="E17" s="284"/>
      <c r="F17" s="284"/>
      <c r="G17" s="284"/>
      <c r="H17" s="284"/>
      <c r="I17" s="42">
        <v>13</v>
      </c>
      <c r="J17" s="44"/>
      <c r="K17" s="44"/>
    </row>
    <row r="18" spans="1:11" ht="12">
      <c r="A18" s="283" t="s">
        <v>296</v>
      </c>
      <c r="B18" s="284"/>
      <c r="C18" s="284"/>
      <c r="D18" s="284"/>
      <c r="E18" s="284"/>
      <c r="F18" s="284"/>
      <c r="G18" s="284"/>
      <c r="H18" s="284"/>
      <c r="I18" s="42">
        <v>14</v>
      </c>
      <c r="J18" s="44"/>
      <c r="K18" s="44"/>
    </row>
    <row r="19" spans="1:11" ht="12">
      <c r="A19" s="283" t="s">
        <v>297</v>
      </c>
      <c r="B19" s="284"/>
      <c r="C19" s="284"/>
      <c r="D19" s="284"/>
      <c r="E19" s="284"/>
      <c r="F19" s="284"/>
      <c r="G19" s="284"/>
      <c r="H19" s="284"/>
      <c r="I19" s="42">
        <v>15</v>
      </c>
      <c r="J19" s="44"/>
      <c r="K19" s="44"/>
    </row>
    <row r="20" spans="1:11" ht="12">
      <c r="A20" s="283" t="s">
        <v>298</v>
      </c>
      <c r="B20" s="284"/>
      <c r="C20" s="284"/>
      <c r="D20" s="284"/>
      <c r="E20" s="284"/>
      <c r="F20" s="284"/>
      <c r="G20" s="284"/>
      <c r="H20" s="284"/>
      <c r="I20" s="42">
        <v>16</v>
      </c>
      <c r="J20" s="44"/>
      <c r="K20" s="44"/>
    </row>
    <row r="21" spans="1:11" ht="12">
      <c r="A21" s="285" t="s">
        <v>299</v>
      </c>
      <c r="B21" s="286"/>
      <c r="C21" s="286"/>
      <c r="D21" s="286"/>
      <c r="E21" s="286"/>
      <c r="F21" s="286"/>
      <c r="G21" s="286"/>
      <c r="H21" s="286"/>
      <c r="I21" s="42">
        <v>17</v>
      </c>
      <c r="J21" s="76">
        <f>SUM(J15:J20)</f>
        <v>0</v>
      </c>
      <c r="K21" s="76">
        <f>SUM(K15:K20)</f>
        <v>0</v>
      </c>
    </row>
    <row r="22" spans="1:11" ht="12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">
      <c r="A23" s="275" t="s">
        <v>300</v>
      </c>
      <c r="B23" s="276"/>
      <c r="C23" s="276"/>
      <c r="D23" s="276"/>
      <c r="E23" s="276"/>
      <c r="F23" s="276"/>
      <c r="G23" s="276"/>
      <c r="H23" s="276"/>
      <c r="I23" s="45">
        <v>18</v>
      </c>
      <c r="J23" s="43"/>
      <c r="K23" s="43"/>
    </row>
    <row r="24" spans="1:11" ht="17.25" customHeight="1">
      <c r="A24" s="277" t="s">
        <v>301</v>
      </c>
      <c r="B24" s="278"/>
      <c r="C24" s="278"/>
      <c r="D24" s="278"/>
      <c r="E24" s="278"/>
      <c r="F24" s="278"/>
      <c r="G24" s="278"/>
      <c r="H24" s="278"/>
      <c r="I24" s="46">
        <v>19</v>
      </c>
      <c r="J24" s="76"/>
      <c r="K24" s="76"/>
    </row>
    <row r="25" spans="1:11" ht="30" customHeight="1">
      <c r="A25" s="279" t="s">
        <v>302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1:J65536"/>
    <dataValidation type="whole" operator="notEqual" allowBlank="1" showInputMessage="1" showErrorMessage="1" errorTitle="Pogrešan unos" error="Mogu se unijeti samo cjelobrojne vrijednosti." sqref="J5:J1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6" t="s">
        <v>278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314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 Šumanovac</cp:lastModifiedBy>
  <cp:lastPrinted>2018-04-25T10:28:17Z</cp:lastPrinted>
  <dcterms:created xsi:type="dcterms:W3CDTF">2008-10-17T11:51:54Z</dcterms:created>
  <dcterms:modified xsi:type="dcterms:W3CDTF">2018-04-25T10:37:28Z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