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<sst xmlns="http://schemas.openxmlformats.org/spreadsheetml/2006/main" count="321" uniqueCount="268">
  <si>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</si>
  <si>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</si>
  <si>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</si>
  <si>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</si>
  <si>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</si>
  <si>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</si>
  <si>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</si>
  <si>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</si>
  <si>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</si>
  <si>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</si>
  <si>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</si>
  <si>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</si>
  <si>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</si>
  <si>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</si>
  <si>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</si>
  <si>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</si>
  <si>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</si>
  <si>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</si>
  <si>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</si>
  <si>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</si>
  <si>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</si>
  <si>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</si>
  <si>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</si>
  <si>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</si>
  <si>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</si>
  <si>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</si>
  <si>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</si>
  <si>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</si>
  <si>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</si>
  <si>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</si>
  <si>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</si>
  <si>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</si>
  <si>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</si>
  <si>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</si>
  <si>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</si>
  <si>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</si>
  <si>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</si>
  <si>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</si>
  <si>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</si>
  <si>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</si>
  <si>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</si>
  <si>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</si>
  <si>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</si>
  <si>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</si>
  <si>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</si>
  <si>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</si>
  <si>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</si>
  <si>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</si>
  <si>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</si>
  <si>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</si>
  <si>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</si>
  <si>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</si>
  <si>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</si>
  <si>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</si>
  <si>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</si>
  <si>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</si>
  <si>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</si>
  <si>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</si>
  <si>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</si>
  <si>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</si>
  <si>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</si>
  <si>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</si>
  <si>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</si>
  <si>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</si>
  <si>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</si>
  <si>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</si>
  <si>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</si>
  <si>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</si>
  <si>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</si>
  <si>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</si>
  <si>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</si>
  <si>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</si>
  <si>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</si>
  <si>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</si>
  <si>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</si>
  <si>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</si>
  <si>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</si>
  <si>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</si>
  <si>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</si>
  <si>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</si>
  <si>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</si>
  <si>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</si>
  <si>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</si>
  <si>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</si>
  <si>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</si>
  <si>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</si>
  <si>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</si>
  <si>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</si>
  <si>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</si>
  <si>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</si>
  <si>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</si>
  <si>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</si>
  <si>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</si>
  <si>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</si>
  <si>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</si>
  <si>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</si>
  <si>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</si>
  <si>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</si>
  <si>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</si>
  <si>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</si>
  <si>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</si>
  <si>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</si>
  <si>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</si>
  <si>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</si>
  <si>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</si>
  <si>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</si>
  <si>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</si>
  <si>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</si>
  <si>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</si>
  <si>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</si>
  <si>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</si>
  <si>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</si>
  <si>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</si>
  <si>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</si>
  <si>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</si>
  <si>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</si>
  <si>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</si>
  <si>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</si>
  <si>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</si>
  <si>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</si>
  <si>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</si>
  <si>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</si>
  <si>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</si>
  <si>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</si>
  <si>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</si>
  <si>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</si>
  <si>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</si>
  <si>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</si>
  <si>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</si>
  <si>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</si>
  <si>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</si>
  <si>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</si>
  <si>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</si>
  <si>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</si>
  <si>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</si>
  <si>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</si>
  <si>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</si>
  <si>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</si>
  <si>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</si>
  <si>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</si>
  <si>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</si>
  <si>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</si>
  <si>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</si>
  <si>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</si>
  <si>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</si>
  <si>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</si>
  <si>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</si>
  <si>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</si>
  <si>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</si>
  <si>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</si>
  <si>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</si>
  <si>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</si>
  <si>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</si>
  <si>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</si>
  <si>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</si>
  <si>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</si>
  <si>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</si>
  <si>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</si>
  <si>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</si>
  <si>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</si>
  <si>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</si>
  <si>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</si>
  <si>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</si>
  <si>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</si>
  <si>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</si>
  <si>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</si>
  <si>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</si>
  <si>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</si>
  <si>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</si>
  <si>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</si>
  <si>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</si>
  <si>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</si>
  <si>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</si>
  <si>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</si>
  <si>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</si>
  <si>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</si>
  <si>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</si>
  <si>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</si>
  <si>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</si>
  <si>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</si>
  <si>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</si>
  <si>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</si>
  <si>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</si>
  <si>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</si>
  <si>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</si>
  <si>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</si>
  <si>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</si>
  <si>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</si>
  <si>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</si>
  <si>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</si>
  <si>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</si>
  <si>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</si>
  <si>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</si>
  <si>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</si>
  <si>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</si>
  <si>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</si>
  <si>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</si>
  <si>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</si>
  <si>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</si>
  <si>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</si>
  <si>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</si>
  <si>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</si>
  <si>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</si>
  <si>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</si>
  <si>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</si>
  <si>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</si>
  <si>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</si>
  <si>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</si>
  <si>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</si>
  <si>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</si>
  <si>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</si>
  <si>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</si>
  <si>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</si>
  <si>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</si>
  <si>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</si>
  <si>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</si>
  <si>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</si>
  <si>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</si>
  <si>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</si>
  <si>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</si>
  <si>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</si>
  <si>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</si>
  <si>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</si>
  <si>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</si>
  <si>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</si>
  <si>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</si>
  <si>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</si>
  <si>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</si>
  <si>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</si>
  <si>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</si>
  <si>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</si>
  <si>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</si>
  <si>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</si>
  <si>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</si>
  <si>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</si>
  <si>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</si>
  <si>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</si>
  <si>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</si>
  <si>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</si>
  <si>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</si>
  <si>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</si>
  <si>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</si>
  <si>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</si>
  <si>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</si>
  <si>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</si>
  <si>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</si>
  <si>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</si>
  <si>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</si>
  <si>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</si>
  <si>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</si>
  <si>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</si>
  <si>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</si>
  <si>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</si>
  <si>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</si>
  <si>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</si>
  <si>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</si>
  <si>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</si>
  <si>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</si>
  <si>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</si>
  <si>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</si>
  <si>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GORDANA POTOČKI oec.</t>
  </si>
  <si>
    <t>AOP
oznaka</t>
  </si>
  <si>
    <t>TURBINA d.o.o. SLATINA</t>
  </si>
  <si>
    <t>SLATINA, INDUSTRIJSKA bb</t>
  </si>
  <si>
    <t>01403869</t>
  </si>
  <si>
    <t>31.12.2012.</t>
  </si>
  <si>
    <t>01.01.2012.</t>
  </si>
  <si>
    <t>30.12.2012.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</si>
</sst>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2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0" borderId="3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vertical="center" shrinkToFit="1"/>
      <protection locked="0"/>
    </xf>
    <xf numFmtId="3" fontId="0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hidden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1" xfId="57" applyFont="1" applyFill="1" applyBorder="1" applyAlignment="1" applyProtection="1">
      <alignment horizontal="left" vertical="center" wrapText="1"/>
      <protection hidden="1"/>
    </xf>
    <xf numFmtId="0" fontId="12" fillId="0" borderId="23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2" xfId="62" applyFont="1" applyBorder="1" applyAlignment="1" applyProtection="1">
      <alignment horizontal="center" vertical="center" wrapText="1"/>
      <protection hidden="1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1" xfId="57" applyFont="1" applyBorder="1" applyAlignment="1" applyProtection="1">
      <alignment horizontal="right"/>
      <protection hidden="1"/>
    </xf>
    <xf numFmtId="49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1" xfId="57" applyFont="1" applyBorder="1" applyAlignment="1" applyProtection="1">
      <alignment horizontal="left" wrapText="1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8" fillId="0" borderId="34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1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2" xfId="53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11" fillId="0" borderId="35" xfId="57" applyFont="1" applyFill="1" applyBorder="1" applyAlignment="1" applyProtection="1">
      <alignment/>
      <protection hidden="1" locked="0"/>
    </xf>
    <xf numFmtId="0" fontId="8" fillId="0" borderId="34" xfId="57" applyFont="1" applyFill="1" applyBorder="1" applyAlignment="1">
      <alignment horizontal="left"/>
      <protection/>
    </xf>
    <xf numFmtId="0" fontId="8" fillId="0" borderId="33" xfId="57" applyFont="1" applyFill="1" applyBorder="1" applyAlignment="1">
      <alignment horizontal="left"/>
      <protection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11" fillId="0" borderId="32" xfId="57" applyFont="1" applyFill="1" applyBorder="1" applyAlignment="1" applyProtection="1">
      <alignment horizontal="right" vertical="center"/>
      <protection hidden="1" locked="0"/>
    </xf>
    <xf numFmtId="0" fontId="8" fillId="0" borderId="34" xfId="57" applyFont="1" applyFill="1" applyBorder="1" applyAlignment="1">
      <alignment/>
      <protection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0" fontId="11" fillId="0" borderId="35" xfId="57" applyFont="1" applyFill="1" applyBorder="1" applyAlignment="1" applyProtection="1">
      <alignment horizontal="left" vertical="center"/>
      <protection hidden="1" locked="0"/>
    </xf>
    <xf numFmtId="49" fontId="11" fillId="0" borderId="3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11" fillId="0" borderId="36" xfId="57" applyFont="1" applyFill="1" applyBorder="1" applyAlignment="1" applyProtection="1">
      <alignment horizontal="righ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38" xfId="57" applyFont="1" applyBorder="1" applyAlignment="1" applyProtection="1">
      <alignment horizontal="center" vertical="top"/>
      <protection hidden="1"/>
    </xf>
    <xf numFmtId="0" fontId="8" fillId="0" borderId="38" xfId="57" applyFont="1" applyBorder="1" applyAlignment="1">
      <alignment horizontal="center"/>
      <protection/>
    </xf>
    <xf numFmtId="0" fontId="8" fillId="0" borderId="39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1" xfId="57" applyFont="1" applyBorder="1" applyAlignment="1" applyProtection="1">
      <alignment horizontal="right" wrapText="1"/>
      <protection hidden="1"/>
    </xf>
    <xf numFmtId="0" fontId="8" fillId="0" borderId="35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49" fontId="14" fillId="0" borderId="32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5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0" fontId="8" fillId="0" borderId="16" xfId="57" applyFont="1" applyBorder="1" applyAlignment="1" applyProtection="1">
      <alignment horizontal="center"/>
      <protection hidden="1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49" fontId="6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34">
      <selection activeCell="H34" sqref="H34:I34"/>
    </sheetView>
  </sheetViews>
  <sheetFormatPr defaultColWidth="9.140625" defaultRowHeight="12.75"/>
  <cols>
    <col min="1" max="1" width="9.140625" style="10" customWidth="1"/>
    <col min="2" max="2" width="14.140625" style="10" customWidth="1"/>
    <col min="3" max="3" width="9.140625" style="10" customWidth="1"/>
    <col min="4" max="4" width="11.140625" style="10" customWidth="1"/>
    <col min="5" max="5" width="10.7109375" style="10" customWidth="1"/>
    <col min="6" max="6" width="11.28125" style="10" customWidth="1"/>
    <col min="7" max="7" width="12.57421875" style="10" customWidth="1"/>
    <col min="8" max="8" width="19.00390625" style="10" customWidth="1"/>
    <col min="9" max="9" width="22.28125" style="10" customWidth="1"/>
    <col min="10" max="16384" width="9.140625" style="10" customWidth="1"/>
  </cols>
  <sheetData>
    <row r="1" spans="1:10" ht="15.75">
      <c r="A1" s="195" t="s">
        <v>229</v>
      </c>
      <c r="B1" s="196"/>
      <c r="C1" s="73"/>
      <c r="D1" s="73"/>
      <c r="E1" s="73"/>
      <c r="F1" s="73"/>
      <c r="G1" s="73"/>
      <c r="H1" s="73"/>
      <c r="I1" s="74"/>
      <c r="J1" s="72"/>
    </row>
    <row r="2" spans="1:10" ht="12.75">
      <c r="A2" s="150" t="s">
        <v>210</v>
      </c>
      <c r="B2" s="151"/>
      <c r="C2" s="151"/>
      <c r="D2" s="152"/>
      <c r="E2" s="44" t="s">
        <v>245</v>
      </c>
      <c r="F2" s="11"/>
      <c r="G2" s="12" t="s">
        <v>100</v>
      </c>
      <c r="H2" s="44" t="s">
        <v>265</v>
      </c>
      <c r="I2" s="75"/>
      <c r="J2" s="72"/>
    </row>
    <row r="3" spans="1:10" ht="12.75">
      <c r="A3" s="76"/>
      <c r="B3" s="13"/>
      <c r="C3" s="13"/>
      <c r="D3" s="13"/>
      <c r="E3" s="14"/>
      <c r="F3" s="14"/>
      <c r="G3" s="13"/>
      <c r="H3" s="13"/>
      <c r="I3" s="77"/>
      <c r="J3" s="72"/>
    </row>
    <row r="4" spans="1:10" ht="14.25" customHeight="1">
      <c r="A4" s="153" t="s">
        <v>230</v>
      </c>
      <c r="B4" s="154"/>
      <c r="C4" s="154"/>
      <c r="D4" s="154"/>
      <c r="E4" s="154"/>
      <c r="F4" s="154"/>
      <c r="G4" s="154"/>
      <c r="H4" s="154"/>
      <c r="I4" s="155"/>
      <c r="J4" s="72"/>
    </row>
    <row r="5" spans="1:10" ht="12.75">
      <c r="A5" s="78"/>
      <c r="B5" s="16"/>
      <c r="C5" s="16"/>
      <c r="D5" s="16"/>
      <c r="E5" s="17"/>
      <c r="F5" s="79"/>
      <c r="G5" s="18"/>
      <c r="H5" s="19"/>
      <c r="I5" s="80"/>
      <c r="J5" s="72"/>
    </row>
    <row r="6" spans="1:10" ht="12.75">
      <c r="A6" s="156" t="s">
        <v>185</v>
      </c>
      <c r="B6" s="157"/>
      <c r="C6" s="158" t="s">
        <v>246</v>
      </c>
      <c r="D6" s="159"/>
      <c r="E6" s="160"/>
      <c r="F6" s="160"/>
      <c r="G6" s="160"/>
      <c r="H6" s="160"/>
      <c r="I6" s="81"/>
      <c r="J6" s="72"/>
    </row>
    <row r="7" spans="1:10" ht="12.75">
      <c r="A7" s="82"/>
      <c r="B7" s="83"/>
      <c r="C7" s="15"/>
      <c r="D7" s="15"/>
      <c r="E7" s="160"/>
      <c r="F7" s="160"/>
      <c r="G7" s="160"/>
      <c r="H7" s="160"/>
      <c r="I7" s="81"/>
      <c r="J7" s="72"/>
    </row>
    <row r="8" spans="1:10" ht="12.75">
      <c r="A8" s="161" t="s">
        <v>7</v>
      </c>
      <c r="B8" s="162"/>
      <c r="C8" s="158" t="s">
        <v>247</v>
      </c>
      <c r="D8" s="159"/>
      <c r="E8" s="160"/>
      <c r="F8" s="160"/>
      <c r="G8" s="160"/>
      <c r="H8" s="160"/>
      <c r="I8" s="84"/>
      <c r="J8" s="72"/>
    </row>
    <row r="9" spans="1:10" ht="12.75">
      <c r="A9" s="85"/>
      <c r="B9" s="86"/>
      <c r="C9" s="20"/>
      <c r="D9" s="15"/>
      <c r="E9" s="15"/>
      <c r="F9" s="15"/>
      <c r="G9" s="15"/>
      <c r="H9" s="15"/>
      <c r="I9" s="84"/>
      <c r="J9" s="72"/>
    </row>
    <row r="10" spans="1:10" ht="12.75">
      <c r="A10" s="168" t="s">
        <v>99</v>
      </c>
      <c r="B10" s="169"/>
      <c r="C10" s="158" t="s">
        <v>248</v>
      </c>
      <c r="D10" s="159"/>
      <c r="E10" s="15"/>
      <c r="F10" s="15"/>
      <c r="G10" s="15"/>
      <c r="H10" s="15"/>
      <c r="I10" s="84"/>
      <c r="J10" s="72"/>
    </row>
    <row r="11" spans="1:10" ht="12.75">
      <c r="A11" s="170"/>
      <c r="B11" s="169"/>
      <c r="C11" s="15"/>
      <c r="D11" s="15"/>
      <c r="E11" s="15"/>
      <c r="F11" s="15"/>
      <c r="G11" s="15"/>
      <c r="H11" s="15"/>
      <c r="I11" s="84"/>
      <c r="J11" s="72"/>
    </row>
    <row r="12" spans="1:10" ht="12.75">
      <c r="A12" s="156" t="s">
        <v>8</v>
      </c>
      <c r="B12" s="157"/>
      <c r="C12" s="163" t="s">
        <v>249</v>
      </c>
      <c r="D12" s="164"/>
      <c r="E12" s="164"/>
      <c r="F12" s="164"/>
      <c r="G12" s="164"/>
      <c r="H12" s="164"/>
      <c r="I12" s="165"/>
      <c r="J12" s="72"/>
    </row>
    <row r="13" spans="1:10" ht="12.75">
      <c r="A13" s="82"/>
      <c r="B13" s="83"/>
      <c r="C13" s="21"/>
      <c r="D13" s="15"/>
      <c r="E13" s="15"/>
      <c r="F13" s="15"/>
      <c r="G13" s="15"/>
      <c r="H13" s="15"/>
      <c r="I13" s="84"/>
      <c r="J13" s="72"/>
    </row>
    <row r="14" spans="1:10" ht="12.75">
      <c r="A14" s="156" t="s">
        <v>29</v>
      </c>
      <c r="B14" s="157"/>
      <c r="C14" s="166">
        <v>33520</v>
      </c>
      <c r="D14" s="167"/>
      <c r="E14" s="15"/>
      <c r="F14" s="163" t="s">
        <v>250</v>
      </c>
      <c r="G14" s="164"/>
      <c r="H14" s="164"/>
      <c r="I14" s="165"/>
      <c r="J14" s="72"/>
    </row>
    <row r="15" spans="1:10" ht="12.75">
      <c r="A15" s="82"/>
      <c r="B15" s="83"/>
      <c r="C15" s="15"/>
      <c r="D15" s="15"/>
      <c r="E15" s="15"/>
      <c r="F15" s="15"/>
      <c r="G15" s="15"/>
      <c r="H15" s="15"/>
      <c r="I15" s="84"/>
      <c r="J15" s="72"/>
    </row>
    <row r="16" spans="1:10" ht="12.75">
      <c r="A16" s="156" t="s">
        <v>30</v>
      </c>
      <c r="B16" s="157"/>
      <c r="C16" s="163" t="s">
        <v>251</v>
      </c>
      <c r="D16" s="164"/>
      <c r="E16" s="164"/>
      <c r="F16" s="164"/>
      <c r="G16" s="164"/>
      <c r="H16" s="164"/>
      <c r="I16" s="165"/>
      <c r="J16" s="72"/>
    </row>
    <row r="17" spans="1:10" ht="12.75">
      <c r="A17" s="82"/>
      <c r="B17" s="83"/>
      <c r="C17" s="15"/>
      <c r="D17" s="15"/>
      <c r="E17" s="15"/>
      <c r="F17" s="15"/>
      <c r="G17" s="15"/>
      <c r="H17" s="15"/>
      <c r="I17" s="84"/>
      <c r="J17" s="72"/>
    </row>
    <row r="18" spans="1:10" ht="12.75">
      <c r="A18" s="156" t="s">
        <v>31</v>
      </c>
      <c r="B18" s="157"/>
      <c r="C18" s="173" t="s">
        <v>252</v>
      </c>
      <c r="D18" s="174"/>
      <c r="E18" s="174"/>
      <c r="F18" s="174"/>
      <c r="G18" s="174"/>
      <c r="H18" s="174"/>
      <c r="I18" s="175"/>
      <c r="J18" s="72"/>
    </row>
    <row r="19" spans="1:10" ht="12.75">
      <c r="A19" s="82"/>
      <c r="B19" s="83"/>
      <c r="C19" s="21"/>
      <c r="D19" s="15"/>
      <c r="E19" s="15"/>
      <c r="F19" s="15"/>
      <c r="G19" s="15"/>
      <c r="H19" s="15"/>
      <c r="I19" s="84"/>
      <c r="J19" s="72"/>
    </row>
    <row r="20" spans="1:10" ht="12.75">
      <c r="A20" s="156" t="s">
        <v>32</v>
      </c>
      <c r="B20" s="157"/>
      <c r="C20" s="173" t="s">
        <v>253</v>
      </c>
      <c r="D20" s="174"/>
      <c r="E20" s="174"/>
      <c r="F20" s="174"/>
      <c r="G20" s="174"/>
      <c r="H20" s="174"/>
      <c r="I20" s="175"/>
      <c r="J20" s="72"/>
    </row>
    <row r="21" spans="1:10" ht="12.75">
      <c r="A21" s="82"/>
      <c r="B21" s="83"/>
      <c r="C21" s="21"/>
      <c r="D21" s="15"/>
      <c r="E21" s="15"/>
      <c r="F21" s="15"/>
      <c r="G21" s="15"/>
      <c r="H21" s="15"/>
      <c r="I21" s="84"/>
      <c r="J21" s="72"/>
    </row>
    <row r="22" spans="1:10" ht="12.75">
      <c r="A22" s="156" t="s">
        <v>9</v>
      </c>
      <c r="B22" s="157"/>
      <c r="C22" s="45">
        <v>395</v>
      </c>
      <c r="D22" s="163" t="s">
        <v>250</v>
      </c>
      <c r="E22" s="176"/>
      <c r="F22" s="177"/>
      <c r="G22" s="178"/>
      <c r="H22" s="179"/>
      <c r="I22" s="87"/>
      <c r="J22" s="72"/>
    </row>
    <row r="23" spans="1:10" ht="12.75">
      <c r="A23" s="82"/>
      <c r="B23" s="83"/>
      <c r="C23" s="15"/>
      <c r="D23" s="24"/>
      <c r="E23" s="24"/>
      <c r="F23" s="24"/>
      <c r="G23" s="24"/>
      <c r="H23" s="15"/>
      <c r="I23" s="84"/>
      <c r="J23" s="72"/>
    </row>
    <row r="24" spans="1:10" ht="12.75">
      <c r="A24" s="156" t="s">
        <v>10</v>
      </c>
      <c r="B24" s="157"/>
      <c r="C24" s="45">
        <v>10</v>
      </c>
      <c r="D24" s="163" t="s">
        <v>254</v>
      </c>
      <c r="E24" s="176"/>
      <c r="F24" s="176"/>
      <c r="G24" s="177"/>
      <c r="H24" s="88" t="s">
        <v>11</v>
      </c>
      <c r="I24" s="89">
        <v>180</v>
      </c>
      <c r="J24" s="72"/>
    </row>
    <row r="25" spans="1:10" ht="12.75">
      <c r="A25" s="82"/>
      <c r="B25" s="83"/>
      <c r="C25" s="15"/>
      <c r="D25" s="24"/>
      <c r="E25" s="24"/>
      <c r="F25" s="24"/>
      <c r="G25" s="83"/>
      <c r="H25" s="83" t="s">
        <v>241</v>
      </c>
      <c r="I25" s="90"/>
      <c r="J25" s="72"/>
    </row>
    <row r="26" spans="1:10" ht="12.75">
      <c r="A26" s="156" t="s">
        <v>34</v>
      </c>
      <c r="B26" s="157"/>
      <c r="C26" s="46" t="s">
        <v>256</v>
      </c>
      <c r="D26" s="25"/>
      <c r="E26" s="72"/>
      <c r="F26" s="91"/>
      <c r="G26" s="185" t="s">
        <v>33</v>
      </c>
      <c r="H26" s="157"/>
      <c r="I26" s="92" t="s">
        <v>255</v>
      </c>
      <c r="J26" s="72"/>
    </row>
    <row r="27" spans="1:10" ht="12.75">
      <c r="A27" s="82"/>
      <c r="B27" s="83"/>
      <c r="C27" s="15"/>
      <c r="D27" s="91"/>
      <c r="E27" s="91"/>
      <c r="F27" s="91"/>
      <c r="G27" s="91"/>
      <c r="H27" s="15"/>
      <c r="I27" s="93"/>
      <c r="J27" s="72"/>
    </row>
    <row r="28" spans="1:10" ht="12.75">
      <c r="A28" s="188" t="s">
        <v>12</v>
      </c>
      <c r="B28" s="189"/>
      <c r="C28" s="190"/>
      <c r="D28" s="190"/>
      <c r="E28" s="191" t="s">
        <v>13</v>
      </c>
      <c r="F28" s="192"/>
      <c r="G28" s="192"/>
      <c r="H28" s="171" t="s">
        <v>14</v>
      </c>
      <c r="I28" s="172"/>
      <c r="J28" s="72"/>
    </row>
    <row r="29" spans="1:10" ht="12.75">
      <c r="A29" s="94"/>
      <c r="B29" s="72"/>
      <c r="C29" s="72"/>
      <c r="D29" s="26"/>
      <c r="E29" s="15"/>
      <c r="F29" s="15"/>
      <c r="G29" s="15"/>
      <c r="H29" s="27"/>
      <c r="I29" s="93"/>
      <c r="J29" s="72"/>
    </row>
    <row r="30" spans="1:10" ht="12.75">
      <c r="A30" s="186" t="s">
        <v>262</v>
      </c>
      <c r="B30" s="181"/>
      <c r="C30" s="181"/>
      <c r="D30" s="187"/>
      <c r="E30" s="180" t="s">
        <v>263</v>
      </c>
      <c r="F30" s="181"/>
      <c r="G30" s="181"/>
      <c r="H30" s="158" t="s">
        <v>264</v>
      </c>
      <c r="I30" s="184"/>
      <c r="J30" s="72"/>
    </row>
    <row r="31" spans="1:10" ht="12.75">
      <c r="A31" s="95"/>
      <c r="B31" s="47"/>
      <c r="C31" s="48"/>
      <c r="D31" s="193"/>
      <c r="E31" s="193"/>
      <c r="F31" s="193"/>
      <c r="G31" s="194"/>
      <c r="H31" s="26"/>
      <c r="I31" s="96"/>
      <c r="J31" s="72"/>
    </row>
    <row r="32" spans="1:10" ht="12.75">
      <c r="A32" s="186"/>
      <c r="B32" s="181"/>
      <c r="C32" s="181"/>
      <c r="D32" s="187"/>
      <c r="E32" s="180"/>
      <c r="F32" s="181"/>
      <c r="G32" s="181"/>
      <c r="H32" s="158"/>
      <c r="I32" s="184"/>
      <c r="J32" s="72"/>
    </row>
    <row r="33" spans="1:10" ht="12.75">
      <c r="A33" s="95"/>
      <c r="B33" s="47"/>
      <c r="C33" s="48"/>
      <c r="D33" s="49"/>
      <c r="E33" s="49"/>
      <c r="F33" s="49"/>
      <c r="G33" s="50"/>
      <c r="H33" s="26"/>
      <c r="I33" s="97"/>
      <c r="J33" s="72"/>
    </row>
    <row r="34" spans="1:10" ht="12.75">
      <c r="A34" s="186"/>
      <c r="B34" s="181"/>
      <c r="C34" s="181"/>
      <c r="D34" s="187"/>
      <c r="E34" s="180"/>
      <c r="F34" s="181"/>
      <c r="G34" s="181"/>
      <c r="H34" s="158"/>
      <c r="I34" s="184"/>
      <c r="J34" s="72"/>
    </row>
    <row r="35" spans="1:10" ht="12.75">
      <c r="A35" s="95"/>
      <c r="B35" s="47"/>
      <c r="C35" s="48"/>
      <c r="D35" s="49"/>
      <c r="E35" s="49"/>
      <c r="F35" s="49"/>
      <c r="G35" s="50"/>
      <c r="H35" s="26"/>
      <c r="I35" s="97"/>
      <c r="J35" s="72"/>
    </row>
    <row r="36" spans="1:10" ht="12.75">
      <c r="A36" s="186"/>
      <c r="B36" s="181"/>
      <c r="C36" s="181"/>
      <c r="D36" s="187"/>
      <c r="E36" s="180"/>
      <c r="F36" s="181"/>
      <c r="G36" s="181"/>
      <c r="H36" s="158"/>
      <c r="I36" s="184"/>
      <c r="J36" s="72"/>
    </row>
    <row r="37" spans="1:10" ht="12.75">
      <c r="A37" s="98"/>
      <c r="B37" s="51"/>
      <c r="C37" s="197"/>
      <c r="D37" s="198"/>
      <c r="E37" s="26"/>
      <c r="F37" s="197"/>
      <c r="G37" s="198"/>
      <c r="H37" s="26"/>
      <c r="I37" s="99"/>
      <c r="J37" s="72"/>
    </row>
    <row r="38" spans="1:10" ht="12.75">
      <c r="A38" s="186"/>
      <c r="B38" s="181"/>
      <c r="C38" s="181"/>
      <c r="D38" s="187"/>
      <c r="E38" s="180"/>
      <c r="F38" s="181"/>
      <c r="G38" s="181"/>
      <c r="H38" s="158"/>
      <c r="I38" s="184"/>
      <c r="J38" s="72"/>
    </row>
    <row r="39" spans="1:10" ht="12.75">
      <c r="A39" s="98"/>
      <c r="B39" s="51"/>
      <c r="C39" s="42"/>
      <c r="D39" s="43"/>
      <c r="E39" s="26"/>
      <c r="F39" s="42"/>
      <c r="G39" s="43"/>
      <c r="H39" s="26"/>
      <c r="I39" s="99"/>
      <c r="J39" s="72"/>
    </row>
    <row r="40" spans="1:10" ht="12.75">
      <c r="A40" s="186"/>
      <c r="B40" s="181"/>
      <c r="C40" s="181"/>
      <c r="D40" s="187"/>
      <c r="E40" s="180"/>
      <c r="F40" s="181"/>
      <c r="G40" s="181"/>
      <c r="H40" s="158"/>
      <c r="I40" s="184"/>
      <c r="J40" s="72"/>
    </row>
    <row r="41" spans="1:10" ht="12.75">
      <c r="A41" s="100"/>
      <c r="B41" s="38"/>
      <c r="C41" s="38"/>
      <c r="D41" s="38"/>
      <c r="E41" s="23"/>
      <c r="F41" s="38"/>
      <c r="G41" s="38"/>
      <c r="H41" s="39"/>
      <c r="I41" s="101"/>
      <c r="J41" s="72"/>
    </row>
    <row r="42" spans="1:10" ht="12.75">
      <c r="A42" s="102"/>
      <c r="B42" s="28"/>
      <c r="C42" s="29"/>
      <c r="D42" s="22"/>
      <c r="E42" s="15"/>
      <c r="F42" s="29"/>
      <c r="G42" s="22"/>
      <c r="H42" s="15"/>
      <c r="I42" s="84"/>
      <c r="J42" s="72"/>
    </row>
    <row r="43" spans="1:10" ht="12.75">
      <c r="A43" s="103"/>
      <c r="B43" s="30"/>
      <c r="C43" s="30"/>
      <c r="D43" s="20"/>
      <c r="E43" s="20"/>
      <c r="F43" s="30"/>
      <c r="G43" s="20"/>
      <c r="H43" s="20"/>
      <c r="I43" s="104"/>
      <c r="J43" s="72"/>
    </row>
    <row r="44" spans="1:10" ht="12.75">
      <c r="A44" s="168" t="s">
        <v>93</v>
      </c>
      <c r="B44" s="206"/>
      <c r="C44" s="158"/>
      <c r="D44" s="159"/>
      <c r="E44" s="15"/>
      <c r="F44" s="163"/>
      <c r="G44" s="181"/>
      <c r="H44" s="181"/>
      <c r="I44" s="207"/>
      <c r="J44" s="72"/>
    </row>
    <row r="45" spans="1:10" ht="12.75">
      <c r="A45" s="102"/>
      <c r="B45" s="28"/>
      <c r="C45" s="208"/>
      <c r="D45" s="209"/>
      <c r="E45" s="15"/>
      <c r="F45" s="208"/>
      <c r="G45" s="216"/>
      <c r="H45" s="31"/>
      <c r="I45" s="105"/>
      <c r="J45" s="72"/>
    </row>
    <row r="46" spans="1:10" ht="12.75">
      <c r="A46" s="168" t="s">
        <v>15</v>
      </c>
      <c r="B46" s="206"/>
      <c r="C46" s="163" t="s">
        <v>260</v>
      </c>
      <c r="D46" s="182"/>
      <c r="E46" s="182"/>
      <c r="F46" s="182"/>
      <c r="G46" s="182"/>
      <c r="H46" s="182"/>
      <c r="I46" s="183"/>
      <c r="J46" s="72"/>
    </row>
    <row r="47" spans="1:10" ht="12.75">
      <c r="A47" s="82"/>
      <c r="B47" s="83"/>
      <c r="C47" s="21" t="s">
        <v>205</v>
      </c>
      <c r="D47" s="15"/>
      <c r="E47" s="15"/>
      <c r="F47" s="15"/>
      <c r="G47" s="15"/>
      <c r="H47" s="15"/>
      <c r="I47" s="84"/>
      <c r="J47" s="72"/>
    </row>
    <row r="48" spans="1:10" ht="12.75">
      <c r="A48" s="168" t="s">
        <v>206</v>
      </c>
      <c r="B48" s="206"/>
      <c r="C48" s="215" t="s">
        <v>257</v>
      </c>
      <c r="D48" s="213"/>
      <c r="E48" s="217"/>
      <c r="F48" s="15"/>
      <c r="G48" s="88" t="s">
        <v>207</v>
      </c>
      <c r="H48" s="215" t="s">
        <v>258</v>
      </c>
      <c r="I48" s="214"/>
      <c r="J48" s="72"/>
    </row>
    <row r="49" spans="1:10" ht="12.75">
      <c r="A49" s="82"/>
      <c r="B49" s="83"/>
      <c r="C49" s="21"/>
      <c r="D49" s="15"/>
      <c r="E49" s="15"/>
      <c r="F49" s="15"/>
      <c r="G49" s="15"/>
      <c r="H49" s="15"/>
      <c r="I49" s="84"/>
      <c r="J49" s="72"/>
    </row>
    <row r="50" spans="1:10" ht="12.75">
      <c r="A50" s="168" t="s">
        <v>31</v>
      </c>
      <c r="B50" s="206"/>
      <c r="C50" s="212" t="s">
        <v>252</v>
      </c>
      <c r="D50" s="213"/>
      <c r="E50" s="213"/>
      <c r="F50" s="213"/>
      <c r="G50" s="213"/>
      <c r="H50" s="213"/>
      <c r="I50" s="214"/>
      <c r="J50" s="72"/>
    </row>
    <row r="51" spans="1:10" ht="12.75">
      <c r="A51" s="82"/>
      <c r="B51" s="83"/>
      <c r="C51" s="15"/>
      <c r="D51" s="15"/>
      <c r="E51" s="15"/>
      <c r="F51" s="15"/>
      <c r="G51" s="15"/>
      <c r="H51" s="15"/>
      <c r="I51" s="84"/>
      <c r="J51" s="72"/>
    </row>
    <row r="52" spans="1:10" ht="12.75">
      <c r="A52" s="156" t="s">
        <v>0</v>
      </c>
      <c r="B52" s="157"/>
      <c r="C52" s="215" t="s">
        <v>259</v>
      </c>
      <c r="D52" s="213"/>
      <c r="E52" s="213"/>
      <c r="F52" s="213"/>
      <c r="G52" s="213"/>
      <c r="H52" s="213"/>
      <c r="I52" s="165"/>
      <c r="J52" s="72"/>
    </row>
    <row r="53" spans="1:10" ht="12.75">
      <c r="A53" s="106"/>
      <c r="B53" s="20"/>
      <c r="C53" s="205" t="s">
        <v>149</v>
      </c>
      <c r="D53" s="205"/>
      <c r="E53" s="205"/>
      <c r="F53" s="205"/>
      <c r="G53" s="205"/>
      <c r="H53" s="205"/>
      <c r="I53" s="107"/>
      <c r="J53" s="72"/>
    </row>
    <row r="54" spans="1:10" ht="12.75">
      <c r="A54" s="106"/>
      <c r="B54" s="20"/>
      <c r="C54" s="32"/>
      <c r="D54" s="32"/>
      <c r="E54" s="32"/>
      <c r="F54" s="32"/>
      <c r="G54" s="32"/>
      <c r="H54" s="108"/>
      <c r="I54" s="109"/>
      <c r="J54" s="72"/>
    </row>
    <row r="55" spans="1:10" ht="12.75">
      <c r="A55" s="106"/>
      <c r="B55" s="20"/>
      <c r="C55" s="32"/>
      <c r="D55" s="32"/>
      <c r="E55" s="32"/>
      <c r="F55" s="32"/>
      <c r="G55" s="32"/>
      <c r="H55" s="32"/>
      <c r="I55" s="109"/>
      <c r="J55" s="72"/>
    </row>
    <row r="56" spans="1:10" ht="12.75">
      <c r="A56" s="106"/>
      <c r="B56" s="199" t="s">
        <v>16</v>
      </c>
      <c r="C56" s="200"/>
      <c r="D56" s="200"/>
      <c r="E56" s="200"/>
      <c r="F56" s="41"/>
      <c r="G56" s="41"/>
      <c r="H56" s="41"/>
      <c r="I56" s="110"/>
      <c r="J56" s="72"/>
    </row>
    <row r="57" spans="1:10" ht="12.75">
      <c r="A57" s="106"/>
      <c r="B57" s="199" t="s">
        <v>239</v>
      </c>
      <c r="C57" s="200"/>
      <c r="D57" s="200"/>
      <c r="E57" s="200"/>
      <c r="F57" s="200"/>
      <c r="G57" s="200"/>
      <c r="H57" s="200"/>
      <c r="I57" s="201"/>
      <c r="J57" s="72"/>
    </row>
    <row r="58" spans="1:10" ht="12.75">
      <c r="A58" s="106"/>
      <c r="B58" s="199" t="s">
        <v>236</v>
      </c>
      <c r="C58" s="200"/>
      <c r="D58" s="200"/>
      <c r="E58" s="200"/>
      <c r="F58" s="200"/>
      <c r="G58" s="200"/>
      <c r="H58" s="200"/>
      <c r="I58" s="110"/>
      <c r="J58" s="72"/>
    </row>
    <row r="59" spans="1:10" ht="12.75">
      <c r="A59" s="106"/>
      <c r="B59" s="199" t="s">
        <v>231</v>
      </c>
      <c r="C59" s="200"/>
      <c r="D59" s="200"/>
      <c r="E59" s="200"/>
      <c r="F59" s="200"/>
      <c r="G59" s="200"/>
      <c r="H59" s="200"/>
      <c r="I59" s="201"/>
      <c r="J59" s="72"/>
    </row>
    <row r="60" spans="1:10" ht="12.75">
      <c r="A60" s="106"/>
      <c r="B60" s="199" t="s">
        <v>240</v>
      </c>
      <c r="C60" s="200"/>
      <c r="D60" s="200"/>
      <c r="E60" s="200"/>
      <c r="F60" s="200"/>
      <c r="G60" s="200"/>
      <c r="H60" s="200"/>
      <c r="I60" s="201"/>
      <c r="J60" s="72"/>
    </row>
    <row r="61" spans="1:10" ht="12.75">
      <c r="A61" s="106"/>
      <c r="B61" s="40"/>
      <c r="C61" s="40"/>
      <c r="D61" s="40"/>
      <c r="E61" s="40"/>
      <c r="F61" s="40"/>
      <c r="G61" s="40"/>
      <c r="H61" s="32"/>
      <c r="I61" s="109"/>
      <c r="J61" s="72"/>
    </row>
    <row r="62" spans="1:10" ht="12.75">
      <c r="A62" s="106"/>
      <c r="B62" s="20"/>
      <c r="C62" s="108"/>
      <c r="D62" s="108"/>
      <c r="E62" s="108"/>
      <c r="F62" s="108"/>
      <c r="G62" s="108"/>
      <c r="H62" s="108"/>
      <c r="I62" s="111"/>
      <c r="J62" s="72"/>
    </row>
    <row r="63" spans="1:10" ht="13.5" thickBot="1">
      <c r="A63" s="112" t="s">
        <v>17</v>
      </c>
      <c r="B63" s="15"/>
      <c r="C63" s="15"/>
      <c r="D63" s="15"/>
      <c r="E63" s="15"/>
      <c r="F63" s="15"/>
      <c r="G63" s="33"/>
      <c r="H63" s="34"/>
      <c r="I63" s="113"/>
      <c r="J63" s="72"/>
    </row>
    <row r="64" spans="1:10" ht="12.75">
      <c r="A64" s="78"/>
      <c r="B64" s="15"/>
      <c r="C64" s="15"/>
      <c r="D64" s="15"/>
      <c r="E64" s="20" t="s">
        <v>208</v>
      </c>
      <c r="F64" s="72"/>
      <c r="G64" s="202" t="s">
        <v>209</v>
      </c>
      <c r="H64" s="203"/>
      <c r="I64" s="204"/>
      <c r="J64" s="72"/>
    </row>
    <row r="65" spans="1:10" ht="12.75">
      <c r="A65" s="114"/>
      <c r="B65" s="115"/>
      <c r="C65" s="116"/>
      <c r="D65" s="116"/>
      <c r="E65" s="116"/>
      <c r="F65" s="116"/>
      <c r="G65" s="210"/>
      <c r="H65" s="211"/>
      <c r="I65" s="117"/>
      <c r="J65" s="7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F45:G45"/>
    <mergeCell ref="A46:B46"/>
    <mergeCell ref="B60:I60"/>
    <mergeCell ref="H48:I48"/>
    <mergeCell ref="A48:B48"/>
    <mergeCell ref="C48:E48"/>
    <mergeCell ref="G65:H65"/>
    <mergeCell ref="A50:B50"/>
    <mergeCell ref="C50:I50"/>
    <mergeCell ref="A52:B52"/>
    <mergeCell ref="C52:I52"/>
    <mergeCell ref="B56:E56"/>
    <mergeCell ref="B57:I57"/>
    <mergeCell ref="B58:H58"/>
    <mergeCell ref="D24:G24"/>
    <mergeCell ref="A26:B26"/>
    <mergeCell ref="B59:I59"/>
    <mergeCell ref="H30:I30"/>
    <mergeCell ref="G64:I64"/>
    <mergeCell ref="C53:H53"/>
    <mergeCell ref="A44:B44"/>
    <mergeCell ref="C44:D44"/>
    <mergeCell ref="F44:I44"/>
    <mergeCell ref="C45:D45"/>
    <mergeCell ref="H38:I38"/>
    <mergeCell ref="A40:D40"/>
    <mergeCell ref="A1:B1"/>
    <mergeCell ref="C37:D37"/>
    <mergeCell ref="F37:G37"/>
    <mergeCell ref="A38:D38"/>
    <mergeCell ref="E38:G38"/>
    <mergeCell ref="A30:D30"/>
    <mergeCell ref="E30:G30"/>
    <mergeCell ref="A24:B24"/>
    <mergeCell ref="E28:G28"/>
    <mergeCell ref="A34:D34"/>
    <mergeCell ref="E34:G34"/>
    <mergeCell ref="D31:G31"/>
    <mergeCell ref="A32:D32"/>
    <mergeCell ref="E32:G32"/>
    <mergeCell ref="E40:G40"/>
    <mergeCell ref="C46:I46"/>
    <mergeCell ref="H40:I40"/>
    <mergeCell ref="G26:H26"/>
    <mergeCell ref="H32:I32"/>
    <mergeCell ref="H34:I34"/>
    <mergeCell ref="A36:D36"/>
    <mergeCell ref="E36:G36"/>
    <mergeCell ref="H36:I36"/>
    <mergeCell ref="A28:D28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">
      <selection activeCell="L12" sqref="L12"/>
    </sheetView>
  </sheetViews>
  <sheetFormatPr defaultColWidth="9.140625" defaultRowHeight="12.75"/>
  <cols>
    <col min="1" max="7" width="9.140625" style="119" customWidth="1"/>
    <col min="8" max="8" width="4.00390625" style="119" customWidth="1"/>
    <col min="9" max="9" width="9.140625" style="119" customWidth="1"/>
    <col min="10" max="10" width="12.8515625" style="119" customWidth="1"/>
    <col min="11" max="11" width="12.7109375" style="119" customWidth="1"/>
    <col min="12" max="12" width="11.00390625" style="119" bestFit="1" customWidth="1"/>
    <col min="13" max="16384" width="9.140625" style="119" customWidth="1"/>
  </cols>
  <sheetData>
    <row r="1" spans="1:11" ht="11.25">
      <c r="A1" s="254" t="s">
        <v>150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4:11" ht="11.25">
      <c r="D2" s="254" t="s">
        <v>211</v>
      </c>
      <c r="E2" s="254"/>
      <c r="F2" s="255" t="s">
        <v>265</v>
      </c>
      <c r="G2" s="256"/>
      <c r="J2" s="221" t="s">
        <v>221</v>
      </c>
      <c r="K2" s="221"/>
    </row>
    <row r="3" spans="1:11" ht="22.5">
      <c r="A3" s="252" t="s">
        <v>184</v>
      </c>
      <c r="B3" s="252"/>
      <c r="C3" s="252"/>
      <c r="D3" s="252"/>
      <c r="E3" s="252"/>
      <c r="F3" s="252"/>
      <c r="G3" s="252"/>
      <c r="H3" s="252"/>
      <c r="I3" s="57" t="s">
        <v>261</v>
      </c>
      <c r="J3" s="57" t="s">
        <v>242</v>
      </c>
      <c r="K3" s="57" t="s">
        <v>243</v>
      </c>
    </row>
    <row r="4" spans="1:11" ht="11.25">
      <c r="A4" s="252">
        <v>1</v>
      </c>
      <c r="B4" s="252"/>
      <c r="C4" s="252"/>
      <c r="D4" s="252"/>
      <c r="E4" s="252"/>
      <c r="F4" s="252"/>
      <c r="G4" s="252"/>
      <c r="H4" s="252"/>
      <c r="I4" s="58">
        <v>2</v>
      </c>
      <c r="J4" s="57">
        <v>3</v>
      </c>
      <c r="K4" s="57">
        <v>4</v>
      </c>
    </row>
    <row r="5" spans="1:11" ht="11.25">
      <c r="A5" s="222" t="s">
        <v>152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1.25">
      <c r="A6" s="225" t="s">
        <v>109</v>
      </c>
      <c r="B6" s="226"/>
      <c r="C6" s="226"/>
      <c r="D6" s="226"/>
      <c r="E6" s="226"/>
      <c r="F6" s="226"/>
      <c r="G6" s="226"/>
      <c r="H6" s="227"/>
      <c r="I6" s="120">
        <v>1</v>
      </c>
      <c r="J6" s="121">
        <f>SUM(J7:J8)</f>
        <v>178180865</v>
      </c>
      <c r="K6" s="121">
        <f>SUM(K7:K8)</f>
        <v>212442434</v>
      </c>
    </row>
    <row r="7" spans="1:11" ht="11.25">
      <c r="A7" s="218" t="s">
        <v>153</v>
      </c>
      <c r="B7" s="219"/>
      <c r="C7" s="219"/>
      <c r="D7" s="219"/>
      <c r="E7" s="219"/>
      <c r="F7" s="219"/>
      <c r="G7" s="219"/>
      <c r="H7" s="220"/>
      <c r="I7" s="122">
        <v>2</v>
      </c>
      <c r="J7" s="123">
        <v>19609231</v>
      </c>
      <c r="K7" s="124">
        <v>27411820</v>
      </c>
    </row>
    <row r="8" spans="1:11" ht="11.25">
      <c r="A8" s="218" t="s">
        <v>154</v>
      </c>
      <c r="B8" s="219"/>
      <c r="C8" s="219"/>
      <c r="D8" s="219"/>
      <c r="E8" s="219"/>
      <c r="F8" s="219"/>
      <c r="G8" s="219"/>
      <c r="H8" s="220"/>
      <c r="I8" s="122">
        <v>3</v>
      </c>
      <c r="J8" s="123">
        <v>158571634</v>
      </c>
      <c r="K8" s="124">
        <v>185030614</v>
      </c>
    </row>
    <row r="9" spans="1:11" ht="11.25">
      <c r="A9" s="218" t="s">
        <v>155</v>
      </c>
      <c r="B9" s="219"/>
      <c r="C9" s="219"/>
      <c r="D9" s="219"/>
      <c r="E9" s="219"/>
      <c r="F9" s="219"/>
      <c r="G9" s="219"/>
      <c r="H9" s="220"/>
      <c r="I9" s="122">
        <v>4</v>
      </c>
      <c r="J9" s="124">
        <v>179266567</v>
      </c>
      <c r="K9" s="124">
        <v>112544271</v>
      </c>
    </row>
    <row r="10" spans="1:11" ht="11.25">
      <c r="A10" s="218" t="s">
        <v>156</v>
      </c>
      <c r="B10" s="219"/>
      <c r="C10" s="219"/>
      <c r="D10" s="219"/>
      <c r="E10" s="219"/>
      <c r="F10" s="219"/>
      <c r="G10" s="219"/>
      <c r="H10" s="220"/>
      <c r="I10" s="122">
        <v>5</v>
      </c>
      <c r="J10" s="124">
        <v>104080483</v>
      </c>
      <c r="K10" s="124">
        <v>138957130</v>
      </c>
    </row>
    <row r="11" spans="1:11" ht="24" customHeight="1">
      <c r="A11" s="218" t="s">
        <v>68</v>
      </c>
      <c r="B11" s="219"/>
      <c r="C11" s="219"/>
      <c r="D11" s="219"/>
      <c r="E11" s="219"/>
      <c r="F11" s="219"/>
      <c r="G11" s="219"/>
      <c r="H11" s="220"/>
      <c r="I11" s="122">
        <v>6</v>
      </c>
      <c r="J11" s="123">
        <v>0</v>
      </c>
      <c r="K11" s="124"/>
    </row>
    <row r="12" spans="1:11" ht="27" customHeight="1">
      <c r="A12" s="218" t="s">
        <v>69</v>
      </c>
      <c r="B12" s="219"/>
      <c r="C12" s="219"/>
      <c r="D12" s="219"/>
      <c r="E12" s="219"/>
      <c r="F12" s="219"/>
      <c r="G12" s="219"/>
      <c r="H12" s="220"/>
      <c r="I12" s="122">
        <v>7</v>
      </c>
      <c r="J12" s="123">
        <v>39284687</v>
      </c>
      <c r="K12" s="124">
        <v>34540357</v>
      </c>
    </row>
    <row r="13" spans="1:11" ht="24.75" customHeight="1">
      <c r="A13" s="218" t="s">
        <v>157</v>
      </c>
      <c r="B13" s="219"/>
      <c r="C13" s="219"/>
      <c r="D13" s="219"/>
      <c r="E13" s="219"/>
      <c r="F13" s="219"/>
      <c r="G13" s="219"/>
      <c r="H13" s="220"/>
      <c r="I13" s="122">
        <v>8</v>
      </c>
      <c r="J13" s="123">
        <v>87582426</v>
      </c>
      <c r="K13" s="124">
        <v>83098395</v>
      </c>
    </row>
    <row r="14" spans="1:11" ht="31.5" customHeight="1">
      <c r="A14" s="218" t="s">
        <v>163</v>
      </c>
      <c r="B14" s="219"/>
      <c r="C14" s="219"/>
      <c r="D14" s="219"/>
      <c r="E14" s="219"/>
      <c r="F14" s="219"/>
      <c r="G14" s="219"/>
      <c r="H14" s="220"/>
      <c r="I14" s="122">
        <v>9</v>
      </c>
      <c r="J14" s="123">
        <v>0</v>
      </c>
      <c r="K14" s="124"/>
    </row>
    <row r="15" spans="1:11" ht="11.25">
      <c r="A15" s="218" t="s">
        <v>158</v>
      </c>
      <c r="B15" s="219"/>
      <c r="C15" s="219"/>
      <c r="D15" s="219"/>
      <c r="E15" s="219"/>
      <c r="F15" s="219"/>
      <c r="G15" s="219"/>
      <c r="H15" s="220"/>
      <c r="I15" s="122">
        <v>10</v>
      </c>
      <c r="J15" s="123">
        <v>6818</v>
      </c>
      <c r="K15" s="124">
        <v>5744</v>
      </c>
    </row>
    <row r="16" spans="1:11" ht="11.25">
      <c r="A16" s="218" t="s">
        <v>159</v>
      </c>
      <c r="B16" s="219"/>
      <c r="C16" s="219"/>
      <c r="D16" s="219"/>
      <c r="E16" s="219"/>
      <c r="F16" s="219"/>
      <c r="G16" s="219"/>
      <c r="H16" s="220"/>
      <c r="I16" s="122">
        <v>11</v>
      </c>
      <c r="J16" s="123">
        <v>15722199</v>
      </c>
      <c r="K16" s="124">
        <v>14919864</v>
      </c>
    </row>
    <row r="17" spans="1:11" ht="11.25">
      <c r="A17" s="218" t="s">
        <v>160</v>
      </c>
      <c r="B17" s="219"/>
      <c r="C17" s="219"/>
      <c r="D17" s="219"/>
      <c r="E17" s="219"/>
      <c r="F17" s="219"/>
      <c r="G17" s="219"/>
      <c r="H17" s="220"/>
      <c r="I17" s="122">
        <v>12</v>
      </c>
      <c r="J17" s="123">
        <v>662473019</v>
      </c>
      <c r="K17" s="124">
        <v>772854425</v>
      </c>
    </row>
    <row r="18" spans="1:11" ht="11.25">
      <c r="A18" s="231" t="s">
        <v>164</v>
      </c>
      <c r="B18" s="232"/>
      <c r="C18" s="232"/>
      <c r="D18" s="232"/>
      <c r="E18" s="232"/>
      <c r="F18" s="232"/>
      <c r="G18" s="232"/>
      <c r="H18" s="233"/>
      <c r="I18" s="122">
        <v>13</v>
      </c>
      <c r="J18" s="123">
        <v>0</v>
      </c>
      <c r="K18" s="124">
        <v>0</v>
      </c>
    </row>
    <row r="19" spans="1:11" ht="11.25">
      <c r="A19" s="218" t="s">
        <v>161</v>
      </c>
      <c r="B19" s="219"/>
      <c r="C19" s="219"/>
      <c r="D19" s="219"/>
      <c r="E19" s="219"/>
      <c r="F19" s="219"/>
      <c r="G19" s="219"/>
      <c r="H19" s="220"/>
      <c r="I19" s="122">
        <v>14</v>
      </c>
      <c r="J19" s="123">
        <v>8354557</v>
      </c>
      <c r="K19" s="124">
        <v>13740839</v>
      </c>
    </row>
    <row r="20" spans="1:11" ht="11.25">
      <c r="A20" s="218" t="s">
        <v>162</v>
      </c>
      <c r="B20" s="219"/>
      <c r="C20" s="219"/>
      <c r="D20" s="219"/>
      <c r="E20" s="219"/>
      <c r="F20" s="219"/>
      <c r="G20" s="219"/>
      <c r="H20" s="220"/>
      <c r="I20" s="122">
        <v>15</v>
      </c>
      <c r="J20" s="123">
        <v>29812032</v>
      </c>
      <c r="K20" s="124">
        <v>29516189</v>
      </c>
    </row>
    <row r="21" spans="1:11" ht="11.25">
      <c r="A21" s="218" t="s">
        <v>66</v>
      </c>
      <c r="B21" s="219"/>
      <c r="C21" s="219"/>
      <c r="D21" s="219"/>
      <c r="E21" s="219"/>
      <c r="F21" s="219"/>
      <c r="G21" s="219"/>
      <c r="H21" s="220"/>
      <c r="I21" s="122">
        <v>16</v>
      </c>
      <c r="J21" s="125">
        <v>23120439</v>
      </c>
      <c r="K21" s="124">
        <v>26051896</v>
      </c>
    </row>
    <row r="22" spans="1:13" ht="11.25">
      <c r="A22" s="243" t="s">
        <v>108</v>
      </c>
      <c r="B22" s="244"/>
      <c r="C22" s="244"/>
      <c r="D22" s="244"/>
      <c r="E22" s="244"/>
      <c r="F22" s="244"/>
      <c r="G22" s="244"/>
      <c r="H22" s="245"/>
      <c r="I22" s="126">
        <v>17</v>
      </c>
      <c r="J22" s="127">
        <f>SUM(J7:J21)</f>
        <v>1327884092</v>
      </c>
      <c r="K22" s="127">
        <f>SUM(K7:K21)</f>
        <v>1438671544</v>
      </c>
      <c r="M22" s="128"/>
    </row>
    <row r="23" spans="1:11" ht="11.25">
      <c r="A23" s="240" t="s">
        <v>67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2"/>
    </row>
    <row r="24" spans="1:11" ht="11.25">
      <c r="A24" s="228" t="s">
        <v>110</v>
      </c>
      <c r="B24" s="229"/>
      <c r="C24" s="229"/>
      <c r="D24" s="229"/>
      <c r="E24" s="229"/>
      <c r="F24" s="229"/>
      <c r="G24" s="229"/>
      <c r="H24" s="230"/>
      <c r="I24" s="129">
        <v>18</v>
      </c>
      <c r="J24" s="130">
        <f>SUM(J25:J26)</f>
        <v>41096859</v>
      </c>
      <c r="K24" s="130">
        <f>SUM(K25:K26)</f>
        <v>148088684</v>
      </c>
    </row>
    <row r="25" spans="1:11" ht="11.25">
      <c r="A25" s="234" t="s">
        <v>70</v>
      </c>
      <c r="B25" s="235"/>
      <c r="C25" s="235"/>
      <c r="D25" s="235"/>
      <c r="E25" s="235"/>
      <c r="F25" s="235"/>
      <c r="G25" s="235"/>
      <c r="H25" s="236"/>
      <c r="I25" s="129">
        <v>19</v>
      </c>
      <c r="J25" s="131">
        <v>0</v>
      </c>
      <c r="K25" s="131">
        <v>21912925</v>
      </c>
    </row>
    <row r="26" spans="1:11" ht="11.25">
      <c r="A26" s="234" t="s">
        <v>71</v>
      </c>
      <c r="B26" s="235"/>
      <c r="C26" s="235"/>
      <c r="D26" s="235"/>
      <c r="E26" s="235"/>
      <c r="F26" s="235"/>
      <c r="G26" s="235"/>
      <c r="H26" s="236"/>
      <c r="I26" s="129">
        <v>20</v>
      </c>
      <c r="J26" s="131">
        <v>41096859</v>
      </c>
      <c r="K26" s="131">
        <v>126175759</v>
      </c>
    </row>
    <row r="27" spans="1:11" ht="11.25">
      <c r="A27" s="234" t="s">
        <v>72</v>
      </c>
      <c r="B27" s="235"/>
      <c r="C27" s="235"/>
      <c r="D27" s="235"/>
      <c r="E27" s="235"/>
      <c r="F27" s="235"/>
      <c r="G27" s="235"/>
      <c r="H27" s="236"/>
      <c r="I27" s="129">
        <v>21</v>
      </c>
      <c r="J27" s="132">
        <f>SUM(J28:J30)</f>
        <v>1047347480</v>
      </c>
      <c r="K27" s="132">
        <f>SUM(K28:K30)</f>
        <v>1052202720</v>
      </c>
    </row>
    <row r="28" spans="1:11" ht="11.25">
      <c r="A28" s="234" t="s">
        <v>73</v>
      </c>
      <c r="B28" s="235"/>
      <c r="C28" s="235"/>
      <c r="D28" s="235"/>
      <c r="E28" s="235"/>
      <c r="F28" s="235"/>
      <c r="G28" s="235"/>
      <c r="H28" s="236"/>
      <c r="I28" s="129">
        <v>22</v>
      </c>
      <c r="J28" s="131">
        <v>121897523</v>
      </c>
      <c r="K28" s="131">
        <v>114145020</v>
      </c>
    </row>
    <row r="29" spans="1:11" ht="11.25">
      <c r="A29" s="234" t="s">
        <v>74</v>
      </c>
      <c r="B29" s="235"/>
      <c r="C29" s="235"/>
      <c r="D29" s="235"/>
      <c r="E29" s="235"/>
      <c r="F29" s="235"/>
      <c r="G29" s="235"/>
      <c r="H29" s="236"/>
      <c r="I29" s="129">
        <v>23</v>
      </c>
      <c r="J29" s="131">
        <v>79994742</v>
      </c>
      <c r="K29" s="131">
        <v>81485175</v>
      </c>
    </row>
    <row r="30" spans="1:11" ht="11.25">
      <c r="A30" s="234" t="s">
        <v>75</v>
      </c>
      <c r="B30" s="235"/>
      <c r="C30" s="235"/>
      <c r="D30" s="235"/>
      <c r="E30" s="235"/>
      <c r="F30" s="235"/>
      <c r="G30" s="235"/>
      <c r="H30" s="236"/>
      <c r="I30" s="129">
        <v>24</v>
      </c>
      <c r="J30" s="131">
        <v>845455215</v>
      </c>
      <c r="K30" s="131">
        <v>856572525</v>
      </c>
    </row>
    <row r="31" spans="1:11" ht="11.25">
      <c r="A31" s="234" t="s">
        <v>107</v>
      </c>
      <c r="B31" s="235"/>
      <c r="C31" s="235"/>
      <c r="D31" s="235"/>
      <c r="E31" s="235"/>
      <c r="F31" s="235"/>
      <c r="G31" s="235"/>
      <c r="H31" s="236"/>
      <c r="I31" s="129">
        <v>25</v>
      </c>
      <c r="J31" s="132">
        <f>SUM(J32:J33)</f>
        <v>17656661</v>
      </c>
      <c r="K31" s="132">
        <f>SUM(K32:K33)</f>
        <v>13558148</v>
      </c>
    </row>
    <row r="32" spans="1:11" ht="11.25">
      <c r="A32" s="234" t="s">
        <v>76</v>
      </c>
      <c r="B32" s="235"/>
      <c r="C32" s="235"/>
      <c r="D32" s="235"/>
      <c r="E32" s="235"/>
      <c r="F32" s="235"/>
      <c r="G32" s="235"/>
      <c r="H32" s="236"/>
      <c r="I32" s="129">
        <v>26</v>
      </c>
      <c r="J32" s="131">
        <v>0</v>
      </c>
      <c r="K32" s="131"/>
    </row>
    <row r="33" spans="1:11" ht="11.25">
      <c r="A33" s="234" t="s">
        <v>77</v>
      </c>
      <c r="B33" s="235"/>
      <c r="C33" s="235"/>
      <c r="D33" s="235"/>
      <c r="E33" s="235"/>
      <c r="F33" s="235"/>
      <c r="G33" s="235"/>
      <c r="H33" s="236"/>
      <c r="I33" s="129">
        <v>27</v>
      </c>
      <c r="J33" s="131">
        <v>17656661</v>
      </c>
      <c r="K33" s="131">
        <v>13558148</v>
      </c>
    </row>
    <row r="34" spans="1:11" ht="21" customHeight="1">
      <c r="A34" s="234" t="s">
        <v>84</v>
      </c>
      <c r="B34" s="235"/>
      <c r="C34" s="235"/>
      <c r="D34" s="235"/>
      <c r="E34" s="235"/>
      <c r="F34" s="235"/>
      <c r="G34" s="235"/>
      <c r="H34" s="236"/>
      <c r="I34" s="129">
        <v>28</v>
      </c>
      <c r="J34" s="131">
        <v>9779</v>
      </c>
      <c r="K34" s="131">
        <v>5459</v>
      </c>
    </row>
    <row r="35" spans="1:11" ht="11.25">
      <c r="A35" s="234" t="s">
        <v>111</v>
      </c>
      <c r="B35" s="235"/>
      <c r="C35" s="235"/>
      <c r="D35" s="235"/>
      <c r="E35" s="235"/>
      <c r="F35" s="235"/>
      <c r="G35" s="235"/>
      <c r="H35" s="236"/>
      <c r="I35" s="129">
        <v>29</v>
      </c>
      <c r="J35" s="132">
        <f>SUM(J36:J37)</f>
        <v>0</v>
      </c>
      <c r="K35" s="132">
        <f>SUM(K36:K37)</f>
        <v>0</v>
      </c>
    </row>
    <row r="36" spans="1:11" ht="11.25">
      <c r="A36" s="234" t="s">
        <v>78</v>
      </c>
      <c r="B36" s="235"/>
      <c r="C36" s="235"/>
      <c r="D36" s="235"/>
      <c r="E36" s="235"/>
      <c r="F36" s="235"/>
      <c r="G36" s="235"/>
      <c r="H36" s="236"/>
      <c r="I36" s="129">
        <v>30</v>
      </c>
      <c r="J36" s="131">
        <v>0</v>
      </c>
      <c r="K36" s="131"/>
    </row>
    <row r="37" spans="1:11" ht="11.25">
      <c r="A37" s="234" t="s">
        <v>79</v>
      </c>
      <c r="B37" s="235"/>
      <c r="C37" s="235"/>
      <c r="D37" s="235"/>
      <c r="E37" s="235"/>
      <c r="F37" s="235"/>
      <c r="G37" s="235"/>
      <c r="H37" s="236"/>
      <c r="I37" s="129">
        <v>31</v>
      </c>
      <c r="J37" s="131">
        <v>0</v>
      </c>
      <c r="K37" s="131"/>
    </row>
    <row r="38" spans="1:11" ht="11.25">
      <c r="A38" s="234" t="s">
        <v>80</v>
      </c>
      <c r="B38" s="235"/>
      <c r="C38" s="235"/>
      <c r="D38" s="235"/>
      <c r="E38" s="235"/>
      <c r="F38" s="235"/>
      <c r="G38" s="235"/>
      <c r="H38" s="236"/>
      <c r="I38" s="129">
        <v>32</v>
      </c>
      <c r="J38" s="131">
        <v>0</v>
      </c>
      <c r="K38" s="131"/>
    </row>
    <row r="39" spans="1:11" ht="11.25">
      <c r="A39" s="234" t="s">
        <v>81</v>
      </c>
      <c r="B39" s="235"/>
      <c r="C39" s="235"/>
      <c r="D39" s="235"/>
      <c r="E39" s="235"/>
      <c r="F39" s="235"/>
      <c r="G39" s="235"/>
      <c r="H39" s="236"/>
      <c r="I39" s="129">
        <v>33</v>
      </c>
      <c r="J39" s="131">
        <v>0</v>
      </c>
      <c r="K39" s="131"/>
    </row>
    <row r="40" spans="1:11" ht="11.25">
      <c r="A40" s="234" t="s">
        <v>82</v>
      </c>
      <c r="B40" s="235"/>
      <c r="C40" s="235"/>
      <c r="D40" s="235"/>
      <c r="E40" s="235"/>
      <c r="F40" s="235"/>
      <c r="G40" s="235"/>
      <c r="H40" s="236"/>
      <c r="I40" s="129">
        <v>34</v>
      </c>
      <c r="J40" s="131">
        <v>48304529</v>
      </c>
      <c r="K40" s="131">
        <v>49091555</v>
      </c>
    </row>
    <row r="41" spans="1:11" ht="11.25">
      <c r="A41" s="237" t="s">
        <v>106</v>
      </c>
      <c r="B41" s="238"/>
      <c r="C41" s="238"/>
      <c r="D41" s="238"/>
      <c r="E41" s="238"/>
      <c r="F41" s="238"/>
      <c r="G41" s="238"/>
      <c r="H41" s="239"/>
      <c r="I41" s="133">
        <v>35</v>
      </c>
      <c r="J41" s="134">
        <f>J24+J27+J31+J34+J35+J38+J39+J40</f>
        <v>1154415308</v>
      </c>
      <c r="K41" s="134">
        <f>K24+K27+K31+K34+K35+K38+K39+K40</f>
        <v>1262946566</v>
      </c>
    </row>
    <row r="42" spans="1:11" ht="11.25">
      <c r="A42" s="240" t="s">
        <v>83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2"/>
    </row>
    <row r="43" spans="1:11" ht="11.25">
      <c r="A43" s="228" t="s">
        <v>85</v>
      </c>
      <c r="B43" s="229"/>
      <c r="C43" s="229"/>
      <c r="D43" s="229"/>
      <c r="E43" s="229"/>
      <c r="F43" s="229"/>
      <c r="G43" s="229"/>
      <c r="H43" s="230"/>
      <c r="I43" s="129">
        <v>36</v>
      </c>
      <c r="J43" s="135">
        <v>91498780</v>
      </c>
      <c r="K43" s="135">
        <v>85289987</v>
      </c>
    </row>
    <row r="44" spans="1:11" ht="11.25">
      <c r="A44" s="234" t="s">
        <v>86</v>
      </c>
      <c r="B44" s="235"/>
      <c r="C44" s="235"/>
      <c r="D44" s="235"/>
      <c r="E44" s="235"/>
      <c r="F44" s="235"/>
      <c r="G44" s="235"/>
      <c r="H44" s="236"/>
      <c r="I44" s="129">
        <v>37</v>
      </c>
      <c r="J44" s="124">
        <v>3327308</v>
      </c>
      <c r="K44" s="124">
        <v>6155210</v>
      </c>
    </row>
    <row r="45" spans="1:11" ht="11.25">
      <c r="A45" s="234" t="s">
        <v>87</v>
      </c>
      <c r="B45" s="235"/>
      <c r="C45" s="235"/>
      <c r="D45" s="235"/>
      <c r="E45" s="235"/>
      <c r="F45" s="235"/>
      <c r="G45" s="235"/>
      <c r="H45" s="236"/>
      <c r="I45" s="129">
        <v>38</v>
      </c>
      <c r="J45" s="124">
        <v>65359492</v>
      </c>
      <c r="K45" s="124">
        <v>68899221</v>
      </c>
    </row>
    <row r="46" spans="1:11" ht="11.25">
      <c r="A46" s="234" t="s">
        <v>88</v>
      </c>
      <c r="B46" s="235"/>
      <c r="C46" s="235"/>
      <c r="D46" s="235"/>
      <c r="E46" s="235"/>
      <c r="F46" s="235"/>
      <c r="G46" s="235"/>
      <c r="H46" s="236"/>
      <c r="I46" s="129">
        <v>39</v>
      </c>
      <c r="J46" s="124">
        <v>4729423</v>
      </c>
      <c r="K46" s="124">
        <v>4729423</v>
      </c>
    </row>
    <row r="47" spans="1:13" ht="11.25">
      <c r="A47" s="234" t="s">
        <v>89</v>
      </c>
      <c r="B47" s="235"/>
      <c r="C47" s="235"/>
      <c r="D47" s="235"/>
      <c r="E47" s="235"/>
      <c r="F47" s="235"/>
      <c r="G47" s="235"/>
      <c r="H47" s="236"/>
      <c r="I47" s="129">
        <v>40</v>
      </c>
      <c r="J47" s="124">
        <v>9777000</v>
      </c>
      <c r="K47" s="124">
        <v>9777000</v>
      </c>
      <c r="M47" s="128"/>
    </row>
    <row r="48" spans="1:11" ht="30" customHeight="1">
      <c r="A48" s="234" t="s">
        <v>90</v>
      </c>
      <c r="B48" s="235"/>
      <c r="C48" s="235"/>
      <c r="D48" s="235"/>
      <c r="E48" s="235"/>
      <c r="F48" s="235"/>
      <c r="G48" s="235"/>
      <c r="H48" s="236"/>
      <c r="I48" s="129">
        <v>41</v>
      </c>
      <c r="J48" s="124">
        <v>-1223219</v>
      </c>
      <c r="K48" s="124">
        <v>874137</v>
      </c>
    </row>
    <row r="49" spans="1:11" ht="11.25">
      <c r="A49" s="234" t="s">
        <v>91</v>
      </c>
      <c r="B49" s="235"/>
      <c r="C49" s="235"/>
      <c r="D49" s="235"/>
      <c r="E49" s="235"/>
      <c r="F49" s="235"/>
      <c r="G49" s="235"/>
      <c r="H49" s="236"/>
      <c r="I49" s="129">
        <v>42</v>
      </c>
      <c r="J49" s="124"/>
      <c r="K49" s="124"/>
    </row>
    <row r="50" spans="1:11" ht="11.25">
      <c r="A50" s="246" t="s">
        <v>96</v>
      </c>
      <c r="B50" s="247"/>
      <c r="C50" s="247"/>
      <c r="D50" s="247"/>
      <c r="E50" s="247"/>
      <c r="F50" s="247"/>
      <c r="G50" s="247"/>
      <c r="H50" s="248"/>
      <c r="I50" s="129">
        <v>43</v>
      </c>
      <c r="J50" s="132">
        <f>SUM(J43:J49)</f>
        <v>173468784</v>
      </c>
      <c r="K50" s="132">
        <f>SUM(K43:K49)</f>
        <v>175724978</v>
      </c>
    </row>
    <row r="51" spans="1:12" ht="11.25">
      <c r="A51" s="237" t="s">
        <v>92</v>
      </c>
      <c r="B51" s="238"/>
      <c r="C51" s="238"/>
      <c r="D51" s="238"/>
      <c r="E51" s="238"/>
      <c r="F51" s="238"/>
      <c r="G51" s="238"/>
      <c r="H51" s="239"/>
      <c r="I51" s="129">
        <v>44</v>
      </c>
      <c r="J51" s="134">
        <f>J41+J50</f>
        <v>1327884092</v>
      </c>
      <c r="K51" s="134">
        <f>K41+K50</f>
        <v>1438671544</v>
      </c>
      <c r="L51" s="128"/>
    </row>
    <row r="52" spans="1:11" ht="11.25">
      <c r="A52" s="240" t="s">
        <v>232</v>
      </c>
      <c r="B52" s="253"/>
      <c r="C52" s="253"/>
      <c r="D52" s="253"/>
      <c r="E52" s="253"/>
      <c r="F52" s="253"/>
      <c r="G52" s="253"/>
      <c r="H52" s="253"/>
      <c r="I52" s="241"/>
      <c r="J52" s="241"/>
      <c r="K52" s="242"/>
    </row>
    <row r="53" spans="1:11" ht="11.25">
      <c r="A53" s="246" t="s">
        <v>97</v>
      </c>
      <c r="B53" s="247"/>
      <c r="C53" s="247"/>
      <c r="D53" s="247"/>
      <c r="E53" s="247"/>
      <c r="F53" s="247"/>
      <c r="G53" s="247"/>
      <c r="H53" s="248"/>
      <c r="I53" s="129">
        <v>45</v>
      </c>
      <c r="J53" s="130">
        <v>173468784</v>
      </c>
      <c r="K53" s="130">
        <v>175724978</v>
      </c>
    </row>
    <row r="54" spans="1:11" ht="11.25">
      <c r="A54" s="234" t="s">
        <v>98</v>
      </c>
      <c r="B54" s="235"/>
      <c r="C54" s="235"/>
      <c r="D54" s="235"/>
      <c r="E54" s="235"/>
      <c r="F54" s="235"/>
      <c r="G54" s="235"/>
      <c r="H54" s="236"/>
      <c r="I54" s="129">
        <v>46</v>
      </c>
      <c r="J54" s="124">
        <v>173468784</v>
      </c>
      <c r="K54" s="124">
        <v>175724978</v>
      </c>
    </row>
    <row r="55" spans="1:11" ht="11.25">
      <c r="A55" s="249" t="s">
        <v>105</v>
      </c>
      <c r="B55" s="250"/>
      <c r="C55" s="250"/>
      <c r="D55" s="250"/>
      <c r="E55" s="250"/>
      <c r="F55" s="250"/>
      <c r="G55" s="250"/>
      <c r="H55" s="251"/>
      <c r="I55" s="136">
        <v>47</v>
      </c>
      <c r="J55" s="134"/>
      <c r="K55" s="134">
        <f>K53-K54</f>
        <v>0</v>
      </c>
    </row>
  </sheetData>
  <sheetProtection/>
  <protectedRanges>
    <protectedRange sqref="F2:G2" name="Range1"/>
    <protectedRange sqref="J6:J8 K22 K6 J11:J22" name="Range1_4"/>
  </protectedRanges>
  <mergeCells count="57">
    <mergeCell ref="A27:H27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J2:K2"/>
    <mergeCell ref="A5:K5"/>
    <mergeCell ref="A6:H6"/>
    <mergeCell ref="A7:H7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43:K43 J36:K40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15" zoomScalePageLayoutView="0" workbookViewId="0" topLeftCell="A15">
      <selection activeCell="L32" sqref="L32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7109375" style="52" customWidth="1"/>
    <col min="11" max="11" width="9.8515625" style="52" customWidth="1"/>
    <col min="12" max="12" width="9.140625" style="52" customWidth="1"/>
    <col min="13" max="13" width="9.57421875" style="52" customWidth="1"/>
    <col min="14" max="14" width="9.7109375" style="52" bestFit="1" customWidth="1"/>
    <col min="15" max="16384" width="9.140625" style="52" customWidth="1"/>
  </cols>
  <sheetData>
    <row r="1" spans="1:12" ht="15.75">
      <c r="A1" s="258" t="s">
        <v>151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9" t="s">
        <v>212</v>
      </c>
      <c r="D2" s="259"/>
      <c r="E2" s="260" t="s">
        <v>266</v>
      </c>
      <c r="F2" s="261"/>
      <c r="G2" s="59" t="s">
        <v>100</v>
      </c>
      <c r="H2" s="260" t="s">
        <v>265</v>
      </c>
      <c r="I2" s="261"/>
      <c r="J2" s="262" t="s">
        <v>221</v>
      </c>
      <c r="K2" s="263"/>
      <c r="L2" s="263"/>
      <c r="M2" s="263"/>
    </row>
    <row r="3" spans="1:13" ht="23.25">
      <c r="A3" s="257" t="s">
        <v>184</v>
      </c>
      <c r="B3" s="257"/>
      <c r="C3" s="257"/>
      <c r="D3" s="257"/>
      <c r="E3" s="257"/>
      <c r="F3" s="257"/>
      <c r="G3" s="257"/>
      <c r="H3" s="257"/>
      <c r="I3" s="56" t="s">
        <v>222</v>
      </c>
      <c r="J3" s="252" t="s">
        <v>242</v>
      </c>
      <c r="K3" s="252"/>
      <c r="L3" s="252" t="s">
        <v>243</v>
      </c>
      <c r="M3" s="252"/>
    </row>
    <row r="4" spans="1:13" ht="22.5">
      <c r="A4" s="257"/>
      <c r="B4" s="257"/>
      <c r="C4" s="257"/>
      <c r="D4" s="257"/>
      <c r="E4" s="257"/>
      <c r="F4" s="257"/>
      <c r="G4" s="257"/>
      <c r="H4" s="257"/>
      <c r="I4" s="56"/>
      <c r="J4" s="57" t="s">
        <v>237</v>
      </c>
      <c r="K4" s="57" t="s">
        <v>238</v>
      </c>
      <c r="L4" s="57" t="s">
        <v>237</v>
      </c>
      <c r="M4" s="57" t="s">
        <v>238</v>
      </c>
    </row>
    <row r="5" spans="1:13" ht="12.75">
      <c r="A5" s="252">
        <v>1</v>
      </c>
      <c r="B5" s="252"/>
      <c r="C5" s="252"/>
      <c r="D5" s="252"/>
      <c r="E5" s="252"/>
      <c r="F5" s="252"/>
      <c r="G5" s="252"/>
      <c r="H5" s="252"/>
      <c r="I5" s="58">
        <v>2</v>
      </c>
      <c r="J5" s="57">
        <v>3</v>
      </c>
      <c r="K5" s="57">
        <v>4</v>
      </c>
      <c r="L5" s="57">
        <v>5</v>
      </c>
      <c r="M5" s="57">
        <v>6</v>
      </c>
    </row>
    <row r="6" spans="1:13" ht="12.75">
      <c r="A6" s="270" t="s">
        <v>165</v>
      </c>
      <c r="B6" s="271"/>
      <c r="C6" s="271"/>
      <c r="D6" s="271"/>
      <c r="E6" s="271"/>
      <c r="F6" s="271"/>
      <c r="G6" s="271"/>
      <c r="H6" s="272"/>
      <c r="I6" s="3">
        <v>48</v>
      </c>
      <c r="J6" s="7">
        <v>83928232</v>
      </c>
      <c r="K6" s="7">
        <f>J6-62482094</f>
        <v>21446138</v>
      </c>
      <c r="L6" s="7">
        <v>84112329</v>
      </c>
      <c r="M6" s="7">
        <f>L6-62684450</f>
        <v>21427879</v>
      </c>
    </row>
    <row r="7" spans="1:13" ht="12.75">
      <c r="A7" s="264" t="s">
        <v>166</v>
      </c>
      <c r="B7" s="265"/>
      <c r="C7" s="265"/>
      <c r="D7" s="265"/>
      <c r="E7" s="265"/>
      <c r="F7" s="265"/>
      <c r="G7" s="265"/>
      <c r="H7" s="266"/>
      <c r="I7" s="1">
        <v>49</v>
      </c>
      <c r="J7" s="7">
        <v>46770103</v>
      </c>
      <c r="K7" s="7">
        <f>J7-35345757</f>
        <v>11424346</v>
      </c>
      <c r="L7" s="7">
        <v>47735691</v>
      </c>
      <c r="M7" s="7">
        <f>L7-35417507</f>
        <v>12318184</v>
      </c>
    </row>
    <row r="8" spans="1:15" ht="12.75">
      <c r="A8" s="267" t="s">
        <v>103</v>
      </c>
      <c r="B8" s="268"/>
      <c r="C8" s="268"/>
      <c r="D8" s="268"/>
      <c r="E8" s="268"/>
      <c r="F8" s="268"/>
      <c r="G8" s="268"/>
      <c r="H8" s="269"/>
      <c r="I8" s="1">
        <v>50</v>
      </c>
      <c r="J8" s="60">
        <f>J6-J7</f>
        <v>37158129</v>
      </c>
      <c r="K8" s="60">
        <f>K6-K7</f>
        <v>10021792</v>
      </c>
      <c r="L8" s="60">
        <f>L6-L7</f>
        <v>36376638</v>
      </c>
      <c r="M8" s="60">
        <f>M6-M7</f>
        <v>9109695</v>
      </c>
      <c r="O8" s="118"/>
    </row>
    <row r="9" spans="1:13" ht="12.75">
      <c r="A9" s="264" t="s">
        <v>167</v>
      </c>
      <c r="B9" s="265"/>
      <c r="C9" s="265"/>
      <c r="D9" s="265"/>
      <c r="E9" s="265"/>
      <c r="F9" s="265"/>
      <c r="G9" s="265"/>
      <c r="H9" s="266"/>
      <c r="I9" s="1">
        <v>51</v>
      </c>
      <c r="J9" s="7">
        <v>13460466</v>
      </c>
      <c r="K9" s="7">
        <f>J9-9845299</f>
        <v>3615167</v>
      </c>
      <c r="L9" s="7">
        <v>13010523</v>
      </c>
      <c r="M9" s="7">
        <f>L9-9833003</f>
        <v>3177520</v>
      </c>
    </row>
    <row r="10" spans="1:13" ht="12.75">
      <c r="A10" s="264" t="s">
        <v>168</v>
      </c>
      <c r="B10" s="265"/>
      <c r="C10" s="265"/>
      <c r="D10" s="265"/>
      <c r="E10" s="265"/>
      <c r="F10" s="265"/>
      <c r="G10" s="265"/>
      <c r="H10" s="266"/>
      <c r="I10" s="1">
        <v>52</v>
      </c>
      <c r="J10" s="7">
        <v>3356819</v>
      </c>
      <c r="K10" s="7">
        <f>J10-2654022</f>
        <v>702797</v>
      </c>
      <c r="L10" s="7">
        <v>2934532</v>
      </c>
      <c r="M10" s="7">
        <f>L10-2232219</f>
        <v>702313</v>
      </c>
    </row>
    <row r="11" spans="1:13" ht="12.75">
      <c r="A11" s="267" t="s">
        <v>102</v>
      </c>
      <c r="B11" s="268"/>
      <c r="C11" s="268"/>
      <c r="D11" s="268"/>
      <c r="E11" s="268"/>
      <c r="F11" s="268"/>
      <c r="G11" s="268"/>
      <c r="H11" s="269"/>
      <c r="I11" s="1">
        <v>53</v>
      </c>
      <c r="J11" s="60">
        <f>J9-J10</f>
        <v>10103647</v>
      </c>
      <c r="K11" s="60">
        <f>K9-K10</f>
        <v>2912370</v>
      </c>
      <c r="L11" s="60">
        <f>L9-L10</f>
        <v>10075991</v>
      </c>
      <c r="M11" s="60">
        <f>M9-M10</f>
        <v>2475207</v>
      </c>
    </row>
    <row r="12" spans="1:13" ht="24.75" customHeight="1">
      <c r="A12" s="264" t="s">
        <v>28</v>
      </c>
      <c r="B12" s="265"/>
      <c r="C12" s="265"/>
      <c r="D12" s="265"/>
      <c r="E12" s="265"/>
      <c r="F12" s="265"/>
      <c r="G12" s="265"/>
      <c r="H12" s="266"/>
      <c r="I12" s="1">
        <v>54</v>
      </c>
      <c r="J12" s="7"/>
      <c r="K12" s="7"/>
      <c r="L12" s="7"/>
      <c r="M12" s="7"/>
    </row>
    <row r="13" spans="1:13" ht="12.75">
      <c r="A13" s="264" t="s">
        <v>169</v>
      </c>
      <c r="B13" s="265"/>
      <c r="C13" s="265"/>
      <c r="D13" s="265"/>
      <c r="E13" s="265"/>
      <c r="F13" s="265"/>
      <c r="G13" s="265"/>
      <c r="H13" s="266"/>
      <c r="I13" s="1">
        <v>55</v>
      </c>
      <c r="J13" s="7">
        <v>3580917</v>
      </c>
      <c r="K13" s="7">
        <f>J13-2687681</f>
        <v>893236</v>
      </c>
      <c r="L13" s="7">
        <v>3334863</v>
      </c>
      <c r="M13" s="7">
        <f>L13-2571799</f>
        <v>763064</v>
      </c>
    </row>
    <row r="14" spans="1:13" ht="12.75">
      <c r="A14" s="264" t="s">
        <v>170</v>
      </c>
      <c r="B14" s="265"/>
      <c r="C14" s="265"/>
      <c r="D14" s="265"/>
      <c r="E14" s="265"/>
      <c r="F14" s="265"/>
      <c r="G14" s="265"/>
      <c r="H14" s="266"/>
      <c r="I14" s="1">
        <v>56</v>
      </c>
      <c r="J14" s="7">
        <v>-2599</v>
      </c>
      <c r="K14" s="7">
        <f>J14--2714</f>
        <v>115</v>
      </c>
      <c r="L14" s="7">
        <v>-1147</v>
      </c>
      <c r="M14" s="7">
        <f>L14-447</f>
        <v>-1594</v>
      </c>
    </row>
    <row r="15" spans="1:14" ht="23.25" customHeight="1">
      <c r="A15" s="264" t="s">
        <v>171</v>
      </c>
      <c r="B15" s="265"/>
      <c r="C15" s="265"/>
      <c r="D15" s="265"/>
      <c r="E15" s="265"/>
      <c r="F15" s="265"/>
      <c r="G15" s="265"/>
      <c r="H15" s="266"/>
      <c r="I15" s="1">
        <v>57</v>
      </c>
      <c r="J15" s="7">
        <v>0</v>
      </c>
      <c r="K15" s="7">
        <v>0</v>
      </c>
      <c r="L15" s="7">
        <v>0</v>
      </c>
      <c r="M15" s="7">
        <v>0</v>
      </c>
      <c r="N15" s="118"/>
    </row>
    <row r="16" spans="1:14" ht="12.75">
      <c r="A16" s="264" t="s">
        <v>172</v>
      </c>
      <c r="B16" s="265"/>
      <c r="C16" s="265"/>
      <c r="D16" s="265"/>
      <c r="E16" s="265"/>
      <c r="F16" s="265"/>
      <c r="G16" s="265"/>
      <c r="H16" s="266"/>
      <c r="I16" s="1">
        <v>58</v>
      </c>
      <c r="J16" s="7">
        <v>45406</v>
      </c>
      <c r="K16" s="7">
        <f>J16-17644</f>
        <v>27762</v>
      </c>
      <c r="L16" s="7">
        <v>3872660</v>
      </c>
      <c r="M16" s="7">
        <f>L16</f>
        <v>3872660</v>
      </c>
      <c r="N16" s="118"/>
    </row>
    <row r="17" spans="1:13" ht="12.75">
      <c r="A17" s="264" t="s">
        <v>173</v>
      </c>
      <c r="B17" s="265"/>
      <c r="C17" s="265"/>
      <c r="D17" s="265"/>
      <c r="E17" s="265"/>
      <c r="F17" s="265"/>
      <c r="G17" s="265"/>
      <c r="H17" s="266"/>
      <c r="I17" s="1">
        <v>59</v>
      </c>
      <c r="J17" s="7">
        <v>0</v>
      </c>
      <c r="K17" s="7">
        <v>0</v>
      </c>
      <c r="L17" s="7">
        <v>0</v>
      </c>
      <c r="M17" s="7">
        <v>0</v>
      </c>
    </row>
    <row r="18" spans="1:14" ht="12.75">
      <c r="A18" s="264" t="s">
        <v>174</v>
      </c>
      <c r="B18" s="265"/>
      <c r="C18" s="265"/>
      <c r="D18" s="265"/>
      <c r="E18" s="265"/>
      <c r="F18" s="265"/>
      <c r="G18" s="265"/>
      <c r="H18" s="266"/>
      <c r="I18" s="1">
        <v>60</v>
      </c>
      <c r="J18" s="7">
        <v>0</v>
      </c>
      <c r="K18" s="7">
        <v>0</v>
      </c>
      <c r="L18" s="7">
        <v>0</v>
      </c>
      <c r="M18" s="7">
        <v>0</v>
      </c>
      <c r="N18" s="142"/>
    </row>
    <row r="19" spans="1:14" ht="12.75">
      <c r="A19" s="264" t="s">
        <v>175</v>
      </c>
      <c r="B19" s="265"/>
      <c r="C19" s="265"/>
      <c r="D19" s="265"/>
      <c r="E19" s="265"/>
      <c r="F19" s="265"/>
      <c r="G19" s="265"/>
      <c r="H19" s="266"/>
      <c r="I19" s="1">
        <v>61</v>
      </c>
      <c r="J19" s="7">
        <v>0</v>
      </c>
      <c r="K19" s="7">
        <v>0</v>
      </c>
      <c r="L19" s="7">
        <v>0</v>
      </c>
      <c r="M19" s="7">
        <v>0</v>
      </c>
      <c r="N19" s="142"/>
    </row>
    <row r="20" spans="1:14" ht="12.75">
      <c r="A20" s="264" t="s">
        <v>176</v>
      </c>
      <c r="B20" s="265"/>
      <c r="C20" s="265"/>
      <c r="D20" s="265"/>
      <c r="E20" s="265"/>
      <c r="F20" s="265"/>
      <c r="G20" s="265"/>
      <c r="H20" s="266"/>
      <c r="I20" s="1">
        <v>62</v>
      </c>
      <c r="J20" s="7">
        <v>0</v>
      </c>
      <c r="K20" s="7">
        <v>0</v>
      </c>
      <c r="L20" s="7">
        <v>0</v>
      </c>
      <c r="M20" s="7">
        <v>0</v>
      </c>
      <c r="N20" s="118"/>
    </row>
    <row r="21" spans="1:14" ht="12.75">
      <c r="A21" s="264" t="s">
        <v>177</v>
      </c>
      <c r="B21" s="265"/>
      <c r="C21" s="265"/>
      <c r="D21" s="265"/>
      <c r="E21" s="265"/>
      <c r="F21" s="265"/>
      <c r="G21" s="265"/>
      <c r="H21" s="266"/>
      <c r="I21" s="1">
        <v>63</v>
      </c>
      <c r="J21" s="7">
        <v>689540</v>
      </c>
      <c r="K21" s="7">
        <f>J21-427522</f>
        <v>262018</v>
      </c>
      <c r="L21" s="7">
        <v>-61477</v>
      </c>
      <c r="M21" s="7">
        <f>L21-(-495775)</f>
        <v>434298</v>
      </c>
      <c r="N21" s="118"/>
    </row>
    <row r="22" spans="1:14" ht="12.75">
      <c r="A22" s="264" t="s">
        <v>18</v>
      </c>
      <c r="B22" s="265"/>
      <c r="C22" s="265"/>
      <c r="D22" s="265"/>
      <c r="E22" s="265"/>
      <c r="F22" s="265"/>
      <c r="G22" s="265"/>
      <c r="H22" s="266"/>
      <c r="I22" s="1">
        <v>64</v>
      </c>
      <c r="J22" s="7">
        <v>1073933</v>
      </c>
      <c r="K22" s="7">
        <f>J22-747580</f>
        <v>326353</v>
      </c>
      <c r="L22" s="7">
        <v>3513492</v>
      </c>
      <c r="M22" s="7">
        <f>L22-1566632</f>
        <v>1946860</v>
      </c>
      <c r="N22" s="142"/>
    </row>
    <row r="23" spans="1:15" ht="12.75">
      <c r="A23" s="264" t="s">
        <v>19</v>
      </c>
      <c r="B23" s="265"/>
      <c r="C23" s="265"/>
      <c r="D23" s="265"/>
      <c r="E23" s="265"/>
      <c r="F23" s="265"/>
      <c r="G23" s="265"/>
      <c r="H23" s="266"/>
      <c r="I23" s="1">
        <v>65</v>
      </c>
      <c r="J23" s="7">
        <v>4254614</v>
      </c>
      <c r="K23" s="7">
        <f>J23-3249405</f>
        <v>1005209</v>
      </c>
      <c r="L23" s="7">
        <v>2812437</v>
      </c>
      <c r="M23" s="7">
        <f>L23-2167650</f>
        <v>644787</v>
      </c>
      <c r="N23" s="143"/>
      <c r="O23" s="118"/>
    </row>
    <row r="24" spans="1:14" ht="12.75">
      <c r="A24" s="264" t="s">
        <v>20</v>
      </c>
      <c r="B24" s="265"/>
      <c r="C24" s="265"/>
      <c r="D24" s="265"/>
      <c r="E24" s="265"/>
      <c r="F24" s="265"/>
      <c r="G24" s="265"/>
      <c r="H24" s="266"/>
      <c r="I24" s="1">
        <v>66</v>
      </c>
      <c r="J24" s="7">
        <v>40122629</v>
      </c>
      <c r="K24" s="7">
        <f>J24-29510892</f>
        <v>10611737</v>
      </c>
      <c r="L24" s="7">
        <v>41179824</v>
      </c>
      <c r="M24" s="7">
        <f>L24-30324702</f>
        <v>10855122</v>
      </c>
      <c r="N24" s="118"/>
    </row>
    <row r="25" spans="1:15" ht="25.5" customHeight="1">
      <c r="A25" s="267" t="s">
        <v>101</v>
      </c>
      <c r="B25" s="268"/>
      <c r="C25" s="268"/>
      <c r="D25" s="268"/>
      <c r="E25" s="268"/>
      <c r="F25" s="268"/>
      <c r="G25" s="268"/>
      <c r="H25" s="269"/>
      <c r="I25" s="1">
        <v>67</v>
      </c>
      <c r="J25" s="60">
        <f>J8+J11+SUM(J12:J22)-J23-J24</f>
        <v>8271730</v>
      </c>
      <c r="K25" s="60">
        <f>K8+K11+SUM(K12:K22)-K23-K24</f>
        <v>2826700</v>
      </c>
      <c r="L25" s="60">
        <f>L8+L11+SUM(L12:L22)-L23-L24</f>
        <v>13118759</v>
      </c>
      <c r="M25" s="60">
        <f>M8+M11+SUM(M12:M22)-M23-M24</f>
        <v>7100281</v>
      </c>
      <c r="N25" s="118"/>
      <c r="O25" s="118"/>
    </row>
    <row r="26" spans="1:13" ht="12.75">
      <c r="A26" s="264" t="s">
        <v>21</v>
      </c>
      <c r="B26" s="265"/>
      <c r="C26" s="265"/>
      <c r="D26" s="265"/>
      <c r="E26" s="265"/>
      <c r="F26" s="265"/>
      <c r="G26" s="265"/>
      <c r="H26" s="266"/>
      <c r="I26" s="1">
        <v>68</v>
      </c>
      <c r="J26" s="7">
        <v>3694695</v>
      </c>
      <c r="K26" s="7">
        <f>J26-3893222</f>
        <v>-198527</v>
      </c>
      <c r="L26" s="7">
        <v>5783979</v>
      </c>
      <c r="M26" s="7">
        <f>L26-3871887</f>
        <v>1912092</v>
      </c>
    </row>
    <row r="27" spans="1:14" ht="12.75">
      <c r="A27" s="267" t="s">
        <v>26</v>
      </c>
      <c r="B27" s="268"/>
      <c r="C27" s="268"/>
      <c r="D27" s="268"/>
      <c r="E27" s="268"/>
      <c r="F27" s="268"/>
      <c r="G27" s="268"/>
      <c r="H27" s="269"/>
      <c r="I27" s="1">
        <v>69</v>
      </c>
      <c r="J27" s="60">
        <f>J25-J26</f>
        <v>4577035</v>
      </c>
      <c r="K27" s="60">
        <f>K25-K26</f>
        <v>3025227</v>
      </c>
      <c r="L27" s="60">
        <f>L25-L26</f>
        <v>7334780</v>
      </c>
      <c r="M27" s="60">
        <f>M25-M26</f>
        <v>5188189</v>
      </c>
      <c r="N27" s="118"/>
    </row>
    <row r="28" spans="1:14" ht="12.75">
      <c r="A28" s="267" t="s">
        <v>22</v>
      </c>
      <c r="B28" s="268"/>
      <c r="C28" s="268"/>
      <c r="D28" s="268"/>
      <c r="E28" s="268"/>
      <c r="F28" s="268"/>
      <c r="G28" s="268"/>
      <c r="H28" s="269"/>
      <c r="I28" s="1">
        <v>70</v>
      </c>
      <c r="J28" s="7">
        <v>1249727</v>
      </c>
      <c r="K28" s="7">
        <f>J28-1084135</f>
        <v>165592</v>
      </c>
      <c r="L28" s="7">
        <v>1179570</v>
      </c>
      <c r="M28" s="7">
        <f>L28-867138</f>
        <v>312432</v>
      </c>
      <c r="N28" s="142"/>
    </row>
    <row r="29" spans="1:14" ht="12.75">
      <c r="A29" s="267" t="s">
        <v>27</v>
      </c>
      <c r="B29" s="268"/>
      <c r="C29" s="268"/>
      <c r="D29" s="268"/>
      <c r="E29" s="268"/>
      <c r="F29" s="268"/>
      <c r="G29" s="268"/>
      <c r="H29" s="269"/>
      <c r="I29" s="1">
        <v>71</v>
      </c>
      <c r="J29" s="60">
        <f>J27-J28</f>
        <v>3327308</v>
      </c>
      <c r="K29" s="60">
        <f>K27-K28</f>
        <v>2859635</v>
      </c>
      <c r="L29" s="60">
        <f>L27-L28</f>
        <v>6155210</v>
      </c>
      <c r="M29" s="60">
        <f>M27-M28</f>
        <v>4875757</v>
      </c>
      <c r="N29" s="118"/>
    </row>
    <row r="30" spans="1:13" ht="12.75">
      <c r="A30" s="264" t="s">
        <v>23</v>
      </c>
      <c r="B30" s="265"/>
      <c r="C30" s="265"/>
      <c r="D30" s="265"/>
      <c r="E30" s="265"/>
      <c r="F30" s="265"/>
      <c r="G30" s="265"/>
      <c r="H30" s="266"/>
      <c r="I30" s="1">
        <v>72</v>
      </c>
      <c r="J30" s="8">
        <v>4</v>
      </c>
      <c r="K30" s="8">
        <v>3</v>
      </c>
      <c r="L30" s="8">
        <v>7</v>
      </c>
      <c r="M30" s="8">
        <v>6</v>
      </c>
    </row>
    <row r="31" spans="1:13" ht="12.75" customHeight="1">
      <c r="A31" s="276" t="s">
        <v>233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8"/>
    </row>
    <row r="32" spans="1:14" ht="12.75">
      <c r="A32" s="279" t="s">
        <v>24</v>
      </c>
      <c r="B32" s="280"/>
      <c r="C32" s="280"/>
      <c r="D32" s="280"/>
      <c r="E32" s="280"/>
      <c r="F32" s="280"/>
      <c r="G32" s="280"/>
      <c r="H32" s="281"/>
      <c r="I32" s="3">
        <v>73</v>
      </c>
      <c r="J32" s="61">
        <v>3327308</v>
      </c>
      <c r="K32" s="61">
        <v>2859635</v>
      </c>
      <c r="L32" s="61">
        <v>6155210</v>
      </c>
      <c r="M32" s="61">
        <v>4875757</v>
      </c>
      <c r="N32" s="118"/>
    </row>
    <row r="33" spans="1:13" ht="12.75">
      <c r="A33" s="267" t="s">
        <v>25</v>
      </c>
      <c r="B33" s="265"/>
      <c r="C33" s="265"/>
      <c r="D33" s="265"/>
      <c r="E33" s="265"/>
      <c r="F33" s="265"/>
      <c r="G33" s="265"/>
      <c r="H33" s="266"/>
      <c r="I33" s="1">
        <v>74</v>
      </c>
      <c r="J33" s="7">
        <v>4</v>
      </c>
      <c r="K33" s="7">
        <v>3</v>
      </c>
      <c r="L33" s="7">
        <v>7</v>
      </c>
      <c r="M33" s="7">
        <v>6</v>
      </c>
    </row>
    <row r="34" spans="1:13" ht="12.75">
      <c r="A34" s="273" t="s">
        <v>104</v>
      </c>
      <c r="B34" s="274"/>
      <c r="C34" s="274"/>
      <c r="D34" s="274"/>
      <c r="E34" s="274"/>
      <c r="F34" s="274"/>
      <c r="G34" s="274"/>
      <c r="H34" s="275"/>
      <c r="I34" s="4">
        <v>75</v>
      </c>
      <c r="J34" s="62">
        <v>3327308</v>
      </c>
      <c r="K34" s="62">
        <v>2859635</v>
      </c>
      <c r="L34" s="62">
        <f>L32-L33</f>
        <v>6155203</v>
      </c>
      <c r="M34" s="62">
        <v>4875757</v>
      </c>
    </row>
    <row r="36" ht="12.75">
      <c r="K36" s="118"/>
    </row>
    <row r="37" ht="12.75">
      <c r="K37" s="118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8:H8"/>
    <mergeCell ref="A9:H9"/>
    <mergeCell ref="A19:H19"/>
    <mergeCell ref="A18:H18"/>
    <mergeCell ref="A13:H13"/>
    <mergeCell ref="A12:H12"/>
    <mergeCell ref="A4:H4"/>
    <mergeCell ref="A10:H10"/>
    <mergeCell ref="A11:H11"/>
    <mergeCell ref="A16:H16"/>
    <mergeCell ref="A17:H17"/>
    <mergeCell ref="A5:H5"/>
    <mergeCell ref="A6:H6"/>
    <mergeCell ref="A7:H7"/>
    <mergeCell ref="A14:H14"/>
    <mergeCell ref="A15:H15"/>
    <mergeCell ref="A3:H3"/>
    <mergeCell ref="J3:K3"/>
    <mergeCell ref="L3:M3"/>
    <mergeCell ref="A1:L1"/>
    <mergeCell ref="C2:D2"/>
    <mergeCell ref="E2:F2"/>
    <mergeCell ref="H2:I2"/>
    <mergeCell ref="J2:M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K12 J21 L12:L18 L21 J13:J18 L26 L28 L33 J33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L19:L20 J6:J7 J30:L30 J9:J10 L6:L7 L9:L10 L22:L24 J19:J20 J22:J24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A31">
      <selection activeCell="J3" sqref="J1:K16384"/>
    </sheetView>
  </sheetViews>
  <sheetFormatPr defaultColWidth="9.140625" defaultRowHeight="12.75"/>
  <cols>
    <col min="1" max="7" width="9.140625" style="52" customWidth="1"/>
    <col min="8" max="8" width="10.8515625" style="52" customWidth="1"/>
    <col min="9" max="9" width="9.140625" style="52" customWidth="1"/>
    <col min="10" max="10" width="10.8515625" style="148" customWidth="1"/>
    <col min="11" max="11" width="9.140625" style="148" customWidth="1"/>
    <col min="12" max="12" width="9.140625" style="52" customWidth="1"/>
    <col min="13" max="13" width="14.00390625" style="52" customWidth="1"/>
    <col min="14" max="16384" width="9.140625" style="52" customWidth="1"/>
  </cols>
  <sheetData>
    <row r="1" spans="1:11" ht="15.75">
      <c r="A1" s="258" t="s">
        <v>215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3:11" ht="12.75">
      <c r="C2" s="259" t="s">
        <v>216</v>
      </c>
      <c r="D2" s="292"/>
      <c r="E2" s="260" t="s">
        <v>266</v>
      </c>
      <c r="F2" s="261"/>
      <c r="G2" s="59" t="s">
        <v>100</v>
      </c>
      <c r="H2" s="260" t="s">
        <v>267</v>
      </c>
      <c r="I2" s="261"/>
      <c r="J2" s="293" t="s">
        <v>221</v>
      </c>
      <c r="K2" s="294"/>
    </row>
    <row r="3" spans="1:11" ht="24">
      <c r="A3" s="308" t="s">
        <v>184</v>
      </c>
      <c r="B3" s="308"/>
      <c r="C3" s="308"/>
      <c r="D3" s="308"/>
      <c r="E3" s="308"/>
      <c r="F3" s="308"/>
      <c r="G3" s="308"/>
      <c r="H3" s="308"/>
      <c r="I3" s="64" t="s">
        <v>222</v>
      </c>
      <c r="J3" s="64" t="s">
        <v>242</v>
      </c>
      <c r="K3" s="64" t="s">
        <v>243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66">
        <v>2</v>
      </c>
      <c r="J4" s="147" t="s">
        <v>213</v>
      </c>
      <c r="K4" s="147" t="s">
        <v>214</v>
      </c>
    </row>
    <row r="5" spans="1:11" ht="12.75">
      <c r="A5" s="276" t="s">
        <v>112</v>
      </c>
      <c r="B5" s="277"/>
      <c r="C5" s="277"/>
      <c r="D5" s="277"/>
      <c r="E5" s="277"/>
      <c r="F5" s="277"/>
      <c r="G5" s="277"/>
      <c r="H5" s="277"/>
      <c r="I5" s="295"/>
      <c r="J5" s="295"/>
      <c r="K5" s="296"/>
    </row>
    <row r="6" spans="1:11" ht="12.75">
      <c r="A6" s="289" t="s">
        <v>220</v>
      </c>
      <c r="B6" s="310"/>
      <c r="C6" s="310"/>
      <c r="D6" s="310"/>
      <c r="E6" s="310"/>
      <c r="F6" s="310"/>
      <c r="G6" s="310"/>
      <c r="H6" s="311"/>
      <c r="I6" s="1">
        <v>1</v>
      </c>
      <c r="J6" s="137">
        <f>SUM(J7:J12)</f>
        <v>12370373</v>
      </c>
      <c r="K6" s="63">
        <f>SUM(K7:K12)</f>
        <v>17369002</v>
      </c>
    </row>
    <row r="7" spans="1:11" ht="12.75">
      <c r="A7" s="288" t="s">
        <v>113</v>
      </c>
      <c r="B7" s="303"/>
      <c r="C7" s="303"/>
      <c r="D7" s="303"/>
      <c r="E7" s="303"/>
      <c r="F7" s="303"/>
      <c r="G7" s="303"/>
      <c r="H7" s="304"/>
      <c r="I7" s="1">
        <v>2</v>
      </c>
      <c r="J7" s="138">
        <v>4577035</v>
      </c>
      <c r="K7" s="138">
        <v>7334780</v>
      </c>
    </row>
    <row r="8" spans="1:15" ht="12.75">
      <c r="A8" s="288" t="s">
        <v>114</v>
      </c>
      <c r="B8" s="303"/>
      <c r="C8" s="303"/>
      <c r="D8" s="303"/>
      <c r="E8" s="303"/>
      <c r="F8" s="303"/>
      <c r="G8" s="303"/>
      <c r="H8" s="304"/>
      <c r="I8" s="1">
        <v>3</v>
      </c>
      <c r="J8" s="138">
        <v>3694695</v>
      </c>
      <c r="K8" s="138">
        <v>5783979</v>
      </c>
      <c r="M8" s="140"/>
      <c r="N8" s="140"/>
      <c r="O8" s="140"/>
    </row>
    <row r="9" spans="1:15" ht="12.75">
      <c r="A9" s="288" t="s">
        <v>115</v>
      </c>
      <c r="B9" s="303"/>
      <c r="C9" s="303"/>
      <c r="D9" s="303"/>
      <c r="E9" s="303"/>
      <c r="F9" s="303"/>
      <c r="G9" s="303"/>
      <c r="H9" s="304"/>
      <c r="I9" s="1">
        <v>4</v>
      </c>
      <c r="J9" s="138">
        <v>4056751</v>
      </c>
      <c r="K9" s="138">
        <v>4200243</v>
      </c>
      <c r="M9" s="144"/>
      <c r="N9" s="140"/>
      <c r="O9" s="140"/>
    </row>
    <row r="10" spans="1:11" ht="23.25" customHeight="1">
      <c r="A10" s="288" t="s">
        <v>116</v>
      </c>
      <c r="B10" s="303"/>
      <c r="C10" s="303"/>
      <c r="D10" s="303"/>
      <c r="E10" s="303"/>
      <c r="F10" s="303"/>
      <c r="G10" s="303"/>
      <c r="H10" s="304"/>
      <c r="I10" s="1">
        <v>5</v>
      </c>
      <c r="J10" s="138">
        <v>0</v>
      </c>
      <c r="K10" s="138">
        <v>0</v>
      </c>
    </row>
    <row r="11" spans="1:11" ht="12.75">
      <c r="A11" s="288" t="s">
        <v>2</v>
      </c>
      <c r="B11" s="303"/>
      <c r="C11" s="303"/>
      <c r="D11" s="303"/>
      <c r="E11" s="303"/>
      <c r="F11" s="303"/>
      <c r="G11" s="303"/>
      <c r="H11" s="304"/>
      <c r="I11" s="1">
        <v>6</v>
      </c>
      <c r="J11" s="138">
        <v>41892</v>
      </c>
      <c r="K11" s="138">
        <v>50000</v>
      </c>
    </row>
    <row r="12" spans="1:11" ht="12.75">
      <c r="A12" s="288" t="s">
        <v>3</v>
      </c>
      <c r="B12" s="303"/>
      <c r="C12" s="303"/>
      <c r="D12" s="303"/>
      <c r="E12" s="303"/>
      <c r="F12" s="303"/>
      <c r="G12" s="303"/>
      <c r="H12" s="304"/>
      <c r="I12" s="1">
        <v>7</v>
      </c>
      <c r="J12" s="138"/>
      <c r="K12" s="138">
        <v>0</v>
      </c>
    </row>
    <row r="13" spans="1:11" ht="12.75">
      <c r="A13" s="282" t="s">
        <v>117</v>
      </c>
      <c r="B13" s="303"/>
      <c r="C13" s="303"/>
      <c r="D13" s="303"/>
      <c r="E13" s="303"/>
      <c r="F13" s="303"/>
      <c r="G13" s="303"/>
      <c r="H13" s="304"/>
      <c r="I13" s="1">
        <v>8</v>
      </c>
      <c r="J13" s="60">
        <v>-89278303</v>
      </c>
      <c r="K13" s="141">
        <f>SUM(K14:K21)</f>
        <v>-108663375</v>
      </c>
    </row>
    <row r="14" spans="1:11" ht="12.75">
      <c r="A14" s="288" t="s">
        <v>118</v>
      </c>
      <c r="B14" s="303"/>
      <c r="C14" s="303"/>
      <c r="D14" s="303"/>
      <c r="E14" s="303"/>
      <c r="F14" s="303"/>
      <c r="G14" s="303"/>
      <c r="H14" s="304"/>
      <c r="I14" s="1">
        <v>9</v>
      </c>
      <c r="J14" s="7">
        <v>-30882089</v>
      </c>
      <c r="K14" s="138">
        <v>-26458980</v>
      </c>
    </row>
    <row r="15" spans="1:11" ht="12.75">
      <c r="A15" s="288" t="s">
        <v>119</v>
      </c>
      <c r="B15" s="303"/>
      <c r="C15" s="303"/>
      <c r="D15" s="303"/>
      <c r="E15" s="303"/>
      <c r="F15" s="303"/>
      <c r="G15" s="303"/>
      <c r="H15" s="304"/>
      <c r="I15" s="1">
        <v>10</v>
      </c>
      <c r="J15" s="7">
        <v>-2074387</v>
      </c>
      <c r="K15" s="138">
        <v>-34876646</v>
      </c>
    </row>
    <row r="16" spans="1:11" ht="12.75">
      <c r="A16" s="288" t="s">
        <v>120</v>
      </c>
      <c r="B16" s="303"/>
      <c r="C16" s="303"/>
      <c r="D16" s="303"/>
      <c r="E16" s="303"/>
      <c r="F16" s="303"/>
      <c r="G16" s="303"/>
      <c r="H16" s="304"/>
      <c r="I16" s="1">
        <v>11</v>
      </c>
      <c r="J16" s="7">
        <v>4748452</v>
      </c>
      <c r="K16" s="138">
        <v>67524631</v>
      </c>
    </row>
    <row r="17" spans="1:13" ht="12.75">
      <c r="A17" s="288" t="s">
        <v>121</v>
      </c>
      <c r="B17" s="303"/>
      <c r="C17" s="303"/>
      <c r="D17" s="303"/>
      <c r="E17" s="303"/>
      <c r="F17" s="303"/>
      <c r="G17" s="303"/>
      <c r="H17" s="304"/>
      <c r="I17" s="1">
        <v>12</v>
      </c>
      <c r="J17" s="7">
        <v>-29644102</v>
      </c>
      <c r="K17" s="138">
        <v>-116165385</v>
      </c>
      <c r="M17" s="118"/>
    </row>
    <row r="18" spans="1:11" ht="25.5" customHeight="1">
      <c r="A18" s="288" t="s">
        <v>4</v>
      </c>
      <c r="B18" s="303"/>
      <c r="C18" s="303"/>
      <c r="D18" s="303"/>
      <c r="E18" s="303"/>
      <c r="F18" s="303"/>
      <c r="G18" s="303"/>
      <c r="H18" s="304"/>
      <c r="I18" s="1">
        <v>13</v>
      </c>
      <c r="J18" s="7">
        <v>0</v>
      </c>
      <c r="K18" s="138">
        <v>0</v>
      </c>
    </row>
    <row r="19" spans="1:13" ht="12.75">
      <c r="A19" s="288" t="s">
        <v>45</v>
      </c>
      <c r="B19" s="303"/>
      <c r="C19" s="303"/>
      <c r="D19" s="303"/>
      <c r="E19" s="303"/>
      <c r="F19" s="303"/>
      <c r="G19" s="303"/>
      <c r="H19" s="304"/>
      <c r="I19" s="1">
        <v>14</v>
      </c>
      <c r="J19" s="7">
        <v>-26197863</v>
      </c>
      <c r="K19" s="138">
        <v>4744330</v>
      </c>
      <c r="M19" s="118"/>
    </row>
    <row r="20" spans="1:13" ht="22.5" customHeight="1">
      <c r="A20" s="305" t="s">
        <v>5</v>
      </c>
      <c r="B20" s="306"/>
      <c r="C20" s="306"/>
      <c r="D20" s="306"/>
      <c r="E20" s="306"/>
      <c r="F20" s="306"/>
      <c r="G20" s="306"/>
      <c r="H20" s="307"/>
      <c r="I20" s="1">
        <v>15</v>
      </c>
      <c r="J20" s="7">
        <v>0</v>
      </c>
      <c r="K20" s="138">
        <v>0</v>
      </c>
      <c r="M20" s="118"/>
    </row>
    <row r="21" spans="1:13" ht="12.75">
      <c r="A21" s="288" t="s">
        <v>122</v>
      </c>
      <c r="B21" s="283"/>
      <c r="C21" s="283"/>
      <c r="D21" s="283"/>
      <c r="E21" s="283"/>
      <c r="F21" s="283"/>
      <c r="G21" s="283"/>
      <c r="H21" s="284"/>
      <c r="I21" s="1">
        <v>16</v>
      </c>
      <c r="J21" s="7">
        <v>-5228314</v>
      </c>
      <c r="K21" s="138">
        <v>-3431325</v>
      </c>
      <c r="M21" s="118"/>
    </row>
    <row r="22" spans="1:11" ht="12.75">
      <c r="A22" s="282" t="s">
        <v>123</v>
      </c>
      <c r="B22" s="283"/>
      <c r="C22" s="283"/>
      <c r="D22" s="283"/>
      <c r="E22" s="283"/>
      <c r="F22" s="283"/>
      <c r="G22" s="283"/>
      <c r="H22" s="284"/>
      <c r="I22" s="1">
        <v>17</v>
      </c>
      <c r="J22" s="60">
        <f>SUM(J23:J26)</f>
        <v>91357127</v>
      </c>
      <c r="K22" s="60">
        <f>SUM(K23:K26)</f>
        <v>5646586</v>
      </c>
    </row>
    <row r="23" spans="1:13" ht="12.75">
      <c r="A23" s="288" t="s">
        <v>124</v>
      </c>
      <c r="B23" s="283"/>
      <c r="C23" s="283"/>
      <c r="D23" s="283"/>
      <c r="E23" s="283"/>
      <c r="F23" s="283"/>
      <c r="G23" s="283"/>
      <c r="H23" s="284"/>
      <c r="I23" s="1">
        <v>18</v>
      </c>
      <c r="J23" s="7">
        <v>-5020959</v>
      </c>
      <c r="K23" s="7">
        <v>-7752503</v>
      </c>
      <c r="M23" s="118"/>
    </row>
    <row r="24" spans="1:11" ht="12.75">
      <c r="A24" s="288" t="s">
        <v>125</v>
      </c>
      <c r="B24" s="283"/>
      <c r="C24" s="283"/>
      <c r="D24" s="283"/>
      <c r="E24" s="283"/>
      <c r="F24" s="283"/>
      <c r="G24" s="283"/>
      <c r="H24" s="284"/>
      <c r="I24" s="1">
        <v>19</v>
      </c>
      <c r="J24" s="7">
        <v>96373060</v>
      </c>
      <c r="K24" s="7">
        <v>12607743</v>
      </c>
    </row>
    <row r="25" spans="1:11" ht="12.75">
      <c r="A25" s="288" t="s">
        <v>126</v>
      </c>
      <c r="B25" s="283"/>
      <c r="C25" s="283"/>
      <c r="D25" s="283"/>
      <c r="E25" s="283"/>
      <c r="F25" s="283"/>
      <c r="G25" s="283"/>
      <c r="H25" s="284"/>
      <c r="I25" s="1">
        <v>20</v>
      </c>
      <c r="J25" s="7">
        <v>8</v>
      </c>
      <c r="K25" s="7">
        <v>4320</v>
      </c>
    </row>
    <row r="26" spans="1:11" ht="12.75">
      <c r="A26" s="288" t="s">
        <v>127</v>
      </c>
      <c r="B26" s="283"/>
      <c r="C26" s="283"/>
      <c r="D26" s="283"/>
      <c r="E26" s="283"/>
      <c r="F26" s="283"/>
      <c r="G26" s="283"/>
      <c r="H26" s="284"/>
      <c r="I26" s="1">
        <v>21</v>
      </c>
      <c r="J26" s="7">
        <v>5018</v>
      </c>
      <c r="K26" s="7">
        <v>787026</v>
      </c>
    </row>
    <row r="27" spans="1:11" ht="23.25" customHeight="1">
      <c r="A27" s="282" t="s">
        <v>129</v>
      </c>
      <c r="B27" s="283"/>
      <c r="C27" s="283"/>
      <c r="D27" s="283"/>
      <c r="E27" s="283"/>
      <c r="F27" s="283"/>
      <c r="G27" s="283"/>
      <c r="H27" s="284"/>
      <c r="I27" s="1">
        <v>22</v>
      </c>
      <c r="J27" s="60">
        <v>14494197</v>
      </c>
      <c r="K27" s="60">
        <f>K6+K13+K22</f>
        <v>-85647787</v>
      </c>
    </row>
    <row r="28" spans="1:11" ht="12.75">
      <c r="A28" s="297" t="s">
        <v>128</v>
      </c>
      <c r="B28" s="298"/>
      <c r="C28" s="298"/>
      <c r="D28" s="298"/>
      <c r="E28" s="298"/>
      <c r="F28" s="298"/>
      <c r="G28" s="298"/>
      <c r="H28" s="299"/>
      <c r="I28" s="1">
        <v>23</v>
      </c>
      <c r="J28" s="7">
        <v>-1249727</v>
      </c>
      <c r="K28" s="7">
        <v>-1179570</v>
      </c>
    </row>
    <row r="29" spans="1:13" ht="12.75">
      <c r="A29" s="300" t="s">
        <v>95</v>
      </c>
      <c r="B29" s="301"/>
      <c r="C29" s="301"/>
      <c r="D29" s="301"/>
      <c r="E29" s="301"/>
      <c r="F29" s="301"/>
      <c r="G29" s="301"/>
      <c r="H29" s="302"/>
      <c r="I29" s="1">
        <v>24</v>
      </c>
      <c r="J29" s="62">
        <f>J27+J28</f>
        <v>13244470</v>
      </c>
      <c r="K29" s="62">
        <f>K27+K28</f>
        <v>-86827357</v>
      </c>
      <c r="M29" s="118"/>
    </row>
    <row r="30" spans="1:13" ht="12.75">
      <c r="A30" s="276" t="s">
        <v>130</v>
      </c>
      <c r="B30" s="277"/>
      <c r="C30" s="277"/>
      <c r="D30" s="277"/>
      <c r="E30" s="277"/>
      <c r="F30" s="277"/>
      <c r="G30" s="277"/>
      <c r="H30" s="277"/>
      <c r="I30" s="295"/>
      <c r="J30" s="295"/>
      <c r="K30" s="296"/>
      <c r="M30" s="118"/>
    </row>
    <row r="31" spans="1:13" ht="12.75">
      <c r="A31" s="289" t="s">
        <v>131</v>
      </c>
      <c r="B31" s="290"/>
      <c r="C31" s="290"/>
      <c r="D31" s="290"/>
      <c r="E31" s="290"/>
      <c r="F31" s="290"/>
      <c r="G31" s="290"/>
      <c r="H31" s="291"/>
      <c r="I31" s="1">
        <v>25</v>
      </c>
      <c r="J31" s="137">
        <f>SUM(J32:J36)</f>
        <v>-24036721</v>
      </c>
      <c r="K31" s="63">
        <f>SUM(K32:K36)</f>
        <v>-2053314</v>
      </c>
      <c r="M31" s="118"/>
    </row>
    <row r="32" spans="1:13" ht="23.25" customHeight="1">
      <c r="A32" s="288" t="s">
        <v>148</v>
      </c>
      <c r="B32" s="283"/>
      <c r="C32" s="283"/>
      <c r="D32" s="283"/>
      <c r="E32" s="283"/>
      <c r="F32" s="283"/>
      <c r="G32" s="283"/>
      <c r="H32" s="284"/>
      <c r="I32" s="1">
        <v>26</v>
      </c>
      <c r="J32" s="138">
        <v>-5698028</v>
      </c>
      <c r="K32" s="138">
        <v>-6537344</v>
      </c>
      <c r="M32" s="118"/>
    </row>
    <row r="33" spans="1:11" ht="25.5" customHeight="1">
      <c r="A33" s="288" t="s">
        <v>132</v>
      </c>
      <c r="B33" s="283"/>
      <c r="C33" s="283"/>
      <c r="D33" s="283"/>
      <c r="E33" s="283"/>
      <c r="F33" s="283"/>
      <c r="G33" s="283"/>
      <c r="H33" s="284"/>
      <c r="I33" s="1">
        <v>27</v>
      </c>
      <c r="J33" s="138"/>
      <c r="K33" s="7"/>
    </row>
    <row r="34" spans="1:11" ht="23.25" customHeight="1">
      <c r="A34" s="288" t="s">
        <v>133</v>
      </c>
      <c r="B34" s="283"/>
      <c r="C34" s="283"/>
      <c r="D34" s="283"/>
      <c r="E34" s="283"/>
      <c r="F34" s="283"/>
      <c r="G34" s="283"/>
      <c r="H34" s="284"/>
      <c r="I34" s="1">
        <v>28</v>
      </c>
      <c r="J34" s="138">
        <v>-18338693</v>
      </c>
      <c r="K34" s="7">
        <v>4484030</v>
      </c>
    </row>
    <row r="35" spans="1:11" ht="12.75">
      <c r="A35" s="288" t="s">
        <v>134</v>
      </c>
      <c r="B35" s="283"/>
      <c r="C35" s="283"/>
      <c r="D35" s="283"/>
      <c r="E35" s="283"/>
      <c r="F35" s="283"/>
      <c r="G35" s="283"/>
      <c r="H35" s="284"/>
      <c r="I35" s="1">
        <v>29</v>
      </c>
      <c r="J35" s="138">
        <v>0</v>
      </c>
      <c r="K35" s="7">
        <v>0</v>
      </c>
    </row>
    <row r="36" spans="1:11" ht="12.75">
      <c r="A36" s="288" t="s">
        <v>135</v>
      </c>
      <c r="B36" s="283"/>
      <c r="C36" s="283"/>
      <c r="D36" s="283"/>
      <c r="E36" s="283"/>
      <c r="F36" s="283"/>
      <c r="G36" s="283"/>
      <c r="H36" s="284"/>
      <c r="I36" s="1">
        <v>30</v>
      </c>
      <c r="J36" s="139">
        <v>0</v>
      </c>
      <c r="K36" s="8">
        <v>0</v>
      </c>
    </row>
    <row r="37" spans="1:11" ht="12.75">
      <c r="A37" s="276" t="s">
        <v>136</v>
      </c>
      <c r="B37" s="277"/>
      <c r="C37" s="277"/>
      <c r="D37" s="277"/>
      <c r="E37" s="277"/>
      <c r="F37" s="277"/>
      <c r="G37" s="277"/>
      <c r="H37" s="277"/>
      <c r="I37" s="295"/>
      <c r="J37" s="295"/>
      <c r="K37" s="296"/>
    </row>
    <row r="38" spans="1:11" ht="12.75">
      <c r="A38" s="289" t="s">
        <v>143</v>
      </c>
      <c r="B38" s="290"/>
      <c r="C38" s="290"/>
      <c r="D38" s="290"/>
      <c r="E38" s="290"/>
      <c r="F38" s="290"/>
      <c r="G38" s="290"/>
      <c r="H38" s="291"/>
      <c r="I38" s="1">
        <v>31</v>
      </c>
      <c r="J38" s="137">
        <f>SUM(J39:J44)</f>
        <v>7518958</v>
      </c>
      <c r="K38" s="63">
        <f>SUM(K39:K44)</f>
        <v>96684519</v>
      </c>
    </row>
    <row r="39" spans="1:11" ht="12.75">
      <c r="A39" s="288" t="s">
        <v>137</v>
      </c>
      <c r="B39" s="283"/>
      <c r="C39" s="283"/>
      <c r="D39" s="283"/>
      <c r="E39" s="283"/>
      <c r="F39" s="283"/>
      <c r="G39" s="283"/>
      <c r="H39" s="284"/>
      <c r="I39" s="1">
        <v>32</v>
      </c>
      <c r="J39" s="138">
        <v>8775568</v>
      </c>
      <c r="K39" s="7">
        <v>102893312</v>
      </c>
    </row>
    <row r="40" spans="1:11" ht="12.75">
      <c r="A40" s="288" t="s">
        <v>138</v>
      </c>
      <c r="B40" s="283"/>
      <c r="C40" s="283"/>
      <c r="D40" s="283"/>
      <c r="E40" s="283"/>
      <c r="F40" s="283"/>
      <c r="G40" s="283"/>
      <c r="H40" s="284"/>
      <c r="I40" s="1">
        <v>33</v>
      </c>
      <c r="J40" s="138">
        <v>0</v>
      </c>
      <c r="K40" s="7">
        <v>0</v>
      </c>
    </row>
    <row r="41" spans="1:11" ht="12.75">
      <c r="A41" s="288" t="s">
        <v>139</v>
      </c>
      <c r="B41" s="283"/>
      <c r="C41" s="283"/>
      <c r="D41" s="283"/>
      <c r="E41" s="283"/>
      <c r="F41" s="283"/>
      <c r="G41" s="283"/>
      <c r="H41" s="284"/>
      <c r="I41" s="1">
        <v>34</v>
      </c>
      <c r="J41" s="138">
        <v>0</v>
      </c>
      <c r="K41" s="7">
        <v>0</v>
      </c>
    </row>
    <row r="42" spans="1:11" ht="12.75">
      <c r="A42" s="288" t="s">
        <v>140</v>
      </c>
      <c r="B42" s="283"/>
      <c r="C42" s="283"/>
      <c r="D42" s="283"/>
      <c r="E42" s="283"/>
      <c r="F42" s="283"/>
      <c r="G42" s="283"/>
      <c r="H42" s="284"/>
      <c r="I42" s="1">
        <v>35</v>
      </c>
      <c r="J42" s="138">
        <v>0</v>
      </c>
      <c r="K42" s="7">
        <v>0</v>
      </c>
    </row>
    <row r="43" spans="1:11" ht="12.75">
      <c r="A43" s="288" t="s">
        <v>141</v>
      </c>
      <c r="B43" s="283"/>
      <c r="C43" s="283"/>
      <c r="D43" s="283"/>
      <c r="E43" s="283"/>
      <c r="F43" s="283"/>
      <c r="G43" s="283"/>
      <c r="H43" s="284"/>
      <c r="I43" s="1">
        <v>36</v>
      </c>
      <c r="J43" s="138">
        <v>0</v>
      </c>
      <c r="K43" s="7">
        <v>0</v>
      </c>
    </row>
    <row r="44" spans="1:11" ht="12.75">
      <c r="A44" s="288" t="s">
        <v>142</v>
      </c>
      <c r="B44" s="283"/>
      <c r="C44" s="283"/>
      <c r="D44" s="283"/>
      <c r="E44" s="283"/>
      <c r="F44" s="283"/>
      <c r="G44" s="283"/>
      <c r="H44" s="284"/>
      <c r="I44" s="1">
        <v>37</v>
      </c>
      <c r="J44" s="138">
        <v>-1256610</v>
      </c>
      <c r="K44" s="7">
        <v>-6208793</v>
      </c>
    </row>
    <row r="45" spans="1:11" ht="23.25" customHeight="1">
      <c r="A45" s="282" t="s">
        <v>144</v>
      </c>
      <c r="B45" s="283"/>
      <c r="C45" s="283"/>
      <c r="D45" s="283"/>
      <c r="E45" s="283"/>
      <c r="F45" s="283"/>
      <c r="G45" s="283"/>
      <c r="H45" s="284"/>
      <c r="I45" s="1">
        <v>38</v>
      </c>
      <c r="J45" s="60">
        <f>J29+J31+J38</f>
        <v>-3273293</v>
      </c>
      <c r="K45" s="60">
        <f>K29+K31+K38</f>
        <v>7803848</v>
      </c>
    </row>
    <row r="46" spans="1:11" ht="12.75">
      <c r="A46" s="288" t="s">
        <v>145</v>
      </c>
      <c r="B46" s="283"/>
      <c r="C46" s="283"/>
      <c r="D46" s="283"/>
      <c r="E46" s="283"/>
      <c r="F46" s="283"/>
      <c r="G46" s="283"/>
      <c r="H46" s="284"/>
      <c r="I46" s="1">
        <v>39</v>
      </c>
      <c r="J46" s="7"/>
      <c r="K46" s="7">
        <v>0</v>
      </c>
    </row>
    <row r="47" spans="1:11" ht="12.75">
      <c r="A47" s="282" t="s">
        <v>6</v>
      </c>
      <c r="B47" s="283"/>
      <c r="C47" s="283"/>
      <c r="D47" s="283"/>
      <c r="E47" s="283"/>
      <c r="F47" s="283"/>
      <c r="G47" s="283"/>
      <c r="H47" s="284"/>
      <c r="I47" s="1">
        <v>40</v>
      </c>
      <c r="J47" s="60">
        <f>J45+J46</f>
        <v>-3273293</v>
      </c>
      <c r="K47" s="60">
        <f>K45+K46</f>
        <v>7803848</v>
      </c>
    </row>
    <row r="48" spans="1:13" ht="12.75">
      <c r="A48" s="282" t="s">
        <v>146</v>
      </c>
      <c r="B48" s="283"/>
      <c r="C48" s="283"/>
      <c r="D48" s="283"/>
      <c r="E48" s="283"/>
      <c r="F48" s="283"/>
      <c r="G48" s="283"/>
      <c r="H48" s="284"/>
      <c r="I48" s="2">
        <v>41</v>
      </c>
      <c r="J48" s="7">
        <v>22882524</v>
      </c>
      <c r="K48" s="7">
        <v>19607972</v>
      </c>
      <c r="M48" s="118"/>
    </row>
    <row r="49" spans="1:13" ht="12.75">
      <c r="A49" s="285" t="s">
        <v>147</v>
      </c>
      <c r="B49" s="286"/>
      <c r="C49" s="286"/>
      <c r="D49" s="286"/>
      <c r="E49" s="286"/>
      <c r="F49" s="286"/>
      <c r="G49" s="286"/>
      <c r="H49" s="287"/>
      <c r="I49" s="4">
        <v>42</v>
      </c>
      <c r="J49" s="62">
        <f>IF(J47+J48&gt;=0,J47+J48,0)</f>
        <v>19609231</v>
      </c>
      <c r="K49" s="62">
        <f>IF(K47+K48&gt;=0,K47+K48,0)</f>
        <v>27411820</v>
      </c>
      <c r="M49" s="118"/>
    </row>
    <row r="53" ht="12.75">
      <c r="J53" s="149"/>
    </row>
  </sheetData>
  <sheetProtection/>
  <mergeCells count="52">
    <mergeCell ref="A3:H3"/>
    <mergeCell ref="A4:H4"/>
    <mergeCell ref="A5:K5"/>
    <mergeCell ref="A6:H6"/>
    <mergeCell ref="A13:H13"/>
    <mergeCell ref="A14:H14"/>
    <mergeCell ref="A7:H7"/>
    <mergeCell ref="A8:H8"/>
    <mergeCell ref="A9:H9"/>
    <mergeCell ref="A10:H10"/>
    <mergeCell ref="A24:H24"/>
    <mergeCell ref="A11:H11"/>
    <mergeCell ref="A12:H12"/>
    <mergeCell ref="A15:H15"/>
    <mergeCell ref="A16:H16"/>
    <mergeCell ref="A17:H17"/>
    <mergeCell ref="A18:H18"/>
    <mergeCell ref="A26:H26"/>
    <mergeCell ref="A27:H27"/>
    <mergeCell ref="A28:H28"/>
    <mergeCell ref="A29:H29"/>
    <mergeCell ref="A30:K30"/>
    <mergeCell ref="A19:H19"/>
    <mergeCell ref="A20:H20"/>
    <mergeCell ref="A21:H21"/>
    <mergeCell ref="A22:H22"/>
    <mergeCell ref="A23:H23"/>
    <mergeCell ref="A42:H42"/>
    <mergeCell ref="A35:H35"/>
    <mergeCell ref="A36:H36"/>
    <mergeCell ref="A37:K37"/>
    <mergeCell ref="A38:H38"/>
    <mergeCell ref="A39:H39"/>
    <mergeCell ref="A40:H40"/>
    <mergeCell ref="A41:H41"/>
    <mergeCell ref="A31:H31"/>
    <mergeCell ref="A32:H32"/>
    <mergeCell ref="A33:H33"/>
    <mergeCell ref="A34:H34"/>
    <mergeCell ref="A1:K1"/>
    <mergeCell ref="E2:F2"/>
    <mergeCell ref="C2:D2"/>
    <mergeCell ref="H2:I2"/>
    <mergeCell ref="J2:K2"/>
    <mergeCell ref="A25:H25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2" customWidth="1"/>
  </cols>
  <sheetData>
    <row r="1" spans="1:11" ht="15.75">
      <c r="A1" s="258" t="s">
        <v>217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3:11" ht="12.75">
      <c r="C2" s="259" t="s">
        <v>216</v>
      </c>
      <c r="D2" s="292"/>
      <c r="E2" s="260"/>
      <c r="F2" s="261"/>
      <c r="G2" s="59" t="s">
        <v>100</v>
      </c>
      <c r="H2" s="260"/>
      <c r="I2" s="261"/>
      <c r="J2" s="312" t="s">
        <v>221</v>
      </c>
      <c r="K2" s="313"/>
    </row>
    <row r="3" spans="1:11" ht="33.75">
      <c r="A3" s="308" t="s">
        <v>184</v>
      </c>
      <c r="B3" s="308"/>
      <c r="C3" s="308"/>
      <c r="D3" s="308"/>
      <c r="E3" s="308"/>
      <c r="F3" s="308"/>
      <c r="G3" s="308"/>
      <c r="H3" s="308"/>
      <c r="I3" s="64" t="s">
        <v>222</v>
      </c>
      <c r="J3" s="65" t="s">
        <v>242</v>
      </c>
      <c r="K3" s="65" t="s">
        <v>243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66">
        <v>2</v>
      </c>
      <c r="J4" s="67" t="s">
        <v>213</v>
      </c>
      <c r="K4" s="67" t="s">
        <v>214</v>
      </c>
    </row>
    <row r="5" spans="1:11" ht="12.75">
      <c r="A5" s="276" t="s">
        <v>112</v>
      </c>
      <c r="B5" s="277"/>
      <c r="C5" s="277"/>
      <c r="D5" s="277"/>
      <c r="E5" s="277"/>
      <c r="F5" s="277"/>
      <c r="G5" s="277"/>
      <c r="H5" s="277"/>
      <c r="I5" s="314"/>
      <c r="J5" s="314"/>
      <c r="K5" s="315"/>
    </row>
    <row r="6" spans="1:11" ht="12.75">
      <c r="A6" s="289" t="s">
        <v>36</v>
      </c>
      <c r="B6" s="290"/>
      <c r="C6" s="290"/>
      <c r="D6" s="290"/>
      <c r="E6" s="290"/>
      <c r="F6" s="290"/>
      <c r="G6" s="290"/>
      <c r="H6" s="291"/>
      <c r="I6" s="1">
        <v>1</v>
      </c>
      <c r="J6" s="53">
        <f>SUM(J7:J14)</f>
        <v>0</v>
      </c>
      <c r="K6" s="53">
        <f>SUM(K7:K14)</f>
        <v>0</v>
      </c>
    </row>
    <row r="7" spans="1:11" ht="12.75">
      <c r="A7" s="288" t="s">
        <v>37</v>
      </c>
      <c r="B7" s="283"/>
      <c r="C7" s="283"/>
      <c r="D7" s="283"/>
      <c r="E7" s="283"/>
      <c r="F7" s="283"/>
      <c r="G7" s="283"/>
      <c r="H7" s="284"/>
      <c r="I7" s="1">
        <v>2</v>
      </c>
      <c r="J7" s="6"/>
      <c r="K7" s="6"/>
    </row>
    <row r="8" spans="1:11" ht="12.75">
      <c r="A8" s="288" t="s">
        <v>38</v>
      </c>
      <c r="B8" s="283"/>
      <c r="C8" s="283"/>
      <c r="D8" s="283"/>
      <c r="E8" s="283"/>
      <c r="F8" s="283"/>
      <c r="G8" s="283"/>
      <c r="H8" s="284"/>
      <c r="I8" s="1">
        <v>3</v>
      </c>
      <c r="J8" s="6"/>
      <c r="K8" s="6"/>
    </row>
    <row r="9" spans="1:11" ht="12.75">
      <c r="A9" s="288" t="s">
        <v>39</v>
      </c>
      <c r="B9" s="283"/>
      <c r="C9" s="283"/>
      <c r="D9" s="283"/>
      <c r="E9" s="283"/>
      <c r="F9" s="283"/>
      <c r="G9" s="283"/>
      <c r="H9" s="284"/>
      <c r="I9" s="1">
        <v>4</v>
      </c>
      <c r="J9" s="6"/>
      <c r="K9" s="6"/>
    </row>
    <row r="10" spans="1:11" ht="12.75">
      <c r="A10" s="288" t="s">
        <v>40</v>
      </c>
      <c r="B10" s="283"/>
      <c r="C10" s="283"/>
      <c r="D10" s="283"/>
      <c r="E10" s="283"/>
      <c r="F10" s="283"/>
      <c r="G10" s="283"/>
      <c r="H10" s="284"/>
      <c r="I10" s="1">
        <v>5</v>
      </c>
      <c r="J10" s="6"/>
      <c r="K10" s="6"/>
    </row>
    <row r="11" spans="1:11" ht="12.75">
      <c r="A11" s="288" t="s">
        <v>41</v>
      </c>
      <c r="B11" s="283"/>
      <c r="C11" s="283"/>
      <c r="D11" s="283"/>
      <c r="E11" s="283"/>
      <c r="F11" s="283"/>
      <c r="G11" s="283"/>
      <c r="H11" s="284"/>
      <c r="I11" s="1">
        <v>6</v>
      </c>
      <c r="J11" s="6"/>
      <c r="K11" s="6"/>
    </row>
    <row r="12" spans="1:11" ht="21" customHeight="1">
      <c r="A12" s="288" t="s">
        <v>186</v>
      </c>
      <c r="B12" s="283"/>
      <c r="C12" s="283"/>
      <c r="D12" s="283"/>
      <c r="E12" s="283"/>
      <c r="F12" s="283"/>
      <c r="G12" s="283"/>
      <c r="H12" s="284"/>
      <c r="I12" s="1">
        <v>7</v>
      </c>
      <c r="J12" s="6"/>
      <c r="K12" s="6"/>
    </row>
    <row r="13" spans="1:11" ht="12.75">
      <c r="A13" s="288" t="s">
        <v>42</v>
      </c>
      <c r="B13" s="283"/>
      <c r="C13" s="283"/>
      <c r="D13" s="283"/>
      <c r="E13" s="283"/>
      <c r="F13" s="283"/>
      <c r="G13" s="283"/>
      <c r="H13" s="284"/>
      <c r="I13" s="1">
        <v>8</v>
      </c>
      <c r="J13" s="6"/>
      <c r="K13" s="6"/>
    </row>
    <row r="14" spans="1:11" ht="12.75">
      <c r="A14" s="288" t="s">
        <v>43</v>
      </c>
      <c r="B14" s="283"/>
      <c r="C14" s="283"/>
      <c r="D14" s="283"/>
      <c r="E14" s="283"/>
      <c r="F14" s="283"/>
      <c r="G14" s="283"/>
      <c r="H14" s="284"/>
      <c r="I14" s="1">
        <v>9</v>
      </c>
      <c r="J14" s="6"/>
      <c r="K14" s="6"/>
    </row>
    <row r="15" spans="1:11" ht="12.75">
      <c r="A15" s="282" t="s">
        <v>44</v>
      </c>
      <c r="B15" s="283"/>
      <c r="C15" s="283"/>
      <c r="D15" s="283"/>
      <c r="E15" s="283"/>
      <c r="F15" s="283"/>
      <c r="G15" s="283"/>
      <c r="H15" s="284"/>
      <c r="I15" s="1">
        <v>10</v>
      </c>
      <c r="J15" s="55">
        <f>SUM(J16:J23)</f>
        <v>0</v>
      </c>
      <c r="K15" s="55">
        <f>SUM(K16:K23)</f>
        <v>0</v>
      </c>
    </row>
    <row r="16" spans="1:11" ht="12.75">
      <c r="A16" s="288" t="s">
        <v>118</v>
      </c>
      <c r="B16" s="283"/>
      <c r="C16" s="283"/>
      <c r="D16" s="283"/>
      <c r="E16" s="283"/>
      <c r="F16" s="283"/>
      <c r="G16" s="283"/>
      <c r="H16" s="284"/>
      <c r="I16" s="1">
        <v>11</v>
      </c>
      <c r="J16" s="6"/>
      <c r="K16" s="6"/>
    </row>
    <row r="17" spans="1:11" ht="12.75">
      <c r="A17" s="288" t="s">
        <v>119</v>
      </c>
      <c r="B17" s="283"/>
      <c r="C17" s="283"/>
      <c r="D17" s="283"/>
      <c r="E17" s="283"/>
      <c r="F17" s="283"/>
      <c r="G17" s="283"/>
      <c r="H17" s="284"/>
      <c r="I17" s="1">
        <v>12</v>
      </c>
      <c r="J17" s="6"/>
      <c r="K17" s="6"/>
    </row>
    <row r="18" spans="1:11" ht="12.75">
      <c r="A18" s="288" t="s">
        <v>120</v>
      </c>
      <c r="B18" s="283"/>
      <c r="C18" s="283"/>
      <c r="D18" s="283"/>
      <c r="E18" s="283"/>
      <c r="F18" s="283"/>
      <c r="G18" s="283"/>
      <c r="H18" s="284"/>
      <c r="I18" s="1">
        <v>13</v>
      </c>
      <c r="J18" s="6"/>
      <c r="K18" s="6"/>
    </row>
    <row r="19" spans="1:11" ht="12.75">
      <c r="A19" s="288" t="s">
        <v>121</v>
      </c>
      <c r="B19" s="283"/>
      <c r="C19" s="283"/>
      <c r="D19" s="283"/>
      <c r="E19" s="283"/>
      <c r="F19" s="283"/>
      <c r="G19" s="283"/>
      <c r="H19" s="284"/>
      <c r="I19" s="1">
        <v>14</v>
      </c>
      <c r="J19" s="6"/>
      <c r="K19" s="6"/>
    </row>
    <row r="20" spans="1:11" ht="21.75" customHeight="1">
      <c r="A20" s="316" t="s">
        <v>50</v>
      </c>
      <c r="B20" s="301"/>
      <c r="C20" s="301"/>
      <c r="D20" s="301"/>
      <c r="E20" s="301"/>
      <c r="F20" s="301"/>
      <c r="G20" s="301"/>
      <c r="H20" s="302"/>
      <c r="I20" s="1">
        <v>15</v>
      </c>
      <c r="J20" s="6"/>
      <c r="K20" s="6"/>
    </row>
    <row r="21" spans="1:11" ht="12.75">
      <c r="A21" s="288" t="s">
        <v>45</v>
      </c>
      <c r="B21" s="283"/>
      <c r="C21" s="283"/>
      <c r="D21" s="283"/>
      <c r="E21" s="283"/>
      <c r="F21" s="283"/>
      <c r="G21" s="283"/>
      <c r="H21" s="284"/>
      <c r="I21" s="1">
        <v>16</v>
      </c>
      <c r="J21" s="6"/>
      <c r="K21" s="6"/>
    </row>
    <row r="22" spans="1:11" ht="24" customHeight="1">
      <c r="A22" s="288" t="s">
        <v>49</v>
      </c>
      <c r="B22" s="283"/>
      <c r="C22" s="283"/>
      <c r="D22" s="283"/>
      <c r="E22" s="283"/>
      <c r="F22" s="283"/>
      <c r="G22" s="283"/>
      <c r="H22" s="284"/>
      <c r="I22" s="1">
        <v>17</v>
      </c>
      <c r="J22" s="6"/>
      <c r="K22" s="6"/>
    </row>
    <row r="23" spans="1:11" ht="12.75">
      <c r="A23" s="288" t="s">
        <v>46</v>
      </c>
      <c r="B23" s="283"/>
      <c r="C23" s="283"/>
      <c r="D23" s="283"/>
      <c r="E23" s="283"/>
      <c r="F23" s="283"/>
      <c r="G23" s="283"/>
      <c r="H23" s="284"/>
      <c r="I23" s="1">
        <v>18</v>
      </c>
      <c r="J23" s="6"/>
      <c r="K23" s="6"/>
    </row>
    <row r="24" spans="1:11" ht="12.75">
      <c r="A24" s="282" t="s">
        <v>47</v>
      </c>
      <c r="B24" s="283"/>
      <c r="C24" s="283"/>
      <c r="D24" s="283"/>
      <c r="E24" s="283"/>
      <c r="F24" s="283"/>
      <c r="G24" s="283"/>
      <c r="H24" s="284"/>
      <c r="I24" s="1">
        <v>19</v>
      </c>
      <c r="J24" s="55">
        <f>SUM(J25:J28)</f>
        <v>0</v>
      </c>
      <c r="K24" s="55">
        <f>SUM(K25:K28)</f>
        <v>0</v>
      </c>
    </row>
    <row r="25" spans="1:11" ht="12.75">
      <c r="A25" s="288" t="s">
        <v>124</v>
      </c>
      <c r="B25" s="283"/>
      <c r="C25" s="283"/>
      <c r="D25" s="283"/>
      <c r="E25" s="283"/>
      <c r="F25" s="283"/>
      <c r="G25" s="283"/>
      <c r="H25" s="284"/>
      <c r="I25" s="1">
        <v>20</v>
      </c>
      <c r="J25" s="6"/>
      <c r="K25" s="6"/>
    </row>
    <row r="26" spans="1:11" ht="12.75">
      <c r="A26" s="288" t="s">
        <v>125</v>
      </c>
      <c r="B26" s="283"/>
      <c r="C26" s="283"/>
      <c r="D26" s="283"/>
      <c r="E26" s="283"/>
      <c r="F26" s="283"/>
      <c r="G26" s="283"/>
      <c r="H26" s="284"/>
      <c r="I26" s="1">
        <v>21</v>
      </c>
      <c r="J26" s="6"/>
      <c r="K26" s="6"/>
    </row>
    <row r="27" spans="1:11" ht="12.75">
      <c r="A27" s="288" t="s">
        <v>126</v>
      </c>
      <c r="B27" s="283"/>
      <c r="C27" s="283"/>
      <c r="D27" s="283"/>
      <c r="E27" s="283"/>
      <c r="F27" s="283"/>
      <c r="G27" s="283"/>
      <c r="H27" s="284"/>
      <c r="I27" s="1">
        <v>22</v>
      </c>
      <c r="J27" s="6"/>
      <c r="K27" s="6"/>
    </row>
    <row r="28" spans="1:11" ht="12.75">
      <c r="A28" s="288" t="s">
        <v>127</v>
      </c>
      <c r="B28" s="283"/>
      <c r="C28" s="283"/>
      <c r="D28" s="283"/>
      <c r="E28" s="283"/>
      <c r="F28" s="283"/>
      <c r="G28" s="283"/>
      <c r="H28" s="284"/>
      <c r="I28" s="1">
        <v>23</v>
      </c>
      <c r="J28" s="6"/>
      <c r="K28" s="6"/>
    </row>
    <row r="29" spans="1:11" ht="24.75" customHeight="1">
      <c r="A29" s="282" t="s">
        <v>48</v>
      </c>
      <c r="B29" s="283"/>
      <c r="C29" s="283"/>
      <c r="D29" s="283"/>
      <c r="E29" s="283"/>
      <c r="F29" s="283"/>
      <c r="G29" s="283"/>
      <c r="H29" s="284"/>
      <c r="I29" s="1">
        <v>24</v>
      </c>
      <c r="J29" s="55">
        <f>J6+J15+J24</f>
        <v>0</v>
      </c>
      <c r="K29" s="55">
        <f>K6+K15+K24</f>
        <v>0</v>
      </c>
    </row>
    <row r="30" spans="1:11" ht="12.75">
      <c r="A30" s="288" t="s">
        <v>128</v>
      </c>
      <c r="B30" s="283"/>
      <c r="C30" s="283"/>
      <c r="D30" s="283"/>
      <c r="E30" s="283"/>
      <c r="F30" s="283"/>
      <c r="G30" s="283"/>
      <c r="H30" s="284"/>
      <c r="I30" s="1">
        <v>25</v>
      </c>
      <c r="J30" s="6"/>
      <c r="K30" s="6"/>
    </row>
    <row r="31" spans="1:11" ht="12.75">
      <c r="A31" s="282" t="s">
        <v>94</v>
      </c>
      <c r="B31" s="283"/>
      <c r="C31" s="283"/>
      <c r="D31" s="283"/>
      <c r="E31" s="283"/>
      <c r="F31" s="283"/>
      <c r="G31" s="283"/>
      <c r="H31" s="284"/>
      <c r="I31" s="1">
        <v>26</v>
      </c>
      <c r="J31" s="54">
        <f>J29+J30</f>
        <v>0</v>
      </c>
      <c r="K31" s="54">
        <f>K29+K30</f>
        <v>0</v>
      </c>
    </row>
    <row r="32" spans="1:11" ht="12.75">
      <c r="A32" s="276" t="s">
        <v>130</v>
      </c>
      <c r="B32" s="277"/>
      <c r="C32" s="277"/>
      <c r="D32" s="277"/>
      <c r="E32" s="277"/>
      <c r="F32" s="277"/>
      <c r="G32" s="277"/>
      <c r="H32" s="277"/>
      <c r="I32" s="314"/>
      <c r="J32" s="314"/>
      <c r="K32" s="315"/>
    </row>
    <row r="33" spans="1:11" ht="12.75">
      <c r="A33" s="289" t="s">
        <v>51</v>
      </c>
      <c r="B33" s="290"/>
      <c r="C33" s="290"/>
      <c r="D33" s="290"/>
      <c r="E33" s="290"/>
      <c r="F33" s="290"/>
      <c r="G33" s="290"/>
      <c r="H33" s="291"/>
      <c r="I33" s="1">
        <v>27</v>
      </c>
      <c r="J33" s="53">
        <f>SUM(J34:J38)</f>
        <v>0</v>
      </c>
      <c r="K33" s="53">
        <f>SUM(K34:K38)</f>
        <v>0</v>
      </c>
    </row>
    <row r="34" spans="1:11" ht="21" customHeight="1">
      <c r="A34" s="288" t="s">
        <v>53</v>
      </c>
      <c r="B34" s="283"/>
      <c r="C34" s="283"/>
      <c r="D34" s="283"/>
      <c r="E34" s="283"/>
      <c r="F34" s="283"/>
      <c r="G34" s="283"/>
      <c r="H34" s="284"/>
      <c r="I34" s="1">
        <v>28</v>
      </c>
      <c r="J34" s="6"/>
      <c r="K34" s="6"/>
    </row>
    <row r="35" spans="1:11" ht="24.75" customHeight="1">
      <c r="A35" s="288" t="s">
        <v>54</v>
      </c>
      <c r="B35" s="283"/>
      <c r="C35" s="283"/>
      <c r="D35" s="283"/>
      <c r="E35" s="283"/>
      <c r="F35" s="283"/>
      <c r="G35" s="283"/>
      <c r="H35" s="284"/>
      <c r="I35" s="1">
        <v>29</v>
      </c>
      <c r="J35" s="6"/>
      <c r="K35" s="6"/>
    </row>
    <row r="36" spans="1:11" ht="21" customHeight="1">
      <c r="A36" s="288" t="s">
        <v>55</v>
      </c>
      <c r="B36" s="283"/>
      <c r="C36" s="283"/>
      <c r="D36" s="283"/>
      <c r="E36" s="283"/>
      <c r="F36" s="283"/>
      <c r="G36" s="283"/>
      <c r="H36" s="284"/>
      <c r="I36" s="1">
        <v>30</v>
      </c>
      <c r="J36" s="6"/>
      <c r="K36" s="6"/>
    </row>
    <row r="37" spans="1:11" ht="12.75">
      <c r="A37" s="288" t="s">
        <v>134</v>
      </c>
      <c r="B37" s="283"/>
      <c r="C37" s="283"/>
      <c r="D37" s="283"/>
      <c r="E37" s="283"/>
      <c r="F37" s="283"/>
      <c r="G37" s="283"/>
      <c r="H37" s="284"/>
      <c r="I37" s="1">
        <v>31</v>
      </c>
      <c r="J37" s="6"/>
      <c r="K37" s="6"/>
    </row>
    <row r="38" spans="1:11" ht="12.75">
      <c r="A38" s="288" t="s">
        <v>52</v>
      </c>
      <c r="B38" s="283"/>
      <c r="C38" s="283"/>
      <c r="D38" s="283"/>
      <c r="E38" s="283"/>
      <c r="F38" s="283"/>
      <c r="G38" s="283"/>
      <c r="H38" s="284"/>
      <c r="I38" s="1">
        <v>32</v>
      </c>
      <c r="J38" s="9"/>
      <c r="K38" s="9"/>
    </row>
    <row r="39" spans="1:11" ht="12.75">
      <c r="A39" s="276" t="s">
        <v>136</v>
      </c>
      <c r="B39" s="277"/>
      <c r="C39" s="277"/>
      <c r="D39" s="277"/>
      <c r="E39" s="277"/>
      <c r="F39" s="277"/>
      <c r="G39" s="277"/>
      <c r="H39" s="277"/>
      <c r="I39" s="314"/>
      <c r="J39" s="314"/>
      <c r="K39" s="315"/>
    </row>
    <row r="40" spans="1:11" ht="12.75">
      <c r="A40" s="289" t="s">
        <v>56</v>
      </c>
      <c r="B40" s="290"/>
      <c r="C40" s="290"/>
      <c r="D40" s="290"/>
      <c r="E40" s="290"/>
      <c r="F40" s="290"/>
      <c r="G40" s="290"/>
      <c r="H40" s="291"/>
      <c r="I40" s="1">
        <v>33</v>
      </c>
      <c r="J40" s="53">
        <f>SUM(J41:J46)</f>
        <v>0</v>
      </c>
      <c r="K40" s="53">
        <f>SUM(K41:K46)</f>
        <v>0</v>
      </c>
    </row>
    <row r="41" spans="1:11" ht="12.75">
      <c r="A41" s="288" t="s">
        <v>57</v>
      </c>
      <c r="B41" s="283"/>
      <c r="C41" s="283"/>
      <c r="D41" s="283"/>
      <c r="E41" s="283"/>
      <c r="F41" s="283"/>
      <c r="G41" s="283"/>
      <c r="H41" s="284"/>
      <c r="I41" s="1">
        <v>34</v>
      </c>
      <c r="J41" s="6"/>
      <c r="K41" s="6"/>
    </row>
    <row r="42" spans="1:11" ht="12.75">
      <c r="A42" s="288" t="s">
        <v>58</v>
      </c>
      <c r="B42" s="283"/>
      <c r="C42" s="283"/>
      <c r="D42" s="283"/>
      <c r="E42" s="283"/>
      <c r="F42" s="283"/>
      <c r="G42" s="283"/>
      <c r="H42" s="284"/>
      <c r="I42" s="1">
        <v>35</v>
      </c>
      <c r="J42" s="6"/>
      <c r="K42" s="6"/>
    </row>
    <row r="43" spans="1:11" ht="12.75">
      <c r="A43" s="288" t="s">
        <v>59</v>
      </c>
      <c r="B43" s="283"/>
      <c r="C43" s="283"/>
      <c r="D43" s="283"/>
      <c r="E43" s="283"/>
      <c r="F43" s="283"/>
      <c r="G43" s="283"/>
      <c r="H43" s="284"/>
      <c r="I43" s="1">
        <v>36</v>
      </c>
      <c r="J43" s="6"/>
      <c r="K43" s="6"/>
    </row>
    <row r="44" spans="1:11" ht="12.75">
      <c r="A44" s="288" t="s">
        <v>140</v>
      </c>
      <c r="B44" s="283"/>
      <c r="C44" s="283"/>
      <c r="D44" s="283"/>
      <c r="E44" s="283"/>
      <c r="F44" s="283"/>
      <c r="G44" s="283"/>
      <c r="H44" s="284"/>
      <c r="I44" s="1">
        <v>37</v>
      </c>
      <c r="J44" s="6"/>
      <c r="K44" s="6"/>
    </row>
    <row r="45" spans="1:11" ht="12.75">
      <c r="A45" s="288" t="s">
        <v>141</v>
      </c>
      <c r="B45" s="283"/>
      <c r="C45" s="283"/>
      <c r="D45" s="283"/>
      <c r="E45" s="283"/>
      <c r="F45" s="283"/>
      <c r="G45" s="283"/>
      <c r="H45" s="284"/>
      <c r="I45" s="1">
        <v>38</v>
      </c>
      <c r="J45" s="6"/>
      <c r="K45" s="6"/>
    </row>
    <row r="46" spans="1:11" ht="12.75">
      <c r="A46" s="288" t="s">
        <v>60</v>
      </c>
      <c r="B46" s="283"/>
      <c r="C46" s="283"/>
      <c r="D46" s="283"/>
      <c r="E46" s="283"/>
      <c r="F46" s="283"/>
      <c r="G46" s="283"/>
      <c r="H46" s="284"/>
      <c r="I46" s="1">
        <v>39</v>
      </c>
      <c r="J46" s="6"/>
      <c r="K46" s="6"/>
    </row>
    <row r="47" spans="1:11" ht="12.75">
      <c r="A47" s="282" t="s">
        <v>61</v>
      </c>
      <c r="B47" s="283"/>
      <c r="C47" s="283"/>
      <c r="D47" s="283"/>
      <c r="E47" s="283"/>
      <c r="F47" s="283"/>
      <c r="G47" s="283"/>
      <c r="H47" s="284"/>
      <c r="I47" s="1">
        <v>40</v>
      </c>
      <c r="J47" s="55">
        <f>J31+J33+J40</f>
        <v>0</v>
      </c>
      <c r="K47" s="55">
        <f>K31+K33+K40</f>
        <v>0</v>
      </c>
    </row>
    <row r="48" spans="1:11" ht="12.75">
      <c r="A48" s="288" t="s">
        <v>62</v>
      </c>
      <c r="B48" s="283"/>
      <c r="C48" s="283"/>
      <c r="D48" s="283"/>
      <c r="E48" s="283"/>
      <c r="F48" s="283"/>
      <c r="G48" s="283"/>
      <c r="H48" s="284"/>
      <c r="I48" s="1">
        <v>41</v>
      </c>
      <c r="J48" s="6"/>
      <c r="K48" s="6"/>
    </row>
    <row r="49" spans="1:11" ht="12.75">
      <c r="A49" s="282" t="s">
        <v>63</v>
      </c>
      <c r="B49" s="283"/>
      <c r="C49" s="283"/>
      <c r="D49" s="283"/>
      <c r="E49" s="283"/>
      <c r="F49" s="283"/>
      <c r="G49" s="283"/>
      <c r="H49" s="284"/>
      <c r="I49" s="1">
        <v>42</v>
      </c>
      <c r="J49" s="55">
        <f>J47+J48</f>
        <v>0</v>
      </c>
      <c r="K49" s="55">
        <f>K47+K48</f>
        <v>0</v>
      </c>
    </row>
    <row r="50" spans="1:11" ht="12.75">
      <c r="A50" s="282" t="s">
        <v>64</v>
      </c>
      <c r="B50" s="283"/>
      <c r="C50" s="283"/>
      <c r="D50" s="283"/>
      <c r="E50" s="283"/>
      <c r="F50" s="283"/>
      <c r="G50" s="283"/>
      <c r="H50" s="284"/>
      <c r="I50" s="1">
        <v>43</v>
      </c>
      <c r="J50" s="6"/>
      <c r="K50" s="6"/>
    </row>
    <row r="51" spans="1:11" ht="12.75">
      <c r="A51" s="285" t="s">
        <v>65</v>
      </c>
      <c r="B51" s="286"/>
      <c r="C51" s="286"/>
      <c r="D51" s="286"/>
      <c r="E51" s="286"/>
      <c r="F51" s="286"/>
      <c r="G51" s="286"/>
      <c r="H51" s="287"/>
      <c r="I51" s="4">
        <v>44</v>
      </c>
      <c r="J51" s="54">
        <f>IF(J49+J50&gt;=0,J49+J50,0)</f>
        <v>0</v>
      </c>
      <c r="K51" s="54">
        <f>IF(K49+K50&gt;=0,K49+K50,0)</f>
        <v>0</v>
      </c>
    </row>
    <row r="52" ht="12.75">
      <c r="A52" s="68" t="s">
        <v>204</v>
      </c>
    </row>
  </sheetData>
  <sheetProtection/>
  <protectedRanges>
    <protectedRange sqref="E2:F2 H2:I2" name="Range1"/>
  </protectedRanges>
  <mergeCells count="54">
    <mergeCell ref="A3:H3"/>
    <mergeCell ref="A4:H4"/>
    <mergeCell ref="A5:K5"/>
    <mergeCell ref="A6:H6"/>
    <mergeCell ref="A13:H13"/>
    <mergeCell ref="A14:H14"/>
    <mergeCell ref="A7:H7"/>
    <mergeCell ref="A8:H8"/>
    <mergeCell ref="A9:H9"/>
    <mergeCell ref="A10:H10"/>
    <mergeCell ref="A11:H11"/>
    <mergeCell ref="A12:H12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J2:K2"/>
    <mergeCell ref="A51:H51"/>
    <mergeCell ref="A49:H49"/>
    <mergeCell ref="A50:H50"/>
    <mergeCell ref="A37:H37"/>
    <mergeCell ref="A38:H38"/>
    <mergeCell ref="A39:K39"/>
    <mergeCell ref="A40:H40"/>
    <mergeCell ref="A41:H41"/>
    <mergeCell ref="A42:H42"/>
    <mergeCell ref="A1:K1"/>
    <mergeCell ref="C2:D2"/>
    <mergeCell ref="E2:F2"/>
    <mergeCell ref="H2:I2"/>
    <mergeCell ref="A47:H47"/>
    <mergeCell ref="A48:H48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C4">
      <selection activeCell="K3" sqref="K3:K4"/>
    </sheetView>
  </sheetViews>
  <sheetFormatPr defaultColWidth="9.140625" defaultRowHeight="12.75"/>
  <cols>
    <col min="1" max="2" width="9.140625" style="52" customWidth="1"/>
    <col min="3" max="3" width="30.57421875" style="52" customWidth="1"/>
    <col min="4" max="5" width="9.140625" style="52" customWidth="1"/>
    <col min="6" max="6" width="10.140625" style="52" bestFit="1" customWidth="1"/>
    <col min="7" max="7" width="9.140625" style="52" customWidth="1"/>
    <col min="8" max="8" width="10.140625" style="52" bestFit="1" customWidth="1"/>
    <col min="9" max="16384" width="9.140625" style="52" customWidth="1"/>
  </cols>
  <sheetData>
    <row r="1" spans="1:12" ht="15.75">
      <c r="A1" s="258" t="s">
        <v>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2" ht="12.75" customHeight="1">
      <c r="C2" s="325" t="s">
        <v>218</v>
      </c>
      <c r="D2" s="326"/>
      <c r="E2" s="260" t="s">
        <v>266</v>
      </c>
      <c r="F2" s="261"/>
      <c r="G2" s="69" t="s">
        <v>100</v>
      </c>
      <c r="H2" s="260" t="s">
        <v>265</v>
      </c>
      <c r="I2" s="261"/>
      <c r="K2" s="313" t="s">
        <v>221</v>
      </c>
      <c r="L2" s="313"/>
    </row>
    <row r="3" spans="1:12" ht="12.75" customHeight="1">
      <c r="A3" s="308" t="s">
        <v>184</v>
      </c>
      <c r="B3" s="308"/>
      <c r="C3" s="308"/>
      <c r="D3" s="308" t="s">
        <v>222</v>
      </c>
      <c r="E3" s="309" t="s">
        <v>179</v>
      </c>
      <c r="F3" s="330"/>
      <c r="G3" s="330"/>
      <c r="H3" s="330"/>
      <c r="I3" s="330"/>
      <c r="J3" s="330"/>
      <c r="K3" s="309" t="s">
        <v>181</v>
      </c>
      <c r="L3" s="309" t="s">
        <v>182</v>
      </c>
    </row>
    <row r="4" spans="1:12" ht="99">
      <c r="A4" s="330"/>
      <c r="B4" s="330"/>
      <c r="C4" s="330"/>
      <c r="D4" s="330"/>
      <c r="E4" s="65" t="s">
        <v>203</v>
      </c>
      <c r="F4" s="65" t="s">
        <v>35</v>
      </c>
      <c r="G4" s="65" t="s">
        <v>178</v>
      </c>
      <c r="H4" s="65" t="s">
        <v>180</v>
      </c>
      <c r="I4" s="65" t="s">
        <v>195</v>
      </c>
      <c r="J4" s="70" t="s">
        <v>183</v>
      </c>
      <c r="K4" s="309"/>
      <c r="L4" s="309"/>
    </row>
    <row r="5" spans="1:12" ht="12.75">
      <c r="A5" s="327">
        <v>1</v>
      </c>
      <c r="B5" s="327"/>
      <c r="C5" s="327"/>
      <c r="D5" s="71">
        <v>2</v>
      </c>
      <c r="E5" s="67" t="s">
        <v>213</v>
      </c>
      <c r="F5" s="67" t="s">
        <v>214</v>
      </c>
      <c r="G5" s="67" t="s">
        <v>223</v>
      </c>
      <c r="H5" s="67" t="s">
        <v>224</v>
      </c>
      <c r="I5" s="67" t="s">
        <v>225</v>
      </c>
      <c r="J5" s="67" t="s">
        <v>226</v>
      </c>
      <c r="K5" s="67" t="s">
        <v>227</v>
      </c>
      <c r="L5" s="67" t="s">
        <v>228</v>
      </c>
    </row>
    <row r="6" spans="1:12" ht="12.75">
      <c r="A6" s="328" t="s">
        <v>187</v>
      </c>
      <c r="B6" s="329"/>
      <c r="C6" s="329"/>
      <c r="D6" s="5">
        <v>1</v>
      </c>
      <c r="E6" s="135">
        <v>91897200</v>
      </c>
      <c r="F6" s="135">
        <v>-398420</v>
      </c>
      <c r="G6" s="135">
        <v>14506423</v>
      </c>
      <c r="H6" s="135">
        <v>65359491</v>
      </c>
      <c r="I6" s="135">
        <v>3327308</v>
      </c>
      <c r="J6" s="135">
        <v>-1223218</v>
      </c>
      <c r="K6" s="135">
        <v>0</v>
      </c>
      <c r="L6" s="135">
        <f>SUM(E6:K6)</f>
        <v>173468784</v>
      </c>
    </row>
    <row r="7" spans="1:12" ht="18.75" customHeight="1">
      <c r="A7" s="321" t="s">
        <v>188</v>
      </c>
      <c r="B7" s="322"/>
      <c r="C7" s="322"/>
      <c r="D7" s="1">
        <v>2</v>
      </c>
      <c r="E7" s="124"/>
      <c r="F7" s="124"/>
      <c r="G7" s="124"/>
      <c r="H7" s="124"/>
      <c r="I7" s="124"/>
      <c r="J7" s="124"/>
      <c r="K7" s="124"/>
      <c r="L7" s="124">
        <f>SUM(E7:K7)</f>
        <v>0</v>
      </c>
    </row>
    <row r="8" spans="1:12" ht="15.75" customHeight="1">
      <c r="A8" s="317" t="s">
        <v>189</v>
      </c>
      <c r="B8" s="318"/>
      <c r="C8" s="318"/>
      <c r="D8" s="1">
        <v>3</v>
      </c>
      <c r="E8" s="132">
        <f>SUM(E6:E7)</f>
        <v>91897200</v>
      </c>
      <c r="F8" s="132">
        <f aca="true" t="shared" si="0" ref="F8:L8">SUM(F6:F7)</f>
        <v>-398420</v>
      </c>
      <c r="G8" s="132">
        <f t="shared" si="0"/>
        <v>14506423</v>
      </c>
      <c r="H8" s="132">
        <f t="shared" si="0"/>
        <v>65359491</v>
      </c>
      <c r="I8" s="132">
        <f t="shared" si="0"/>
        <v>3327308</v>
      </c>
      <c r="J8" s="132">
        <v>-1223218</v>
      </c>
      <c r="K8" s="132">
        <f t="shared" si="0"/>
        <v>0</v>
      </c>
      <c r="L8" s="132">
        <f t="shared" si="0"/>
        <v>173468784</v>
      </c>
    </row>
    <row r="9" spans="1:12" ht="14.25" customHeight="1">
      <c r="A9" s="321" t="s">
        <v>190</v>
      </c>
      <c r="B9" s="322"/>
      <c r="C9" s="322"/>
      <c r="D9" s="1">
        <v>4</v>
      </c>
      <c r="E9" s="124"/>
      <c r="F9" s="124"/>
      <c r="G9" s="124"/>
      <c r="H9" s="124"/>
      <c r="I9" s="124"/>
      <c r="J9" s="124"/>
      <c r="K9" s="124"/>
      <c r="L9" s="124">
        <f>SUM(E9:K9)</f>
        <v>0</v>
      </c>
    </row>
    <row r="10" spans="1:12" ht="26.25" customHeight="1">
      <c r="A10" s="321" t="s">
        <v>191</v>
      </c>
      <c r="B10" s="322"/>
      <c r="C10" s="322"/>
      <c r="D10" s="1">
        <v>5</v>
      </c>
      <c r="E10" s="124"/>
      <c r="F10" s="124"/>
      <c r="G10" s="124"/>
      <c r="H10" s="124"/>
      <c r="I10" s="124"/>
      <c r="J10" s="124">
        <v>2097354.81</v>
      </c>
      <c r="K10" s="124"/>
      <c r="L10" s="124">
        <f>SUM(E10:K10)</f>
        <v>2097354.81</v>
      </c>
    </row>
    <row r="11" spans="1:12" ht="18.75" customHeight="1">
      <c r="A11" s="321" t="s">
        <v>192</v>
      </c>
      <c r="B11" s="322"/>
      <c r="C11" s="322"/>
      <c r="D11" s="1">
        <v>6</v>
      </c>
      <c r="E11" s="124"/>
      <c r="F11" s="124"/>
      <c r="G11" s="124"/>
      <c r="H11" s="124"/>
      <c r="I11" s="124"/>
      <c r="J11" s="124"/>
      <c r="K11" s="124"/>
      <c r="L11" s="124">
        <f>SUM(E11:K11)</f>
        <v>0</v>
      </c>
    </row>
    <row r="12" spans="1:12" ht="18" customHeight="1">
      <c r="A12" s="321" t="s">
        <v>193</v>
      </c>
      <c r="B12" s="322"/>
      <c r="C12" s="322"/>
      <c r="D12" s="1">
        <v>7</v>
      </c>
      <c r="E12" s="124"/>
      <c r="F12" s="124"/>
      <c r="G12" s="124"/>
      <c r="H12" s="124"/>
      <c r="I12" s="124"/>
      <c r="J12" s="124"/>
      <c r="K12" s="124"/>
      <c r="L12" s="124">
        <f>SUM(E12:K12)</f>
        <v>0</v>
      </c>
    </row>
    <row r="13" spans="1:12" ht="24" customHeight="1">
      <c r="A13" s="317" t="s">
        <v>194</v>
      </c>
      <c r="B13" s="318"/>
      <c r="C13" s="318"/>
      <c r="D13" s="1">
        <v>8</v>
      </c>
      <c r="E13" s="132">
        <f>SUM(E9:E12)</f>
        <v>0</v>
      </c>
      <c r="F13" s="132">
        <f aca="true" t="shared" si="1" ref="F13:L13">SUM(F9:F12)</f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  <c r="J13" s="132">
        <f t="shared" si="1"/>
        <v>2097354.81</v>
      </c>
      <c r="K13" s="132">
        <f t="shared" si="1"/>
        <v>0</v>
      </c>
      <c r="L13" s="132">
        <f t="shared" si="1"/>
        <v>2097354.81</v>
      </c>
    </row>
    <row r="14" spans="1:12" ht="12.75">
      <c r="A14" s="321" t="s">
        <v>195</v>
      </c>
      <c r="B14" s="322"/>
      <c r="C14" s="322"/>
      <c r="D14" s="1">
        <v>9</v>
      </c>
      <c r="E14" s="124"/>
      <c r="F14" s="124"/>
      <c r="G14" s="124"/>
      <c r="H14" s="145"/>
      <c r="I14" s="145">
        <v>6155210</v>
      </c>
      <c r="J14" s="124"/>
      <c r="K14" s="124"/>
      <c r="L14" s="124">
        <f>SUM(E14:K14)</f>
        <v>6155210</v>
      </c>
    </row>
    <row r="15" spans="1:12" ht="12.75">
      <c r="A15" s="317" t="s">
        <v>196</v>
      </c>
      <c r="B15" s="318"/>
      <c r="C15" s="318"/>
      <c r="D15" s="1">
        <v>10</v>
      </c>
      <c r="E15" s="132">
        <f>SUM(E13:E14)</f>
        <v>0</v>
      </c>
      <c r="F15" s="132">
        <f aca="true" t="shared" si="2" ref="F15:L15">SUM(F13:F14)</f>
        <v>0</v>
      </c>
      <c r="G15" s="132">
        <f t="shared" si="2"/>
        <v>0</v>
      </c>
      <c r="H15" s="146">
        <f t="shared" si="2"/>
        <v>0</v>
      </c>
      <c r="I15" s="146">
        <f t="shared" si="2"/>
        <v>6155210</v>
      </c>
      <c r="J15" s="132">
        <f t="shared" si="2"/>
        <v>2097354.81</v>
      </c>
      <c r="K15" s="132">
        <f t="shared" si="2"/>
        <v>0</v>
      </c>
      <c r="L15" s="132">
        <f t="shared" si="2"/>
        <v>8252564.8100000005</v>
      </c>
    </row>
    <row r="16" spans="1:12" ht="12.75">
      <c r="A16" s="321" t="s">
        <v>197</v>
      </c>
      <c r="B16" s="322"/>
      <c r="C16" s="322"/>
      <c r="D16" s="1">
        <v>11</v>
      </c>
      <c r="E16" s="124"/>
      <c r="F16" s="124"/>
      <c r="G16" s="124"/>
      <c r="H16" s="145"/>
      <c r="I16" s="145"/>
      <c r="J16" s="124"/>
      <c r="K16" s="124"/>
      <c r="L16" s="124">
        <f>SUM(E16:K16)</f>
        <v>0</v>
      </c>
    </row>
    <row r="17" spans="1:12" ht="12.75">
      <c r="A17" s="321" t="s">
        <v>198</v>
      </c>
      <c r="B17" s="322"/>
      <c r="C17" s="322"/>
      <c r="D17" s="1">
        <v>12</v>
      </c>
      <c r="E17" s="124"/>
      <c r="F17" s="124">
        <v>-6208793</v>
      </c>
      <c r="G17" s="124"/>
      <c r="H17" s="145"/>
      <c r="I17" s="145"/>
      <c r="J17" s="124"/>
      <c r="K17" s="124"/>
      <c r="L17" s="124">
        <f>SUM(E17:K17)</f>
        <v>-6208793</v>
      </c>
    </row>
    <row r="18" spans="1:12" ht="12.75">
      <c r="A18" s="321" t="s">
        <v>199</v>
      </c>
      <c r="B18" s="322"/>
      <c r="C18" s="322"/>
      <c r="D18" s="1">
        <v>13</v>
      </c>
      <c r="E18" s="124"/>
      <c r="F18" s="124"/>
      <c r="G18" s="124"/>
      <c r="H18" s="145">
        <v>212422</v>
      </c>
      <c r="I18" s="145"/>
      <c r="J18" s="124"/>
      <c r="K18" s="124"/>
      <c r="L18" s="124">
        <f>SUM(E18:K18)</f>
        <v>212422</v>
      </c>
    </row>
    <row r="19" spans="1:12" ht="12.75">
      <c r="A19" s="321" t="s">
        <v>200</v>
      </c>
      <c r="B19" s="322"/>
      <c r="C19" s="322"/>
      <c r="D19" s="1">
        <v>14</v>
      </c>
      <c r="E19" s="124"/>
      <c r="F19" s="124"/>
      <c r="G19" s="124"/>
      <c r="H19" s="124">
        <v>3327308</v>
      </c>
      <c r="I19" s="124">
        <v>-3327308</v>
      </c>
      <c r="J19" s="124"/>
      <c r="K19" s="124"/>
      <c r="L19" s="124">
        <f>SUM(E19:K19)</f>
        <v>0</v>
      </c>
    </row>
    <row r="20" spans="1:12" ht="12.75">
      <c r="A20" s="321" t="s">
        <v>201</v>
      </c>
      <c r="B20" s="322"/>
      <c r="C20" s="322"/>
      <c r="D20" s="1">
        <v>15</v>
      </c>
      <c r="E20" s="124"/>
      <c r="F20" s="124"/>
      <c r="G20" s="124"/>
      <c r="H20" s="124"/>
      <c r="I20" s="124"/>
      <c r="J20" s="124"/>
      <c r="K20" s="124"/>
      <c r="L20" s="124">
        <f>SUM(E20:K20)</f>
        <v>0</v>
      </c>
    </row>
    <row r="21" spans="1:12" ht="12.75">
      <c r="A21" s="317" t="s">
        <v>202</v>
      </c>
      <c r="B21" s="318"/>
      <c r="C21" s="318"/>
      <c r="D21" s="1">
        <v>16</v>
      </c>
      <c r="E21" s="132">
        <f>SUM(E19:E20)</f>
        <v>0</v>
      </c>
      <c r="F21" s="132">
        <f aca="true" t="shared" si="3" ref="F21:L21">SUM(F19:F20)</f>
        <v>0</v>
      </c>
      <c r="G21" s="132">
        <f t="shared" si="3"/>
        <v>0</v>
      </c>
      <c r="H21" s="132">
        <f t="shared" si="3"/>
        <v>3327308</v>
      </c>
      <c r="I21" s="132">
        <f t="shared" si="3"/>
        <v>-3327308</v>
      </c>
      <c r="J21" s="132">
        <f t="shared" si="3"/>
        <v>0</v>
      </c>
      <c r="K21" s="132">
        <f t="shared" si="3"/>
        <v>0</v>
      </c>
      <c r="L21" s="132">
        <f t="shared" si="3"/>
        <v>0</v>
      </c>
    </row>
    <row r="22" spans="1:12" ht="25.5" customHeight="1">
      <c r="A22" s="319" t="s">
        <v>244</v>
      </c>
      <c r="B22" s="320"/>
      <c r="C22" s="320"/>
      <c r="D22" s="4">
        <v>17</v>
      </c>
      <c r="E22" s="134">
        <f>E8+E15+E16+E17+E18+E21</f>
        <v>91897200</v>
      </c>
      <c r="F22" s="134">
        <f aca="true" t="shared" si="4" ref="F22:K22">F8+F15+F16+F17+F18+F21</f>
        <v>-6607213</v>
      </c>
      <c r="G22" s="134">
        <f t="shared" si="4"/>
        <v>14506423</v>
      </c>
      <c r="H22" s="134">
        <f t="shared" si="4"/>
        <v>68899221</v>
      </c>
      <c r="I22" s="134">
        <f t="shared" si="4"/>
        <v>6155210</v>
      </c>
      <c r="J22" s="134">
        <f t="shared" si="4"/>
        <v>874136.81</v>
      </c>
      <c r="K22" s="134">
        <f t="shared" si="4"/>
        <v>0</v>
      </c>
      <c r="L22" s="134">
        <f>L8+L15+L16+L17+L18+L21</f>
        <v>175724977.81</v>
      </c>
    </row>
    <row r="23" spans="1:12" ht="12.75">
      <c r="A23" s="323" t="s">
        <v>234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5" spans="6:10" ht="12.75">
      <c r="F25" s="118"/>
      <c r="H25" s="118"/>
      <c r="J25" s="118"/>
    </row>
    <row r="26" ht="12.75">
      <c r="J26" s="118"/>
    </row>
    <row r="27" ht="12.75">
      <c r="H27" s="118"/>
    </row>
  </sheetData>
  <sheetProtection/>
  <protectedRanges>
    <protectedRange sqref="E2:F2 H2:I2" name="Range1_1"/>
  </protectedRanges>
  <mergeCells count="29">
    <mergeCell ref="A13:C13"/>
    <mergeCell ref="A14:C14"/>
    <mergeCell ref="K3:K4"/>
    <mergeCell ref="L3:L4"/>
    <mergeCell ref="A5:C5"/>
    <mergeCell ref="A6:C6"/>
    <mergeCell ref="A3:C4"/>
    <mergeCell ref="D3:D4"/>
    <mergeCell ref="E3:J3"/>
    <mergeCell ref="A1:L1"/>
    <mergeCell ref="E2:F2"/>
    <mergeCell ref="H2:I2"/>
    <mergeCell ref="C2:D2"/>
    <mergeCell ref="A19:C19"/>
    <mergeCell ref="A20:C20"/>
    <mergeCell ref="A7:C7"/>
    <mergeCell ref="A8:C8"/>
    <mergeCell ref="A9:C9"/>
    <mergeCell ref="A16:C16"/>
    <mergeCell ref="A21:C21"/>
    <mergeCell ref="A22:C22"/>
    <mergeCell ref="A15:C15"/>
    <mergeCell ref="A17:C17"/>
    <mergeCell ref="K2:L2"/>
    <mergeCell ref="A23:L23"/>
    <mergeCell ref="A10:C10"/>
    <mergeCell ref="A18:C18"/>
    <mergeCell ref="A11:C11"/>
    <mergeCell ref="A12:C1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10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1" t="s">
        <v>219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2" t="s">
        <v>235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2013-01-29T15:27:27Z</cp:lastPrinted>
  <dcterms:created xsi:type="dcterms:W3CDTF">2008-10-17T11:51:54Z</dcterms:created>
  <dcterms:modified xsi:type="dcterms:W3CDTF">2013-01-30T10:49:52Z</dcterms:modified>
  <cp:category/>
  <cp:version/>
  <cp:contentType/>
  <cp:contentStatus/>
</cp:coreProperties>
</file>