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<sst xmlns="http://schemas.openxmlformats.org/spreadsheetml/2006/main" count="339" uniqueCount="306">
  <si>
    <t>AKTIVA</t>
  </si>
  <si>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</si>
  <si>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</si>
  <si>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</si>
  <si>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</si>
  <si>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</si>
  <si>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</si>
  <si>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</si>
  <si>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</si>
  <si>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</si>
  <si>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</si>
  <si>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</si>
  <si>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</si>
  <si>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</si>
  <si>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</si>
  <si>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</si>
  <si>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</si>
  <si>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</si>
  <si>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</si>
  <si>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</si>
  <si>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</si>
  <si>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</si>
  <si>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</si>
  <si>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</si>
  <si>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</si>
  <si>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</si>
  <si>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</si>
  <si>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</si>
  <si>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</si>
  <si>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</si>
  <si>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</si>
  <si>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</si>
  <si>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</si>
  <si>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</si>
  <si>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</si>
  <si>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</si>
  <si>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</si>
  <si>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</si>
  <si>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</si>
  <si>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</si>
  <si>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</si>
  <si>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</si>
  <si>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</si>
  <si>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</si>
  <si>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</si>
  <si>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</si>
  <si>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</si>
  <si>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</si>
  <si>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</si>
  <si>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</si>
  <si>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</si>
  <si>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</si>
  <si>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</si>
  <si>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</si>
  <si>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</si>
  <si>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</si>
  <si>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</si>
  <si>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</si>
  <si>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</si>
  <si>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</si>
  <si>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</si>
  <si>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</si>
  <si>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</si>
  <si>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</si>
  <si>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</si>
  <si>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</si>
  <si>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</si>
  <si>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</si>
  <si>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</si>
  <si>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</si>
  <si>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</si>
  <si>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</si>
  <si>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</si>
  <si>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</si>
  <si>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</si>
  <si>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</si>
  <si>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</si>
  <si>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</si>
  <si>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</si>
  <si>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</si>
  <si>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</si>
  <si>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</si>
  <si>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</si>
  <si>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</si>
  <si>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</si>
  <si>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</si>
  <si>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</si>
  <si>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</si>
  <si>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</si>
  <si>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</si>
  <si>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</si>
  <si>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</si>
  <si>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</si>
  <si>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</si>
  <si>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</si>
  <si>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</si>
  <si>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</si>
  <si>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</si>
  <si>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</si>
  <si>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</si>
  <si>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</si>
  <si>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</si>
  <si>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</si>
  <si>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</si>
  <si>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</si>
  <si>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</si>
  <si>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</si>
  <si>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</si>
  <si>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</si>
  <si>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</si>
  <si>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</si>
  <si>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</si>
  <si>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</si>
  <si>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</si>
  <si>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</si>
  <si>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</si>
  <si>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</si>
  <si>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</si>
  <si>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</si>
  <si>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</si>
  <si>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</si>
  <si>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</si>
  <si>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</si>
  <si>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</si>
  <si>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</si>
  <si>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</si>
  <si>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</si>
  <si>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</si>
  <si>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</si>
  <si>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</si>
  <si>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</si>
  <si>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</si>
  <si>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</si>
  <si>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</si>
  <si>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</si>
  <si>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</si>
  <si>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</si>
  <si>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</si>
  <si>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</si>
  <si>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</si>
  <si>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</si>
  <si>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</si>
  <si>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</si>
  <si>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</si>
  <si>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</si>
  <si>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</si>
  <si>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</si>
  <si>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</si>
  <si>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</si>
  <si>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</si>
  <si>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</si>
  <si>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</si>
  <si>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</si>
  <si>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</si>
  <si>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</si>
  <si>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</si>
  <si>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</si>
  <si>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</si>
  <si>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</si>
  <si>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</si>
  <si>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</si>
  <si>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</si>
  <si>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</si>
  <si>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</si>
  <si>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</si>
  <si>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</si>
  <si>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</si>
  <si>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</si>
  <si>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</si>
  <si>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</si>
  <si>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</si>
  <si>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</si>
  <si>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</si>
  <si>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</si>
  <si>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</si>
  <si>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</si>
  <si>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</si>
  <si>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</si>
  <si>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</si>
  <si>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</si>
  <si>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</si>
  <si>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</si>
  <si>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</si>
  <si>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</si>
  <si>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</si>
  <si>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</si>
  <si>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</si>
  <si>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</si>
  <si>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</si>
  <si>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</si>
  <si>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</si>
  <si>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</si>
  <si>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</si>
  <si>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</si>
  <si>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</si>
  <si>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</si>
  <si>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</si>
  <si>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</si>
  <si>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</si>
  <si>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</si>
  <si>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</si>
  <si>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</si>
  <si>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</si>
  <si>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</si>
  <si>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</si>
  <si>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</si>
  <si>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</si>
  <si>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</si>
  <si>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</si>
  <si>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</si>
  <si>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</si>
  <si>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</si>
  <si>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</si>
  <si>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</si>
  <si>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</si>
  <si>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</si>
  <si>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</si>
  <si>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</si>
  <si>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</si>
  <si>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</si>
  <si>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</si>
  <si>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</si>
  <si>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</si>
  <si>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</si>
  <si>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</si>
  <si>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</si>
  <si>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</si>
  <si>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</si>
  <si>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</si>
  <si>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</si>
  <si>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</si>
  <si>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</si>
  <si>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</si>
  <si>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</si>
  <si>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</si>
  <si>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</si>
  <si>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</si>
  <si>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</si>
  <si>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</si>
  <si>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</si>
  <si>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</si>
  <si>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</si>
  <si>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</si>
  <si>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</si>
  <si>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</si>
  <si>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</si>
  <si>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</si>
  <si>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</si>
  <si>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</si>
  <si>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</si>
  <si>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</si>
  <si>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</si>
  <si>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</si>
  <si>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</si>
  <si>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</si>
  <si>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</si>
  <si>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</si>
  <si>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</si>
  <si>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</si>
  <si>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</si>
  <si>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</si>
  <si>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</si>
  <si>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</si>
  <si>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</si>
  <si>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</si>
  <si>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</si>
  <si>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</si>
  <si>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</si>
  <si>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</si>
  <si>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</si>
  <si>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</si>
  <si>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</si>
  <si>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</si>
  <si>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</si>
  <si>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</si>
  <si>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</si>
  <si>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</si>
  <si>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</si>
  <si>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</si>
  <si>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</si>
  <si>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</si>
  <si>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</si>
  <si>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</si>
  <si>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03171787</t>
  </si>
  <si>
    <t>26217708909</t>
  </si>
  <si>
    <t>SOLARIS D.D. za hoteljerstvo, ugostiteljstvo i turizam</t>
  </si>
  <si>
    <t>ŠIBENIK</t>
  </si>
  <si>
    <t>Hotelsko naselje Solaris b.b.</t>
  </si>
  <si>
    <t>roko.antonina@solaris.hr</t>
  </si>
  <si>
    <t>www.solaris.hr</t>
  </si>
  <si>
    <t>ŠIBENSKO - KNINSKA</t>
  </si>
  <si>
    <t>5510</t>
  </si>
  <si>
    <t>NE</t>
  </si>
  <si>
    <t>Antonina Roko</t>
  </si>
  <si>
    <t>022/361030</t>
  </si>
  <si>
    <t>022/361801</t>
  </si>
  <si>
    <t>Zrilić Goran</t>
  </si>
  <si>
    <t>Obveznik: SOLARIS DD</t>
  </si>
  <si>
    <t>060001583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</si>
  <si>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</si>
  <si>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</si>
  <si>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</si>
  <si>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t>u razdoblju 01.01.2018. do 31.12.2018.</t>
  </si>
  <si>
    <t>31.12.2018.</t>
  </si>
  <si>
    <t>roko.antonina@amadriapark.com</t>
  </si>
  <si>
    <t>stanje na dan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</si>
</sst>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5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1" borderId="8" applyNumberFormat="0" applyAlignment="0" applyProtection="0"/>
    <xf numFmtId="0" fontId="8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8" xfId="51" applyFont="1" applyFill="1" applyBorder="1" applyAlignment="1" applyProtection="1">
      <alignment horizontal="left" vertical="center" wrapText="1"/>
      <protection hidden="1"/>
    </xf>
    <xf numFmtId="0" fontId="3" fillId="0" borderId="19" xfId="51" applyFont="1" applyFill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2" fillId="0" borderId="18" xfId="51" applyFont="1" applyFill="1" applyBorder="1" applyAlignment="1" applyProtection="1">
      <alignment horizontal="right" vertical="center"/>
      <protection hidden="1" locked="0"/>
    </xf>
    <xf numFmtId="49" fontId="2" fillId="0" borderId="18" xfId="51" applyNumberFormat="1" applyFont="1" applyBorder="1" applyAlignment="1" applyProtection="1">
      <alignment horizontal="center" vertical="center"/>
      <protection hidden="1" locked="0"/>
    </xf>
    <xf numFmtId="0" fontId="2" fillId="0" borderId="19" xfId="51" applyFont="1" applyBorder="1" applyAlignment="1" applyProtection="1">
      <alignment vertical="center"/>
      <protection hidden="1"/>
    </xf>
    <xf numFmtId="14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center" vertical="center"/>
      <protection hidden="1" locked="0"/>
    </xf>
    <xf numFmtId="49" fontId="2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1" applyFont="1" applyFill="1" applyBorder="1" applyAlignment="1" applyProtection="1">
      <alignment horizontal="right" vertical="center"/>
      <protection hidden="1" locked="0"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167" fontId="2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34" borderId="12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2" fillId="36" borderId="10" xfId="0" applyNumberFormat="1" applyFont="1" applyFill="1" applyBorder="1" applyAlignment="1">
      <alignment horizontal="center" vertical="center"/>
    </xf>
    <xf numFmtId="167" fontId="2" fillId="37" borderId="10" xfId="0" applyNumberFormat="1" applyFont="1" applyFill="1" applyBorder="1" applyAlignment="1">
      <alignment horizontal="center" vertical="center"/>
    </xf>
    <xf numFmtId="3" fontId="6" fillId="34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7" borderId="10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6" fillId="35" borderId="10" xfId="0" applyNumberFormat="1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>
      <alignment/>
    </xf>
    <xf numFmtId="0" fontId="3" fillId="0" borderId="0" xfId="51" applyFont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>
      <alignment wrapText="1"/>
      <protection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20" xfId="51" applyFont="1" applyBorder="1" applyAlignment="1">
      <alignment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0" fontId="3" fillId="0" borderId="18" xfId="51" applyFont="1" applyBorder="1" applyAlignment="1" applyProtection="1">
      <alignment horizontal="left" vertical="center" wrapText="1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8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8" xfId="51" applyFont="1" applyBorder="1" applyAlignment="1" applyProtection="1">
      <alignment wrapText="1"/>
      <protection hidden="1"/>
    </xf>
    <xf numFmtId="0" fontId="3" fillId="0" borderId="19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9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18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18" xfId="51" applyFont="1" applyBorder="1" applyAlignment="1" applyProtection="1">
      <alignment horizontal="left" vertical="top" wrapText="1"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18" xfId="51" applyFont="1" applyBorder="1" applyAlignment="1" applyProtection="1">
      <alignment horizontal="left" vertical="top" indent="2"/>
      <protection hidden="1"/>
    </xf>
    <xf numFmtId="0" fontId="3" fillId="0" borderId="18" xfId="51" applyFont="1" applyBorder="1" applyAlignment="1" applyProtection="1">
      <alignment horizontal="left" vertical="top" wrapText="1" indent="2"/>
      <protection hidden="1"/>
    </xf>
    <xf numFmtId="0" fontId="3" fillId="0" borderId="19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>
      <alignment/>
      <protection/>
    </xf>
    <xf numFmtId="0" fontId="3" fillId="0" borderId="19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 horizontal="left"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19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3" fillId="0" borderId="18" xfId="56" applyFont="1" applyFill="1" applyBorder="1" applyAlignment="1" applyProtection="1">
      <alignment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18" xfId="56" applyFont="1" applyBorder="1" applyAlignment="1">
      <alignment/>
      <protection/>
    </xf>
    <xf numFmtId="0" fontId="3" fillId="0" borderId="22" xfId="51" applyFont="1" applyBorder="1" applyAlignment="1" applyProtection="1">
      <alignment/>
      <protection hidden="1"/>
    </xf>
    <xf numFmtId="0" fontId="3" fillId="0" borderId="22" xfId="51" applyFont="1" applyBorder="1" applyAlignment="1">
      <alignment/>
      <protection/>
    </xf>
    <xf numFmtId="0" fontId="3" fillId="0" borderId="23" xfId="51" applyFont="1" applyBorder="1" applyAlignment="1" applyProtection="1">
      <alignment/>
      <protection hidden="1"/>
    </xf>
    <xf numFmtId="0" fontId="3" fillId="0" borderId="24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6" fillId="38" borderId="17" xfId="0" applyFont="1" applyFill="1" applyBorder="1" applyAlignment="1">
      <alignment horizontal="center" vertical="center" wrapText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2" fillId="38" borderId="17" xfId="0" applyFont="1" applyFill="1" applyBorder="1" applyAlignment="1">
      <alignment horizontal="center" vertical="center" wrapText="1"/>
    </xf>
    <xf numFmtId="3" fontId="2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2" fillId="38" borderId="17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 applyProtection="1">
      <alignment vertical="center"/>
      <protection locked="0"/>
    </xf>
    <xf numFmtId="0" fontId="3" fillId="0" borderId="25" xfId="51" applyFont="1" applyFill="1" applyBorder="1" applyAlignment="1" applyProtection="1">
      <alignment horizontal="center" vertical="top"/>
      <protection hidden="1"/>
    </xf>
    <xf numFmtId="0" fontId="3" fillId="0" borderId="25" xfId="51" applyFont="1" applyFill="1" applyBorder="1" applyAlignment="1" applyProtection="1">
      <alignment horizontal="center"/>
      <protection hidden="1"/>
    </xf>
    <xf numFmtId="0" fontId="3" fillId="0" borderId="19" xfId="51" applyFont="1" applyBorder="1" applyAlignment="1" applyProtection="1">
      <alignment horizontal="right" vertical="center" wrapText="1"/>
      <protection hidden="1"/>
    </xf>
    <xf numFmtId="0" fontId="3" fillId="0" borderId="18" xfId="51" applyFont="1" applyBorder="1" applyAlignment="1" applyProtection="1">
      <alignment horizontal="right" wrapText="1"/>
      <protection hidden="1"/>
    </xf>
    <xf numFmtId="49" fontId="13" fillId="0" borderId="24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3" fillId="0" borderId="19" xfId="51" applyFont="1" applyBorder="1" applyAlignment="1" applyProtection="1">
      <alignment horizontal="right" vertical="center"/>
      <protection hidden="1"/>
    </xf>
    <xf numFmtId="0" fontId="3" fillId="0" borderId="18" xfId="51" applyFont="1" applyBorder="1" applyAlignment="1" applyProtection="1">
      <alignment horizontal="right"/>
      <protection hidden="1"/>
    </xf>
    <xf numFmtId="49" fontId="2" fillId="0" borderId="24" xfId="51" applyNumberFormat="1" applyFont="1" applyFill="1" applyBorder="1" applyAlignment="1" applyProtection="1">
      <alignment horizontal="left" vertical="center"/>
      <protection hidden="1" locked="0"/>
    </xf>
    <xf numFmtId="0" fontId="2" fillId="0" borderId="0" xfId="56" applyFont="1" applyBorder="1" applyAlignment="1" applyProtection="1">
      <alignment horizontal="left"/>
      <protection hidden="1"/>
    </xf>
    <xf numFmtId="0" fontId="7" fillId="0" borderId="0" xfId="56" applyFont="1" applyBorder="1" applyAlignment="1">
      <alignment/>
      <protection/>
    </xf>
    <xf numFmtId="0" fontId="3" fillId="0" borderId="0" xfId="56" applyFont="1" applyBorder="1" applyAlignment="1" applyProtection="1">
      <alignment horizontal="left"/>
      <protection hidden="1"/>
    </xf>
    <xf numFmtId="0" fontId="0" fillId="0" borderId="0" xfId="56" applyFont="1" applyBorder="1" applyAlignment="1">
      <alignment/>
      <protection/>
    </xf>
    <xf numFmtId="0" fontId="0" fillId="0" borderId="18" xfId="56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Fill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9" fillId="0" borderId="32" xfId="51" applyFont="1" applyBorder="1" applyAlignment="1">
      <alignment/>
      <protection/>
    </xf>
    <xf numFmtId="0" fontId="9" fillId="0" borderId="20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0" xfId="51" applyFont="1" applyBorder="1" applyAlignment="1" applyProtection="1">
      <alignment horizontal="center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19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18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3" fillId="0" borderId="24" xfId="35" applyFont="1" applyFill="1" applyBorder="1" applyAlignment="1" applyProtection="1">
      <alignment/>
      <protection hidden="1" locked="0"/>
    </xf>
    <xf numFmtId="0" fontId="2" fillId="0" borderId="25" xfId="51" applyFont="1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3" fillId="0" borderId="25" xfId="51" applyFont="1" applyFill="1" applyBorder="1" applyAlignment="1">
      <alignment horizontal="left"/>
      <protection/>
    </xf>
    <xf numFmtId="0" fontId="3" fillId="0" borderId="26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5" xfId="51" applyFont="1" applyFill="1" applyBorder="1" applyAlignment="1">
      <alignment horizontal="left" vertical="center"/>
      <protection/>
    </xf>
    <xf numFmtId="0" fontId="3" fillId="0" borderId="26" xfId="51" applyFont="1" applyFill="1" applyBorder="1" applyAlignment="1">
      <alignment horizontal="left" vertical="center"/>
      <protection/>
    </xf>
    <xf numFmtId="1" fontId="2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9" xfId="51" applyFont="1" applyBorder="1" applyAlignment="1" applyProtection="1">
      <alignment horizontal="right" wrapText="1"/>
      <protection hidden="1"/>
    </xf>
    <xf numFmtId="0" fontId="2" fillId="0" borderId="19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8" xfId="51" applyFont="1" applyFill="1" applyBorder="1" applyAlignment="1" applyProtection="1">
      <alignment horizontal="left" vertical="center" wrapText="1"/>
      <protection hidden="1"/>
    </xf>
    <xf numFmtId="0" fontId="10" fillId="0" borderId="19" xfId="51" applyFont="1" applyBorder="1" applyAlignment="1" applyProtection="1">
      <alignment horizontal="center" vertical="center" wrapText="1"/>
      <protection hidden="1"/>
    </xf>
    <xf numFmtId="0" fontId="10" fillId="0" borderId="0" xfId="51" applyFont="1" applyBorder="1" applyAlignment="1" applyProtection="1">
      <alignment horizontal="center" vertical="center" wrapText="1"/>
      <protection hidden="1"/>
    </xf>
    <xf numFmtId="0" fontId="10" fillId="0" borderId="18" xfId="51" applyFont="1" applyBorder="1" applyAlignment="1" applyProtection="1">
      <alignment horizontal="center" vertical="center" wrapText="1"/>
      <protection hidden="1"/>
    </xf>
    <xf numFmtId="0" fontId="1" fillId="0" borderId="19" xfId="51" applyFont="1" applyBorder="1" applyAlignment="1" applyProtection="1">
      <alignment horizontal="right" vertical="center" wrapText="1"/>
      <protection hidden="1"/>
    </xf>
    <xf numFmtId="0" fontId="1" fillId="0" borderId="18" xfId="51" applyFont="1" applyBorder="1" applyAlignment="1" applyProtection="1">
      <alignment horizontal="right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38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ko.antonina@amadriapark.com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roko.antonina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N29" sqref="N29"/>
    </sheetView>
  </sheetViews>
  <sheetFormatPr defaultColWidth="9.140625" defaultRowHeight="12.75"/>
  <cols>
    <col min="1" max="1" width="9.140625" style="69" customWidth="1"/>
    <col min="2" max="2" width="13.00390625" style="69" customWidth="1"/>
    <col min="3" max="6" width="9.140625" style="69" customWidth="1"/>
    <col min="7" max="7" width="15.140625" style="69" customWidth="1"/>
    <col min="8" max="8" width="19.28125" style="69" customWidth="1"/>
    <col min="9" max="9" width="14.421875" style="69" customWidth="1"/>
    <col min="10" max="16384" width="9.140625" style="69" customWidth="1"/>
  </cols>
  <sheetData>
    <row r="1" spans="1:12" ht="15.75">
      <c r="A1" s="156" t="s">
        <v>212</v>
      </c>
      <c r="B1" s="157"/>
      <c r="C1" s="157"/>
      <c r="D1" s="66"/>
      <c r="E1" s="66"/>
      <c r="F1" s="66"/>
      <c r="G1" s="66"/>
      <c r="H1" s="66"/>
      <c r="I1" s="67"/>
      <c r="J1" s="68"/>
      <c r="K1" s="68"/>
      <c r="L1" s="68"/>
    </row>
    <row r="2" spans="1:12" ht="12.75">
      <c r="A2" s="184" t="s">
        <v>213</v>
      </c>
      <c r="B2" s="185"/>
      <c r="C2" s="185"/>
      <c r="D2" s="186"/>
      <c r="E2" s="33" t="s">
        <v>282</v>
      </c>
      <c r="F2" s="70"/>
      <c r="G2" s="9" t="s">
        <v>214</v>
      </c>
      <c r="H2" s="33" t="s">
        <v>303</v>
      </c>
      <c r="I2" s="27"/>
      <c r="J2" s="68"/>
      <c r="K2" s="68"/>
      <c r="L2" s="68"/>
    </row>
    <row r="3" spans="1:12" ht="12.75">
      <c r="A3" s="28"/>
      <c r="B3" s="10"/>
      <c r="C3" s="10"/>
      <c r="D3" s="10"/>
      <c r="E3" s="11"/>
      <c r="F3" s="11"/>
      <c r="G3" s="10"/>
      <c r="H3" s="10"/>
      <c r="I3" s="71"/>
      <c r="J3" s="68"/>
      <c r="K3" s="68"/>
      <c r="L3" s="68"/>
    </row>
    <row r="4" spans="1:12" ht="12" customHeight="1">
      <c r="A4" s="187" t="s">
        <v>278</v>
      </c>
      <c r="B4" s="188"/>
      <c r="C4" s="188"/>
      <c r="D4" s="188"/>
      <c r="E4" s="188"/>
      <c r="F4" s="188"/>
      <c r="G4" s="188"/>
      <c r="H4" s="188"/>
      <c r="I4" s="189"/>
      <c r="J4" s="68"/>
      <c r="K4" s="68"/>
      <c r="L4" s="68"/>
    </row>
    <row r="5" spans="1:12" ht="12" customHeight="1">
      <c r="A5" s="72"/>
      <c r="B5" s="16"/>
      <c r="C5" s="16"/>
      <c r="D5" s="16"/>
      <c r="E5" s="12"/>
      <c r="F5" s="29"/>
      <c r="G5" s="13"/>
      <c r="H5" s="14"/>
      <c r="I5" s="73"/>
      <c r="J5" s="68"/>
      <c r="K5" s="68"/>
      <c r="L5" s="68"/>
    </row>
    <row r="6" spans="1:12" ht="12.75">
      <c r="A6" s="139" t="s">
        <v>215</v>
      </c>
      <c r="B6" s="140"/>
      <c r="C6" s="151" t="s">
        <v>283</v>
      </c>
      <c r="D6" s="152"/>
      <c r="E6" s="74"/>
      <c r="F6" s="74"/>
      <c r="G6" s="74"/>
      <c r="H6" s="74"/>
      <c r="I6" s="75"/>
      <c r="J6" s="68"/>
      <c r="K6" s="68"/>
      <c r="L6" s="68"/>
    </row>
    <row r="7" spans="1:12" ht="12.75">
      <c r="A7" s="76"/>
      <c r="B7" s="77"/>
      <c r="C7" s="16"/>
      <c r="D7" s="16"/>
      <c r="E7" s="74"/>
      <c r="F7" s="74"/>
      <c r="G7" s="74"/>
      <c r="H7" s="74"/>
      <c r="I7" s="75"/>
      <c r="J7" s="68"/>
      <c r="K7" s="68"/>
      <c r="L7" s="68"/>
    </row>
    <row r="8" spans="1:12" ht="12.75">
      <c r="A8" s="190" t="s">
        <v>216</v>
      </c>
      <c r="B8" s="191"/>
      <c r="C8" s="151" t="s">
        <v>298</v>
      </c>
      <c r="D8" s="152"/>
      <c r="E8" s="74"/>
      <c r="F8" s="74"/>
      <c r="G8" s="74"/>
      <c r="H8" s="74"/>
      <c r="I8" s="78"/>
      <c r="J8" s="68"/>
      <c r="K8" s="68"/>
      <c r="L8" s="68"/>
    </row>
    <row r="9" spans="1:12" ht="12.75">
      <c r="A9" s="79"/>
      <c r="B9" s="80"/>
      <c r="C9" s="81"/>
      <c r="D9" s="82"/>
      <c r="E9" s="16"/>
      <c r="F9" s="16"/>
      <c r="G9" s="16"/>
      <c r="H9" s="16"/>
      <c r="I9" s="78"/>
      <c r="J9" s="68"/>
      <c r="K9" s="68"/>
      <c r="L9" s="68"/>
    </row>
    <row r="10" spans="1:12" ht="12.75">
      <c r="A10" s="134" t="s">
        <v>217</v>
      </c>
      <c r="B10" s="182"/>
      <c r="C10" s="151" t="s">
        <v>284</v>
      </c>
      <c r="D10" s="152"/>
      <c r="E10" s="16"/>
      <c r="F10" s="16"/>
      <c r="G10" s="16"/>
      <c r="H10" s="16"/>
      <c r="I10" s="78"/>
      <c r="J10" s="68"/>
      <c r="K10" s="68"/>
      <c r="L10" s="68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78"/>
      <c r="J11" s="68"/>
      <c r="K11" s="68"/>
      <c r="L11" s="68"/>
    </row>
    <row r="12" spans="1:12" ht="12.75">
      <c r="A12" s="139" t="s">
        <v>218</v>
      </c>
      <c r="B12" s="140"/>
      <c r="C12" s="153" t="s">
        <v>285</v>
      </c>
      <c r="D12" s="178"/>
      <c r="E12" s="178"/>
      <c r="F12" s="178"/>
      <c r="G12" s="178"/>
      <c r="H12" s="178"/>
      <c r="I12" s="179"/>
      <c r="J12" s="68"/>
      <c r="K12" s="68"/>
      <c r="L12" s="68"/>
    </row>
    <row r="13" spans="1:12" ht="12.75">
      <c r="A13" s="76"/>
      <c r="B13" s="77"/>
      <c r="C13" s="83"/>
      <c r="D13" s="16"/>
      <c r="E13" s="16"/>
      <c r="F13" s="16"/>
      <c r="G13" s="16"/>
      <c r="H13" s="16"/>
      <c r="I13" s="78"/>
      <c r="J13" s="68"/>
      <c r="K13" s="68"/>
      <c r="L13" s="68"/>
    </row>
    <row r="14" spans="1:12" ht="12.75">
      <c r="A14" s="139" t="s">
        <v>219</v>
      </c>
      <c r="B14" s="140"/>
      <c r="C14" s="180">
        <v>22000</v>
      </c>
      <c r="D14" s="181"/>
      <c r="E14" s="16"/>
      <c r="F14" s="153" t="s">
        <v>286</v>
      </c>
      <c r="G14" s="178"/>
      <c r="H14" s="178"/>
      <c r="I14" s="179"/>
      <c r="J14" s="68"/>
      <c r="K14" s="68"/>
      <c r="L14" s="68"/>
    </row>
    <row r="15" spans="1:12" ht="12.75">
      <c r="A15" s="76"/>
      <c r="B15" s="77"/>
      <c r="C15" s="16"/>
      <c r="D15" s="16"/>
      <c r="E15" s="16"/>
      <c r="F15" s="16"/>
      <c r="G15" s="16"/>
      <c r="H15" s="16"/>
      <c r="I15" s="78"/>
      <c r="J15" s="68"/>
      <c r="K15" s="68"/>
      <c r="L15" s="68"/>
    </row>
    <row r="16" spans="1:12" ht="12.75">
      <c r="A16" s="139" t="s">
        <v>220</v>
      </c>
      <c r="B16" s="140"/>
      <c r="C16" s="153" t="s">
        <v>287</v>
      </c>
      <c r="D16" s="178"/>
      <c r="E16" s="178"/>
      <c r="F16" s="178"/>
      <c r="G16" s="178"/>
      <c r="H16" s="178"/>
      <c r="I16" s="179"/>
      <c r="J16" s="68"/>
      <c r="K16" s="68"/>
      <c r="L16" s="68"/>
    </row>
    <row r="17" spans="1:12" ht="12.75">
      <c r="A17" s="76"/>
      <c r="B17" s="77"/>
      <c r="C17" s="16"/>
      <c r="D17" s="16"/>
      <c r="E17" s="16"/>
      <c r="F17" s="16"/>
      <c r="G17" s="16"/>
      <c r="H17" s="16"/>
      <c r="I17" s="78"/>
      <c r="J17" s="68"/>
      <c r="K17" s="68"/>
      <c r="L17" s="68"/>
    </row>
    <row r="18" spans="1:12" ht="12.75">
      <c r="A18" s="139" t="s">
        <v>221</v>
      </c>
      <c r="B18" s="140"/>
      <c r="C18" s="171" t="s">
        <v>304</v>
      </c>
      <c r="D18" s="172"/>
      <c r="E18" s="172"/>
      <c r="F18" s="172"/>
      <c r="G18" s="172"/>
      <c r="H18" s="172"/>
      <c r="I18" s="173"/>
      <c r="J18" s="68"/>
      <c r="K18" s="68"/>
      <c r="L18" s="68"/>
    </row>
    <row r="19" spans="1:12" ht="12.75">
      <c r="A19" s="76"/>
      <c r="B19" s="77"/>
      <c r="C19" s="83"/>
      <c r="D19" s="16"/>
      <c r="E19" s="16"/>
      <c r="F19" s="16"/>
      <c r="G19" s="16"/>
      <c r="H19" s="16"/>
      <c r="I19" s="78"/>
      <c r="J19" s="68"/>
      <c r="K19" s="68"/>
      <c r="L19" s="68"/>
    </row>
    <row r="20" spans="1:12" ht="12.75">
      <c r="A20" s="139" t="s">
        <v>222</v>
      </c>
      <c r="B20" s="140"/>
      <c r="C20" s="171" t="s">
        <v>289</v>
      </c>
      <c r="D20" s="172"/>
      <c r="E20" s="172"/>
      <c r="F20" s="172"/>
      <c r="G20" s="172"/>
      <c r="H20" s="172"/>
      <c r="I20" s="173"/>
      <c r="J20" s="68"/>
      <c r="K20" s="68"/>
      <c r="L20" s="68"/>
    </row>
    <row r="21" spans="1:12" ht="12.75">
      <c r="A21" s="76"/>
      <c r="B21" s="77"/>
      <c r="C21" s="83"/>
      <c r="D21" s="16"/>
      <c r="E21" s="16"/>
      <c r="F21" s="16"/>
      <c r="G21" s="16"/>
      <c r="H21" s="16"/>
      <c r="I21" s="78"/>
      <c r="J21" s="68"/>
      <c r="K21" s="68"/>
      <c r="L21" s="68"/>
    </row>
    <row r="22" spans="1:12" ht="12.75">
      <c r="A22" s="139" t="s">
        <v>223</v>
      </c>
      <c r="B22" s="140"/>
      <c r="C22" s="34">
        <v>444</v>
      </c>
      <c r="D22" s="153" t="s">
        <v>286</v>
      </c>
      <c r="E22" s="174"/>
      <c r="F22" s="175"/>
      <c r="G22" s="139"/>
      <c r="H22" s="176"/>
      <c r="I22" s="30"/>
      <c r="J22" s="68"/>
      <c r="K22" s="68"/>
      <c r="L22" s="68"/>
    </row>
    <row r="23" spans="1:12" ht="12.75">
      <c r="A23" s="76"/>
      <c r="B23" s="77"/>
      <c r="C23" s="16"/>
      <c r="D23" s="16"/>
      <c r="E23" s="16"/>
      <c r="F23" s="16"/>
      <c r="G23" s="16"/>
      <c r="H23" s="16"/>
      <c r="I23" s="78"/>
      <c r="J23" s="68"/>
      <c r="K23" s="68"/>
      <c r="L23" s="68"/>
    </row>
    <row r="24" spans="1:12" ht="12.75">
      <c r="A24" s="139" t="s">
        <v>224</v>
      </c>
      <c r="B24" s="140"/>
      <c r="C24" s="34">
        <v>15</v>
      </c>
      <c r="D24" s="153" t="s">
        <v>290</v>
      </c>
      <c r="E24" s="174"/>
      <c r="F24" s="174"/>
      <c r="G24" s="175"/>
      <c r="H24" s="57" t="s">
        <v>225</v>
      </c>
      <c r="I24" s="129">
        <v>304</v>
      </c>
      <c r="J24" s="68"/>
      <c r="K24" s="68"/>
      <c r="L24" s="68"/>
    </row>
    <row r="25" spans="1:12" ht="12.75">
      <c r="A25" s="76"/>
      <c r="B25" s="77"/>
      <c r="C25" s="16"/>
      <c r="D25" s="16"/>
      <c r="E25" s="16"/>
      <c r="F25" s="16"/>
      <c r="G25" s="77"/>
      <c r="H25" s="77" t="s">
        <v>279</v>
      </c>
      <c r="I25" s="84"/>
      <c r="J25" s="68"/>
      <c r="K25" s="68"/>
      <c r="L25" s="68"/>
    </row>
    <row r="26" spans="1:12" ht="12.75">
      <c r="A26" s="139" t="s">
        <v>226</v>
      </c>
      <c r="B26" s="140"/>
      <c r="C26" s="35" t="s">
        <v>292</v>
      </c>
      <c r="D26" s="17"/>
      <c r="E26" s="85"/>
      <c r="F26" s="16"/>
      <c r="G26" s="177" t="s">
        <v>227</v>
      </c>
      <c r="H26" s="140"/>
      <c r="I26" s="36" t="s">
        <v>291</v>
      </c>
      <c r="J26" s="68"/>
      <c r="K26" s="68"/>
      <c r="L26" s="68"/>
    </row>
    <row r="27" spans="1:12" ht="12.75">
      <c r="A27" s="76"/>
      <c r="B27" s="77"/>
      <c r="C27" s="16"/>
      <c r="D27" s="16"/>
      <c r="E27" s="16"/>
      <c r="F27" s="16"/>
      <c r="G27" s="16"/>
      <c r="H27" s="16"/>
      <c r="I27" s="86"/>
      <c r="J27" s="68"/>
      <c r="K27" s="68"/>
      <c r="L27" s="68"/>
    </row>
    <row r="28" spans="1:12" ht="12.75">
      <c r="A28" s="164" t="s">
        <v>228</v>
      </c>
      <c r="B28" s="165"/>
      <c r="C28" s="166"/>
      <c r="D28" s="166"/>
      <c r="E28" s="165" t="s">
        <v>229</v>
      </c>
      <c r="F28" s="167"/>
      <c r="G28" s="167"/>
      <c r="H28" s="166" t="s">
        <v>230</v>
      </c>
      <c r="I28" s="168"/>
      <c r="J28" s="68"/>
      <c r="K28" s="68"/>
      <c r="L28" s="68"/>
    </row>
    <row r="29" spans="1:12" ht="12.75">
      <c r="A29" s="87"/>
      <c r="B29" s="85"/>
      <c r="C29" s="85"/>
      <c r="D29" s="82"/>
      <c r="E29" s="16"/>
      <c r="F29" s="16"/>
      <c r="G29" s="16"/>
      <c r="H29" s="88"/>
      <c r="I29" s="86"/>
      <c r="J29" s="68"/>
      <c r="K29" s="68"/>
      <c r="L29" s="68"/>
    </row>
    <row r="30" spans="1:12" ht="12.75">
      <c r="A30" s="163"/>
      <c r="B30" s="154"/>
      <c r="C30" s="154"/>
      <c r="D30" s="155"/>
      <c r="E30" s="163"/>
      <c r="F30" s="154"/>
      <c r="G30" s="154"/>
      <c r="H30" s="151"/>
      <c r="I30" s="152"/>
      <c r="J30" s="68"/>
      <c r="K30" s="68"/>
      <c r="L30" s="68"/>
    </row>
    <row r="31" spans="1:12" ht="12.75">
      <c r="A31" s="76"/>
      <c r="B31" s="77"/>
      <c r="C31" s="83"/>
      <c r="D31" s="169"/>
      <c r="E31" s="169"/>
      <c r="F31" s="169"/>
      <c r="G31" s="170"/>
      <c r="H31" s="16"/>
      <c r="I31" s="90"/>
      <c r="J31" s="68"/>
      <c r="K31" s="68"/>
      <c r="L31" s="68"/>
    </row>
    <row r="32" spans="1:12" ht="12.75">
      <c r="A32" s="163"/>
      <c r="B32" s="154"/>
      <c r="C32" s="154"/>
      <c r="D32" s="155"/>
      <c r="E32" s="163"/>
      <c r="F32" s="154"/>
      <c r="G32" s="154"/>
      <c r="H32" s="151"/>
      <c r="I32" s="152"/>
      <c r="J32" s="68"/>
      <c r="K32" s="68"/>
      <c r="L32" s="68"/>
    </row>
    <row r="33" spans="1:12" ht="12.75">
      <c r="A33" s="76"/>
      <c r="B33" s="77"/>
      <c r="C33" s="83"/>
      <c r="D33" s="89"/>
      <c r="E33" s="89"/>
      <c r="F33" s="89"/>
      <c r="G33" s="74"/>
      <c r="H33" s="16"/>
      <c r="I33" s="91"/>
      <c r="J33" s="68"/>
      <c r="K33" s="68"/>
      <c r="L33" s="68"/>
    </row>
    <row r="34" spans="1:12" ht="12.75">
      <c r="A34" s="163"/>
      <c r="B34" s="154"/>
      <c r="C34" s="154"/>
      <c r="D34" s="155"/>
      <c r="E34" s="163"/>
      <c r="F34" s="154"/>
      <c r="G34" s="154"/>
      <c r="H34" s="151"/>
      <c r="I34" s="152"/>
      <c r="J34" s="68"/>
      <c r="K34" s="68"/>
      <c r="L34" s="68"/>
    </row>
    <row r="35" spans="1:12" ht="12.75">
      <c r="A35" s="76"/>
      <c r="B35" s="77"/>
      <c r="C35" s="83"/>
      <c r="D35" s="89"/>
      <c r="E35" s="89"/>
      <c r="F35" s="89"/>
      <c r="G35" s="74"/>
      <c r="H35" s="16"/>
      <c r="I35" s="91"/>
      <c r="J35" s="68"/>
      <c r="K35" s="68"/>
      <c r="L35" s="68"/>
    </row>
    <row r="36" spans="1:12" ht="12.75">
      <c r="A36" s="163"/>
      <c r="B36" s="154"/>
      <c r="C36" s="154"/>
      <c r="D36" s="155"/>
      <c r="E36" s="163"/>
      <c r="F36" s="154"/>
      <c r="G36" s="154"/>
      <c r="H36" s="151"/>
      <c r="I36" s="152"/>
      <c r="J36" s="68"/>
      <c r="K36" s="68"/>
      <c r="L36" s="68"/>
    </row>
    <row r="37" spans="1:12" ht="12.75">
      <c r="A37" s="92"/>
      <c r="B37" s="93"/>
      <c r="C37" s="158"/>
      <c r="D37" s="159"/>
      <c r="E37" s="16"/>
      <c r="F37" s="158"/>
      <c r="G37" s="159"/>
      <c r="H37" s="16"/>
      <c r="I37" s="78"/>
      <c r="J37" s="68"/>
      <c r="K37" s="68"/>
      <c r="L37" s="68"/>
    </row>
    <row r="38" spans="1:12" ht="12.75">
      <c r="A38" s="163"/>
      <c r="B38" s="154"/>
      <c r="C38" s="154"/>
      <c r="D38" s="155"/>
      <c r="E38" s="163"/>
      <c r="F38" s="154"/>
      <c r="G38" s="154"/>
      <c r="H38" s="151"/>
      <c r="I38" s="152"/>
      <c r="J38" s="68"/>
      <c r="K38" s="68"/>
      <c r="L38" s="68"/>
    </row>
    <row r="39" spans="1:12" ht="12.75">
      <c r="A39" s="92"/>
      <c r="B39" s="93"/>
      <c r="C39" s="94"/>
      <c r="D39" s="95"/>
      <c r="E39" s="16"/>
      <c r="F39" s="94"/>
      <c r="G39" s="95"/>
      <c r="H39" s="16"/>
      <c r="I39" s="78"/>
      <c r="J39" s="68"/>
      <c r="K39" s="68"/>
      <c r="L39" s="68"/>
    </row>
    <row r="40" spans="1:12" ht="12.75">
      <c r="A40" s="163"/>
      <c r="B40" s="154"/>
      <c r="C40" s="154"/>
      <c r="D40" s="155"/>
      <c r="E40" s="163"/>
      <c r="F40" s="154"/>
      <c r="G40" s="154"/>
      <c r="H40" s="151"/>
      <c r="I40" s="152"/>
      <c r="J40" s="68"/>
      <c r="K40" s="68"/>
      <c r="L40" s="68"/>
    </row>
    <row r="41" spans="1:12" ht="12.75">
      <c r="A41" s="37"/>
      <c r="B41" s="85"/>
      <c r="C41" s="85"/>
      <c r="D41" s="85"/>
      <c r="E41" s="15"/>
      <c r="F41" s="96"/>
      <c r="G41" s="96"/>
      <c r="H41" s="38"/>
      <c r="I41" s="31"/>
      <c r="J41" s="68"/>
      <c r="K41" s="68"/>
      <c r="L41" s="68"/>
    </row>
    <row r="42" spans="1:12" ht="12.75">
      <c r="A42" s="92"/>
      <c r="B42" s="93"/>
      <c r="C42" s="94"/>
      <c r="D42" s="95"/>
      <c r="E42" s="16"/>
      <c r="F42" s="94"/>
      <c r="G42" s="95"/>
      <c r="H42" s="16"/>
      <c r="I42" s="78"/>
      <c r="J42" s="68"/>
      <c r="K42" s="68"/>
      <c r="L42" s="68"/>
    </row>
    <row r="43" spans="1:12" ht="12.75">
      <c r="A43" s="97"/>
      <c r="B43" s="98"/>
      <c r="C43" s="98"/>
      <c r="D43" s="81"/>
      <c r="E43" s="81"/>
      <c r="F43" s="98"/>
      <c r="G43" s="81"/>
      <c r="H43" s="81"/>
      <c r="I43" s="99"/>
      <c r="J43" s="68"/>
      <c r="K43" s="68"/>
      <c r="L43" s="68"/>
    </row>
    <row r="44" spans="1:12" ht="12.75">
      <c r="A44" s="134" t="s">
        <v>231</v>
      </c>
      <c r="B44" s="135"/>
      <c r="C44" s="151"/>
      <c r="D44" s="152"/>
      <c r="E44" s="82"/>
      <c r="F44" s="153"/>
      <c r="G44" s="154"/>
      <c r="H44" s="154"/>
      <c r="I44" s="155"/>
      <c r="J44" s="68"/>
      <c r="K44" s="68"/>
      <c r="L44" s="68"/>
    </row>
    <row r="45" spans="1:12" ht="12.75">
      <c r="A45" s="92"/>
      <c r="B45" s="93"/>
      <c r="C45" s="158"/>
      <c r="D45" s="159"/>
      <c r="E45" s="16"/>
      <c r="F45" s="158"/>
      <c r="G45" s="160"/>
      <c r="H45" s="100"/>
      <c r="I45" s="101"/>
      <c r="J45" s="68"/>
      <c r="K45" s="68"/>
      <c r="L45" s="68"/>
    </row>
    <row r="46" spans="1:12" ht="12.75">
      <c r="A46" s="134" t="s">
        <v>232</v>
      </c>
      <c r="B46" s="135"/>
      <c r="C46" s="153" t="s">
        <v>293</v>
      </c>
      <c r="D46" s="161"/>
      <c r="E46" s="161"/>
      <c r="F46" s="161"/>
      <c r="G46" s="161"/>
      <c r="H46" s="161"/>
      <c r="I46" s="162"/>
      <c r="J46" s="68"/>
      <c r="K46" s="68"/>
      <c r="L46" s="68"/>
    </row>
    <row r="47" spans="1:12" ht="12.75">
      <c r="A47" s="76"/>
      <c r="B47" s="77"/>
      <c r="C47" s="83" t="s">
        <v>233</v>
      </c>
      <c r="D47" s="16"/>
      <c r="E47" s="16"/>
      <c r="F47" s="16"/>
      <c r="G47" s="16"/>
      <c r="H47" s="16"/>
      <c r="I47" s="78"/>
      <c r="J47" s="68"/>
      <c r="K47" s="68"/>
      <c r="L47" s="68"/>
    </row>
    <row r="48" spans="1:12" ht="12.75">
      <c r="A48" s="134" t="s">
        <v>234</v>
      </c>
      <c r="B48" s="135"/>
      <c r="C48" s="141" t="s">
        <v>294</v>
      </c>
      <c r="D48" s="137"/>
      <c r="E48" s="138"/>
      <c r="F48" s="16"/>
      <c r="G48" s="57" t="s">
        <v>235</v>
      </c>
      <c r="H48" s="141" t="s">
        <v>295</v>
      </c>
      <c r="I48" s="138"/>
      <c r="J48" s="68"/>
      <c r="K48" s="68"/>
      <c r="L48" s="68"/>
    </row>
    <row r="49" spans="1:12" ht="12.75">
      <c r="A49" s="76"/>
      <c r="B49" s="77"/>
      <c r="C49" s="83"/>
      <c r="D49" s="16"/>
      <c r="E49" s="16"/>
      <c r="F49" s="16"/>
      <c r="G49" s="16"/>
      <c r="H49" s="16"/>
      <c r="I49" s="78"/>
      <c r="J49" s="68"/>
      <c r="K49" s="68"/>
      <c r="L49" s="68"/>
    </row>
    <row r="50" spans="1:12" ht="12.75">
      <c r="A50" s="134" t="s">
        <v>221</v>
      </c>
      <c r="B50" s="135"/>
      <c r="C50" s="136" t="s">
        <v>288</v>
      </c>
      <c r="D50" s="137"/>
      <c r="E50" s="137"/>
      <c r="F50" s="137"/>
      <c r="G50" s="137"/>
      <c r="H50" s="137"/>
      <c r="I50" s="138"/>
      <c r="J50" s="68"/>
      <c r="K50" s="68"/>
      <c r="L50" s="68"/>
    </row>
    <row r="51" spans="1:12" ht="12.75">
      <c r="A51" s="76"/>
      <c r="B51" s="77"/>
      <c r="C51" s="16"/>
      <c r="D51" s="16"/>
      <c r="E51" s="16"/>
      <c r="F51" s="16"/>
      <c r="G51" s="16"/>
      <c r="H51" s="16"/>
      <c r="I51" s="78"/>
      <c r="J51" s="68"/>
      <c r="K51" s="68"/>
      <c r="L51" s="68"/>
    </row>
    <row r="52" spans="1:12" ht="12.75">
      <c r="A52" s="139" t="s">
        <v>236</v>
      </c>
      <c r="B52" s="140"/>
      <c r="C52" s="141" t="s">
        <v>296</v>
      </c>
      <c r="D52" s="137"/>
      <c r="E52" s="137"/>
      <c r="F52" s="137"/>
      <c r="G52" s="137"/>
      <c r="H52" s="137"/>
      <c r="I52" s="138"/>
      <c r="J52" s="68"/>
      <c r="K52" s="68"/>
      <c r="L52" s="68"/>
    </row>
    <row r="53" spans="1:12" ht="12.75">
      <c r="A53" s="102"/>
      <c r="B53" s="81"/>
      <c r="C53" s="147" t="s">
        <v>237</v>
      </c>
      <c r="D53" s="147"/>
      <c r="E53" s="147"/>
      <c r="F53" s="147"/>
      <c r="G53" s="147"/>
      <c r="H53" s="147"/>
      <c r="I53" s="104"/>
      <c r="J53" s="68"/>
      <c r="K53" s="68"/>
      <c r="L53" s="68"/>
    </row>
    <row r="54" spans="1:12" ht="12.75">
      <c r="A54" s="102"/>
      <c r="B54" s="81"/>
      <c r="C54" s="103"/>
      <c r="D54" s="103"/>
      <c r="E54" s="103"/>
      <c r="F54" s="103"/>
      <c r="G54" s="103"/>
      <c r="H54" s="103"/>
      <c r="I54" s="104"/>
      <c r="J54" s="68"/>
      <c r="K54" s="68"/>
      <c r="L54" s="68"/>
    </row>
    <row r="55" spans="1:12" ht="12.75">
      <c r="A55" s="102"/>
      <c r="B55" s="142" t="s">
        <v>238</v>
      </c>
      <c r="C55" s="143"/>
      <c r="D55" s="143"/>
      <c r="E55" s="143"/>
      <c r="F55" s="105"/>
      <c r="G55" s="105"/>
      <c r="H55" s="105"/>
      <c r="I55" s="106"/>
      <c r="J55" s="68"/>
      <c r="K55" s="68"/>
      <c r="L55" s="68"/>
    </row>
    <row r="56" spans="1:12" ht="12.75">
      <c r="A56" s="102"/>
      <c r="B56" s="144" t="s">
        <v>268</v>
      </c>
      <c r="C56" s="145"/>
      <c r="D56" s="145"/>
      <c r="E56" s="145"/>
      <c r="F56" s="145"/>
      <c r="G56" s="145"/>
      <c r="H56" s="145"/>
      <c r="I56" s="146"/>
      <c r="J56" s="68"/>
      <c r="K56" s="68"/>
      <c r="L56" s="68"/>
    </row>
    <row r="57" spans="1:12" ht="12.75">
      <c r="A57" s="102"/>
      <c r="B57" s="144" t="s">
        <v>269</v>
      </c>
      <c r="C57" s="145"/>
      <c r="D57" s="145"/>
      <c r="E57" s="145"/>
      <c r="F57" s="145"/>
      <c r="G57" s="145"/>
      <c r="H57" s="145"/>
      <c r="I57" s="106"/>
      <c r="J57" s="68"/>
      <c r="K57" s="68"/>
      <c r="L57" s="68"/>
    </row>
    <row r="58" spans="1:12" ht="12.75">
      <c r="A58" s="102"/>
      <c r="B58" s="144" t="s">
        <v>270</v>
      </c>
      <c r="C58" s="145"/>
      <c r="D58" s="145"/>
      <c r="E58" s="145"/>
      <c r="F58" s="145"/>
      <c r="G58" s="145"/>
      <c r="H58" s="145"/>
      <c r="I58" s="146"/>
      <c r="J58" s="68"/>
      <c r="K58" s="68"/>
      <c r="L58" s="68"/>
    </row>
    <row r="59" spans="1:12" ht="12.75">
      <c r="A59" s="102"/>
      <c r="B59" s="144" t="s">
        <v>271</v>
      </c>
      <c r="C59" s="145"/>
      <c r="D59" s="145"/>
      <c r="E59" s="145"/>
      <c r="F59" s="145"/>
      <c r="G59" s="145"/>
      <c r="H59" s="145"/>
      <c r="I59" s="146"/>
      <c r="J59" s="68"/>
      <c r="K59" s="68"/>
      <c r="L59" s="68"/>
    </row>
    <row r="60" spans="1:12" ht="12.75">
      <c r="A60" s="102"/>
      <c r="B60" s="107"/>
      <c r="C60" s="108"/>
      <c r="D60" s="108"/>
      <c r="E60" s="108"/>
      <c r="F60" s="108"/>
      <c r="G60" s="108"/>
      <c r="H60" s="108"/>
      <c r="I60" s="109"/>
      <c r="J60" s="68"/>
      <c r="K60" s="68"/>
      <c r="L60" s="68"/>
    </row>
    <row r="61" spans="1:12" ht="13.5" thickBot="1">
      <c r="A61" s="32" t="s">
        <v>239</v>
      </c>
      <c r="B61" s="16"/>
      <c r="C61" s="16"/>
      <c r="D61" s="16"/>
      <c r="E61" s="16"/>
      <c r="F61" s="16"/>
      <c r="G61" s="110"/>
      <c r="H61" s="111"/>
      <c r="I61" s="112"/>
      <c r="J61" s="68"/>
      <c r="K61" s="68"/>
      <c r="L61" s="68"/>
    </row>
    <row r="62" spans="1:12" ht="12.75">
      <c r="A62" s="72"/>
      <c r="B62" s="16"/>
      <c r="C62" s="16"/>
      <c r="D62" s="16"/>
      <c r="E62" s="81" t="s">
        <v>240</v>
      </c>
      <c r="F62" s="85"/>
      <c r="G62" s="148" t="s">
        <v>241</v>
      </c>
      <c r="H62" s="149"/>
      <c r="I62" s="150"/>
      <c r="J62" s="68"/>
      <c r="K62" s="68"/>
      <c r="L62" s="68"/>
    </row>
    <row r="63" spans="1:12" ht="12.75">
      <c r="A63" s="113"/>
      <c r="B63" s="114"/>
      <c r="C63" s="115"/>
      <c r="D63" s="115"/>
      <c r="E63" s="115"/>
      <c r="F63" s="115"/>
      <c r="G63" s="132"/>
      <c r="H63" s="133"/>
      <c r="I63" s="116"/>
      <c r="J63" s="68"/>
      <c r="K63" s="68"/>
      <c r="L63" s="6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24:B24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oko.antonina@amadriapark.com"/>
    <hyperlink ref="C20" r:id="rId2" display="www.solaris.hr"/>
    <hyperlink ref="C50" r:id="rId3" display="roko.antonina@solaris.hr"/>
  </hyperlinks>
  <printOptions/>
  <pageMargins left="0.4724409448818898" right="0.7480314960629921" top="0.984251968503937" bottom="0.984251968503937" header="0.5118110236220472" footer="0.5118110236220472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10" zoomScalePageLayoutView="0" workbookViewId="0" topLeftCell="A1">
      <selection activeCell="P36" sqref="P36"/>
    </sheetView>
  </sheetViews>
  <sheetFormatPr defaultColWidth="9.140625" defaultRowHeight="12.75"/>
  <cols>
    <col min="1" max="7" width="9.140625" style="26" customWidth="1"/>
    <col min="8" max="8" width="4.8515625" style="26" customWidth="1"/>
    <col min="9" max="9" width="7.57421875" style="26" customWidth="1"/>
    <col min="10" max="10" width="11.28125" style="26" customWidth="1"/>
    <col min="11" max="11" width="11.00390625" style="26" customWidth="1"/>
    <col min="12" max="14" width="10.140625" style="26" bestFit="1" customWidth="1"/>
    <col min="15" max="16384" width="9.140625" style="26" customWidth="1"/>
  </cols>
  <sheetData>
    <row r="1" spans="1:11" ht="12.75" customHeight="1">
      <c r="A1" s="196" t="s">
        <v>125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297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48</v>
      </c>
      <c r="B4" s="202"/>
      <c r="C4" s="202"/>
      <c r="D4" s="202"/>
      <c r="E4" s="202"/>
      <c r="F4" s="202"/>
      <c r="G4" s="202"/>
      <c r="H4" s="203"/>
      <c r="I4" s="54" t="s">
        <v>242</v>
      </c>
      <c r="J4" s="122" t="s">
        <v>280</v>
      </c>
      <c r="K4" s="55" t="s">
        <v>281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20">
        <v>2</v>
      </c>
      <c r="J5" s="117">
        <v>3</v>
      </c>
      <c r="K5" s="117">
        <v>4</v>
      </c>
    </row>
    <row r="6" spans="1:11" ht="12.75">
      <c r="A6" s="193" t="s">
        <v>0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207" t="s">
        <v>49</v>
      </c>
      <c r="B7" s="208"/>
      <c r="C7" s="208"/>
      <c r="D7" s="208"/>
      <c r="E7" s="208"/>
      <c r="F7" s="208"/>
      <c r="G7" s="208"/>
      <c r="H7" s="209"/>
      <c r="I7" s="3">
        <v>1</v>
      </c>
      <c r="J7" s="123">
        <v>0</v>
      </c>
      <c r="K7" s="123">
        <v>0</v>
      </c>
    </row>
    <row r="8" spans="1:11" ht="12.75">
      <c r="A8" s="210" t="s">
        <v>9</v>
      </c>
      <c r="B8" s="211"/>
      <c r="C8" s="211"/>
      <c r="D8" s="211"/>
      <c r="E8" s="211"/>
      <c r="F8" s="211"/>
      <c r="G8" s="211"/>
      <c r="H8" s="212"/>
      <c r="I8" s="1">
        <v>2</v>
      </c>
      <c r="J8" s="39">
        <f>J9+J16+J26+J35+J39</f>
        <v>1450513116</v>
      </c>
      <c r="K8" s="39">
        <f>K9+K16+K26+K35+K39</f>
        <v>1489293741</v>
      </c>
    </row>
    <row r="9" spans="1:11" ht="12.75">
      <c r="A9" s="204" t="s">
        <v>169</v>
      </c>
      <c r="B9" s="205"/>
      <c r="C9" s="205"/>
      <c r="D9" s="205"/>
      <c r="E9" s="205"/>
      <c r="F9" s="205"/>
      <c r="G9" s="205"/>
      <c r="H9" s="206"/>
      <c r="I9" s="1">
        <v>3</v>
      </c>
      <c r="J9" s="18">
        <f>SUM(J10:J15)</f>
        <v>7380995</v>
      </c>
      <c r="K9" s="18">
        <f>SUM(K10:K15)</f>
        <v>6366641</v>
      </c>
    </row>
    <row r="10" spans="1:11" ht="12.75">
      <c r="A10" s="204" t="s">
        <v>97</v>
      </c>
      <c r="B10" s="205"/>
      <c r="C10" s="205"/>
      <c r="D10" s="205"/>
      <c r="E10" s="205"/>
      <c r="F10" s="205"/>
      <c r="G10" s="205"/>
      <c r="H10" s="206"/>
      <c r="I10" s="1">
        <v>4</v>
      </c>
      <c r="J10" s="6">
        <v>0</v>
      </c>
      <c r="K10" s="6"/>
    </row>
    <row r="11" spans="1:11" ht="12.75">
      <c r="A11" s="204" t="s">
        <v>10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7380995</v>
      </c>
      <c r="K11" s="6">
        <v>6366641</v>
      </c>
    </row>
    <row r="12" spans="1:11" ht="12.75">
      <c r="A12" s="204" t="s">
        <v>98</v>
      </c>
      <c r="B12" s="205"/>
      <c r="C12" s="205"/>
      <c r="D12" s="205"/>
      <c r="E12" s="205"/>
      <c r="F12" s="205"/>
      <c r="G12" s="205"/>
      <c r="H12" s="206"/>
      <c r="I12" s="1">
        <v>6</v>
      </c>
      <c r="J12" s="6">
        <v>0</v>
      </c>
      <c r="K12" s="6">
        <v>0</v>
      </c>
    </row>
    <row r="13" spans="1:11" ht="12.75">
      <c r="A13" s="204" t="s">
        <v>172</v>
      </c>
      <c r="B13" s="205"/>
      <c r="C13" s="205"/>
      <c r="D13" s="205"/>
      <c r="E13" s="205"/>
      <c r="F13" s="205"/>
      <c r="G13" s="205"/>
      <c r="H13" s="206"/>
      <c r="I13" s="1">
        <v>7</v>
      </c>
      <c r="J13" s="6">
        <v>0</v>
      </c>
      <c r="K13" s="6">
        <v>0</v>
      </c>
    </row>
    <row r="14" spans="1:11" ht="12.75">
      <c r="A14" s="204" t="s">
        <v>173</v>
      </c>
      <c r="B14" s="205"/>
      <c r="C14" s="205"/>
      <c r="D14" s="205"/>
      <c r="E14" s="205"/>
      <c r="F14" s="205"/>
      <c r="G14" s="205"/>
      <c r="H14" s="206"/>
      <c r="I14" s="1">
        <v>8</v>
      </c>
      <c r="J14" s="6">
        <v>0</v>
      </c>
      <c r="K14" s="6">
        <v>0</v>
      </c>
    </row>
    <row r="15" spans="1:11" ht="12.75">
      <c r="A15" s="204" t="s">
        <v>174</v>
      </c>
      <c r="B15" s="205"/>
      <c r="C15" s="205"/>
      <c r="D15" s="205"/>
      <c r="E15" s="205"/>
      <c r="F15" s="205"/>
      <c r="G15" s="205"/>
      <c r="H15" s="206"/>
      <c r="I15" s="1">
        <v>9</v>
      </c>
      <c r="J15" s="6">
        <v>0</v>
      </c>
      <c r="K15" s="6">
        <v>0</v>
      </c>
    </row>
    <row r="16" spans="1:11" ht="12.75">
      <c r="A16" s="204" t="s">
        <v>170</v>
      </c>
      <c r="B16" s="205"/>
      <c r="C16" s="205"/>
      <c r="D16" s="205"/>
      <c r="E16" s="205"/>
      <c r="F16" s="205"/>
      <c r="G16" s="205"/>
      <c r="H16" s="206"/>
      <c r="I16" s="1">
        <v>10</v>
      </c>
      <c r="J16" s="18">
        <f>SUM(J17:J25)</f>
        <v>1372110971</v>
      </c>
      <c r="K16" s="18">
        <f>SUM(K17:K25)</f>
        <v>1383438369</v>
      </c>
    </row>
    <row r="17" spans="1:11" ht="12.75">
      <c r="A17" s="204" t="s">
        <v>175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639311118</v>
      </c>
      <c r="K17" s="6">
        <v>639311118</v>
      </c>
    </row>
    <row r="18" spans="1:11" ht="12.75">
      <c r="A18" s="204" t="s">
        <v>211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637996306</v>
      </c>
      <c r="K18" s="6">
        <v>686388857</v>
      </c>
    </row>
    <row r="19" spans="1:11" ht="12.75">
      <c r="A19" s="204" t="s">
        <v>176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57180836</v>
      </c>
      <c r="K19" s="6">
        <v>53487640</v>
      </c>
    </row>
    <row r="20" spans="1:11" ht="12.75">
      <c r="A20" s="204" t="s">
        <v>19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0</v>
      </c>
      <c r="K20" s="6">
        <v>0</v>
      </c>
    </row>
    <row r="21" spans="1:11" ht="12.75">
      <c r="A21" s="204" t="s">
        <v>20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>
        <v>3485764</v>
      </c>
      <c r="K21" s="6">
        <v>3485764</v>
      </c>
    </row>
    <row r="22" spans="1:11" ht="12.75">
      <c r="A22" s="204" t="s">
        <v>61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>
        <v>0</v>
      </c>
      <c r="K22" s="6">
        <v>0</v>
      </c>
    </row>
    <row r="23" spans="1:11" ht="12.75">
      <c r="A23" s="204" t="s">
        <v>62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>
        <v>34136947</v>
      </c>
      <c r="K23" s="6">
        <v>764990</v>
      </c>
    </row>
    <row r="24" spans="1:11" ht="12.75">
      <c r="A24" s="204" t="s">
        <v>63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>
        <v>0</v>
      </c>
      <c r="K24" s="6">
        <v>0</v>
      </c>
    </row>
    <row r="25" spans="1:11" ht="12.75">
      <c r="A25" s="204" t="s">
        <v>64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>
        <v>0</v>
      </c>
      <c r="K25" s="6">
        <v>0</v>
      </c>
    </row>
    <row r="26" spans="1:11" ht="12.75">
      <c r="A26" s="204" t="s">
        <v>157</v>
      </c>
      <c r="B26" s="205"/>
      <c r="C26" s="205"/>
      <c r="D26" s="205"/>
      <c r="E26" s="205"/>
      <c r="F26" s="205"/>
      <c r="G26" s="205"/>
      <c r="H26" s="206"/>
      <c r="I26" s="1">
        <v>20</v>
      </c>
      <c r="J26" s="18">
        <f>SUM(J27:J34)</f>
        <v>71021150</v>
      </c>
      <c r="K26" s="18">
        <f>SUM(K27:K34)</f>
        <v>78521049</v>
      </c>
    </row>
    <row r="27" spans="1:11" ht="12.75">
      <c r="A27" s="204" t="s">
        <v>65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>
        <v>58030283</v>
      </c>
      <c r="K27" s="6">
        <v>65530183</v>
      </c>
    </row>
    <row r="28" spans="1:11" ht="12.75">
      <c r="A28" s="204" t="s">
        <v>66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>
        <v>0</v>
      </c>
      <c r="K28" s="6">
        <v>0</v>
      </c>
    </row>
    <row r="29" spans="1:11" ht="12.75">
      <c r="A29" s="204" t="s">
        <v>67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0</v>
      </c>
      <c r="K29" s="6">
        <v>0</v>
      </c>
    </row>
    <row r="30" spans="1:11" ht="12.75">
      <c r="A30" s="204" t="s">
        <v>72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>
        <v>0</v>
      </c>
      <c r="K30" s="6">
        <v>0</v>
      </c>
    </row>
    <row r="31" spans="1:11" ht="12.75">
      <c r="A31" s="204" t="s">
        <v>73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>
        <v>400</v>
      </c>
      <c r="K31" s="6">
        <v>400</v>
      </c>
    </row>
    <row r="32" spans="1:11" ht="12.75">
      <c r="A32" s="204" t="s">
        <v>74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>
        <v>12990467</v>
      </c>
      <c r="K32" s="6">
        <v>12990466</v>
      </c>
    </row>
    <row r="33" spans="1:11" ht="12.75">
      <c r="A33" s="204" t="s">
        <v>68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>
        <v>0</v>
      </c>
      <c r="K33" s="6">
        <v>0</v>
      </c>
    </row>
    <row r="34" spans="1:11" ht="12.75">
      <c r="A34" s="204" t="s">
        <v>150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>
        <v>0</v>
      </c>
      <c r="K34" s="6">
        <v>0</v>
      </c>
    </row>
    <row r="35" spans="1:11" ht="12.75">
      <c r="A35" s="204" t="s">
        <v>151</v>
      </c>
      <c r="B35" s="205"/>
      <c r="C35" s="205"/>
      <c r="D35" s="205"/>
      <c r="E35" s="205"/>
      <c r="F35" s="205"/>
      <c r="G35" s="205"/>
      <c r="H35" s="206"/>
      <c r="I35" s="1">
        <v>29</v>
      </c>
      <c r="J35" s="18">
        <f>SUM(J36:J38)</f>
        <v>0</v>
      </c>
      <c r="K35" s="18">
        <f>SUM(K36:K38)</f>
        <v>20967682</v>
      </c>
    </row>
    <row r="36" spans="1:11" ht="12.75">
      <c r="A36" s="204" t="s">
        <v>69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>
        <v>0</v>
      </c>
      <c r="K36" s="6">
        <v>0</v>
      </c>
    </row>
    <row r="37" spans="1:11" ht="12.75">
      <c r="A37" s="204" t="s">
        <v>70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>
        <v>0</v>
      </c>
      <c r="K37" s="6">
        <v>0</v>
      </c>
    </row>
    <row r="38" spans="1:11" ht="12.75">
      <c r="A38" s="204" t="s">
        <v>71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>
        <v>0</v>
      </c>
      <c r="K38" s="6">
        <v>20967682</v>
      </c>
    </row>
    <row r="39" spans="1:11" ht="12.75">
      <c r="A39" s="204" t="s">
        <v>152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>
        <v>0</v>
      </c>
      <c r="K39" s="6">
        <v>0</v>
      </c>
    </row>
    <row r="40" spans="1:11" ht="12.75">
      <c r="A40" s="210" t="s">
        <v>204</v>
      </c>
      <c r="B40" s="211"/>
      <c r="C40" s="211"/>
      <c r="D40" s="211"/>
      <c r="E40" s="211"/>
      <c r="F40" s="211"/>
      <c r="G40" s="211"/>
      <c r="H40" s="212"/>
      <c r="I40" s="1">
        <v>34</v>
      </c>
      <c r="J40" s="39">
        <f>J41+J49+J56+J64</f>
        <v>91410717</v>
      </c>
      <c r="K40" s="39">
        <f>K41+K49+K56+K64</f>
        <v>65928213</v>
      </c>
    </row>
    <row r="41" spans="1:11" ht="12.75">
      <c r="A41" s="204" t="s">
        <v>89</v>
      </c>
      <c r="B41" s="205"/>
      <c r="C41" s="205"/>
      <c r="D41" s="205"/>
      <c r="E41" s="205"/>
      <c r="F41" s="205"/>
      <c r="G41" s="205"/>
      <c r="H41" s="206"/>
      <c r="I41" s="1">
        <v>35</v>
      </c>
      <c r="J41" s="18">
        <f>SUM(J42:J48)</f>
        <v>5512232</v>
      </c>
      <c r="K41" s="18">
        <f>SUM(K42:K48)</f>
        <v>7413062</v>
      </c>
    </row>
    <row r="42" spans="1:11" ht="12.75">
      <c r="A42" s="204" t="s">
        <v>101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>
        <v>3761620</v>
      </c>
      <c r="K42" s="6">
        <v>3986077</v>
      </c>
    </row>
    <row r="43" spans="1:11" ht="12.75">
      <c r="A43" s="204" t="s">
        <v>102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>
        <v>0</v>
      </c>
      <c r="K43" s="6">
        <v>0</v>
      </c>
    </row>
    <row r="44" spans="1:11" ht="12.75">
      <c r="A44" s="204" t="s">
        <v>75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>
        <v>0</v>
      </c>
      <c r="K44" s="6">
        <v>0</v>
      </c>
    </row>
    <row r="45" spans="1:11" ht="12.75">
      <c r="A45" s="204" t="s">
        <v>76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>
        <v>1750612</v>
      </c>
      <c r="K45" s="6">
        <v>3426985</v>
      </c>
    </row>
    <row r="46" spans="1:11" ht="12.75">
      <c r="A46" s="204" t="s">
        <v>77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>
        <v>0</v>
      </c>
      <c r="K46" s="6">
        <v>0</v>
      </c>
    </row>
    <row r="47" spans="1:11" ht="12.75">
      <c r="A47" s="204" t="s">
        <v>78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>
        <v>0</v>
      </c>
      <c r="K47" s="6">
        <v>0</v>
      </c>
    </row>
    <row r="48" spans="1:11" ht="12.75">
      <c r="A48" s="204" t="s">
        <v>79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>
        <v>0</v>
      </c>
      <c r="K48" s="6">
        <v>0</v>
      </c>
    </row>
    <row r="49" spans="1:11" ht="12.75">
      <c r="A49" s="204" t="s">
        <v>90</v>
      </c>
      <c r="B49" s="205"/>
      <c r="C49" s="205"/>
      <c r="D49" s="205"/>
      <c r="E49" s="205"/>
      <c r="F49" s="205"/>
      <c r="G49" s="205"/>
      <c r="H49" s="206"/>
      <c r="I49" s="1">
        <v>43</v>
      </c>
      <c r="J49" s="18">
        <f>SUM(J50:J55)</f>
        <v>62494309</v>
      </c>
      <c r="K49" s="18">
        <f>SUM(K50:K55)</f>
        <v>36055477</v>
      </c>
    </row>
    <row r="50" spans="1:11" ht="12.75">
      <c r="A50" s="204" t="s">
        <v>164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>
        <v>47883519</v>
      </c>
      <c r="K50" s="6">
        <v>22058495</v>
      </c>
    </row>
    <row r="51" spans="1:11" ht="12.75">
      <c r="A51" s="204" t="s">
        <v>165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2391695</v>
      </c>
      <c r="K51" s="6">
        <v>1649438</v>
      </c>
    </row>
    <row r="52" spans="1:11" ht="12.75">
      <c r="A52" s="204" t="s">
        <v>166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>
        <v>0</v>
      </c>
      <c r="K52" s="6">
        <v>0</v>
      </c>
    </row>
    <row r="53" spans="1:11" ht="12.75">
      <c r="A53" s="204" t="s">
        <v>167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>
        <v>411279</v>
      </c>
      <c r="K53" s="6">
        <v>403277</v>
      </c>
    </row>
    <row r="54" spans="1:11" ht="12.75">
      <c r="A54" s="204" t="s">
        <v>6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3013998</v>
      </c>
      <c r="K54" s="6">
        <v>455678</v>
      </c>
    </row>
    <row r="55" spans="1:11" ht="12.75">
      <c r="A55" s="204" t="s">
        <v>7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8793818</v>
      </c>
      <c r="K55" s="6">
        <v>11488589</v>
      </c>
    </row>
    <row r="56" spans="1:11" ht="12.75">
      <c r="A56" s="204" t="s">
        <v>91</v>
      </c>
      <c r="B56" s="205"/>
      <c r="C56" s="205"/>
      <c r="D56" s="205"/>
      <c r="E56" s="205"/>
      <c r="F56" s="205"/>
      <c r="G56" s="205"/>
      <c r="H56" s="206"/>
      <c r="I56" s="1">
        <v>50</v>
      </c>
      <c r="J56" s="18">
        <f>SUM(J57:J63)</f>
        <v>20108680</v>
      </c>
      <c r="K56" s="18">
        <f>SUM(K57:K63)</f>
        <v>18422687</v>
      </c>
    </row>
    <row r="57" spans="1:11" ht="12.75">
      <c r="A57" s="204" t="s">
        <v>65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>
        <v>0</v>
      </c>
      <c r="K57" s="6">
        <v>0</v>
      </c>
    </row>
    <row r="58" spans="1:12" ht="12.75">
      <c r="A58" s="204" t="s">
        <v>66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>
        <v>15525783</v>
      </c>
      <c r="K58" s="6">
        <v>15125783</v>
      </c>
      <c r="L58" s="59"/>
    </row>
    <row r="59" spans="1:11" ht="12.75">
      <c r="A59" s="204" t="s">
        <v>206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>
        <v>0</v>
      </c>
      <c r="K59" s="6">
        <v>0</v>
      </c>
    </row>
    <row r="60" spans="1:11" ht="12.75">
      <c r="A60" s="204" t="s">
        <v>72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>
        <v>0</v>
      </c>
      <c r="K60" s="6">
        <v>0</v>
      </c>
    </row>
    <row r="61" spans="1:14" ht="12.75">
      <c r="A61" s="204" t="s">
        <v>73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>
        <v>0</v>
      </c>
      <c r="K61" s="6">
        <v>0</v>
      </c>
      <c r="M61" s="59"/>
      <c r="N61" s="59"/>
    </row>
    <row r="62" spans="1:11" ht="12.75">
      <c r="A62" s="204" t="s">
        <v>74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>
        <v>4582897</v>
      </c>
      <c r="K62" s="6">
        <v>3296904</v>
      </c>
    </row>
    <row r="63" spans="1:13" ht="12.75">
      <c r="A63" s="204" t="s">
        <v>38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>
        <v>0</v>
      </c>
      <c r="K63" s="6">
        <v>0</v>
      </c>
      <c r="M63" s="59"/>
    </row>
    <row r="64" spans="1:11" ht="12.75">
      <c r="A64" s="204" t="s">
        <v>171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3295496</v>
      </c>
      <c r="K64" s="6">
        <v>4036987</v>
      </c>
    </row>
    <row r="65" spans="1:11" ht="12.75">
      <c r="A65" s="210" t="s">
        <v>45</v>
      </c>
      <c r="B65" s="211"/>
      <c r="C65" s="211"/>
      <c r="D65" s="211"/>
      <c r="E65" s="211"/>
      <c r="F65" s="211"/>
      <c r="G65" s="211"/>
      <c r="H65" s="212"/>
      <c r="I65" s="1">
        <v>59</v>
      </c>
      <c r="J65" s="41">
        <v>92473</v>
      </c>
      <c r="K65" s="41">
        <v>85539</v>
      </c>
    </row>
    <row r="66" spans="1:11" ht="12.75">
      <c r="A66" s="213" t="s">
        <v>205</v>
      </c>
      <c r="B66" s="214"/>
      <c r="C66" s="214"/>
      <c r="D66" s="214"/>
      <c r="E66" s="214"/>
      <c r="F66" s="214"/>
      <c r="G66" s="214"/>
      <c r="H66" s="215"/>
      <c r="I66" s="40">
        <v>60</v>
      </c>
      <c r="J66" s="124">
        <f>J7+J8+J40+J65</f>
        <v>1542016306</v>
      </c>
      <c r="K66" s="124">
        <f>K7+K8+K40+K65</f>
        <v>1555307493</v>
      </c>
    </row>
    <row r="67" spans="1:11" ht="12.75">
      <c r="A67" s="216" t="s">
        <v>80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0</v>
      </c>
      <c r="K67" s="7">
        <v>0</v>
      </c>
    </row>
    <row r="68" spans="1:11" ht="12.75">
      <c r="A68" s="219" t="s">
        <v>47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158</v>
      </c>
      <c r="B69" s="208"/>
      <c r="C69" s="208"/>
      <c r="D69" s="208"/>
      <c r="E69" s="208"/>
      <c r="F69" s="208"/>
      <c r="G69" s="208"/>
      <c r="H69" s="209"/>
      <c r="I69" s="3">
        <v>62</v>
      </c>
      <c r="J69" s="125">
        <f>J70+J71+J72+J78+J79+J82+J85</f>
        <v>783627493</v>
      </c>
      <c r="K69" s="125">
        <f>K70+K71+K72+K78+K79+K82+K85</f>
        <v>751517005.78</v>
      </c>
    </row>
    <row r="70" spans="1:11" ht="12.75">
      <c r="A70" s="204" t="s">
        <v>115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185315700</v>
      </c>
      <c r="K70" s="6">
        <v>185315700</v>
      </c>
    </row>
    <row r="71" spans="1:11" ht="12.75">
      <c r="A71" s="204" t="s">
        <v>116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8630224</v>
      </c>
      <c r="K71" s="6">
        <v>8630224</v>
      </c>
    </row>
    <row r="72" spans="1:11" ht="12.75">
      <c r="A72" s="204" t="s">
        <v>117</v>
      </c>
      <c r="B72" s="205"/>
      <c r="C72" s="205"/>
      <c r="D72" s="205"/>
      <c r="E72" s="205"/>
      <c r="F72" s="205"/>
      <c r="G72" s="205"/>
      <c r="H72" s="206"/>
      <c r="I72" s="1">
        <v>65</v>
      </c>
      <c r="J72" s="18">
        <f>J73+J74-J75+J76+J77</f>
        <v>9593340</v>
      </c>
      <c r="K72" s="18">
        <f>K73+K74-K75+K76+K77</f>
        <v>9593340</v>
      </c>
    </row>
    <row r="73" spans="1:11" ht="12.75">
      <c r="A73" s="204" t="s">
        <v>118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>
        <v>9593340</v>
      </c>
      <c r="K73" s="6">
        <v>9593340</v>
      </c>
    </row>
    <row r="74" spans="1:11" ht="12.75">
      <c r="A74" s="204" t="s">
        <v>119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>
        <v>21461614</v>
      </c>
      <c r="K74" s="6">
        <v>21461614</v>
      </c>
    </row>
    <row r="75" spans="1:11" ht="12.75">
      <c r="A75" s="204" t="s">
        <v>107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>
        <v>21461614</v>
      </c>
      <c r="K75" s="6">
        <v>21461614</v>
      </c>
    </row>
    <row r="76" spans="1:11" ht="12.75">
      <c r="A76" s="204" t="s">
        <v>108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>
        <v>0</v>
      </c>
      <c r="K76" s="6">
        <v>0</v>
      </c>
    </row>
    <row r="77" spans="1:11" ht="12.75">
      <c r="A77" s="204" t="s">
        <v>109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>
        <v>0</v>
      </c>
      <c r="K77" s="6">
        <v>0</v>
      </c>
    </row>
    <row r="78" spans="1:11" ht="12.75">
      <c r="A78" s="204" t="s">
        <v>110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>
        <v>533309265</v>
      </c>
      <c r="K78" s="6">
        <v>498034330</v>
      </c>
    </row>
    <row r="79" spans="1:11" ht="12.75">
      <c r="A79" s="204" t="s">
        <v>202</v>
      </c>
      <c r="B79" s="205"/>
      <c r="C79" s="205"/>
      <c r="D79" s="205"/>
      <c r="E79" s="205"/>
      <c r="F79" s="205"/>
      <c r="G79" s="205"/>
      <c r="H79" s="206"/>
      <c r="I79" s="1">
        <v>72</v>
      </c>
      <c r="J79" s="18">
        <f>J80-J81</f>
        <v>43800294</v>
      </c>
      <c r="K79" s="18">
        <f>K80-K81</f>
        <v>46778964.78</v>
      </c>
    </row>
    <row r="80" spans="1:11" ht="12.75">
      <c r="A80" s="222" t="s">
        <v>136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43800294</v>
      </c>
      <c r="K80" s="6">
        <v>46778964.78</v>
      </c>
    </row>
    <row r="81" spans="1:11" ht="12.75">
      <c r="A81" s="222" t="s">
        <v>137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>
      <c r="A82" s="204" t="s">
        <v>203</v>
      </c>
      <c r="B82" s="205"/>
      <c r="C82" s="205"/>
      <c r="D82" s="205"/>
      <c r="E82" s="205"/>
      <c r="F82" s="205"/>
      <c r="G82" s="205"/>
      <c r="H82" s="206"/>
      <c r="I82" s="1">
        <v>75</v>
      </c>
      <c r="J82" s="18">
        <f>J83-J84</f>
        <v>2978670</v>
      </c>
      <c r="K82" s="18">
        <f>K83-K84</f>
        <v>3164447</v>
      </c>
    </row>
    <row r="83" spans="1:11" ht="12.75">
      <c r="A83" s="222" t="s">
        <v>138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2978670</v>
      </c>
      <c r="K83" s="6">
        <v>3164447</v>
      </c>
    </row>
    <row r="84" spans="1:11" ht="12.75">
      <c r="A84" s="222" t="s">
        <v>139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0</v>
      </c>
    </row>
    <row r="85" spans="1:11" ht="12.75">
      <c r="A85" s="204" t="s">
        <v>140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>
        <v>0</v>
      </c>
      <c r="K85" s="6">
        <v>0</v>
      </c>
    </row>
    <row r="86" spans="1:11" ht="12.75">
      <c r="A86" s="210" t="s">
        <v>299</v>
      </c>
      <c r="B86" s="211"/>
      <c r="C86" s="211"/>
      <c r="D86" s="211"/>
      <c r="E86" s="211"/>
      <c r="F86" s="211"/>
      <c r="G86" s="211"/>
      <c r="H86" s="212"/>
      <c r="I86" s="1">
        <v>79</v>
      </c>
      <c r="J86" s="39">
        <f>SUM(J87:J89)</f>
        <v>7511732</v>
      </c>
      <c r="K86" s="39">
        <f>SUM(K87:K89)</f>
        <v>7511732</v>
      </c>
    </row>
    <row r="87" spans="1:11" ht="12.75">
      <c r="A87" s="204" t="s">
        <v>103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0</v>
      </c>
      <c r="K87" s="6">
        <v>0</v>
      </c>
    </row>
    <row r="88" spans="1:11" ht="12.75">
      <c r="A88" s="204" t="s">
        <v>104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>
        <v>0</v>
      </c>
      <c r="K88" s="6">
        <v>0</v>
      </c>
    </row>
    <row r="89" spans="1:11" ht="12.75">
      <c r="A89" s="204" t="s">
        <v>105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>
        <v>7511732</v>
      </c>
      <c r="K89" s="6">
        <v>7511732</v>
      </c>
    </row>
    <row r="90" spans="1:11" ht="12.75">
      <c r="A90" s="210" t="s">
        <v>300</v>
      </c>
      <c r="B90" s="211"/>
      <c r="C90" s="211"/>
      <c r="D90" s="211"/>
      <c r="E90" s="211"/>
      <c r="F90" s="211"/>
      <c r="G90" s="211"/>
      <c r="H90" s="212"/>
      <c r="I90" s="1">
        <v>83</v>
      </c>
      <c r="J90" s="39">
        <f>SUM(J91:J99)</f>
        <v>587385288</v>
      </c>
      <c r="K90" s="39">
        <f>SUM(K91:K99)</f>
        <v>625831305</v>
      </c>
    </row>
    <row r="91" spans="1:11" ht="12.75">
      <c r="A91" s="204" t="s">
        <v>106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>
        <v>0</v>
      </c>
      <c r="K91" s="6">
        <v>0</v>
      </c>
    </row>
    <row r="92" spans="1:11" ht="12.75">
      <c r="A92" s="204" t="s">
        <v>207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>
        <v>0</v>
      </c>
      <c r="K92" s="6">
        <v>0</v>
      </c>
    </row>
    <row r="93" spans="1:11" ht="12.75">
      <c r="A93" s="204" t="s">
        <v>1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>
        <v>470317401</v>
      </c>
      <c r="K93" s="131">
        <f>566349237-49842541</f>
        <v>516506696</v>
      </c>
    </row>
    <row r="94" spans="1:11" ht="12.75">
      <c r="A94" s="204" t="s">
        <v>208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>
        <v>0</v>
      </c>
      <c r="K94" s="6">
        <v>0</v>
      </c>
    </row>
    <row r="95" spans="1:11" ht="12.75">
      <c r="A95" s="204" t="s">
        <v>209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>
        <v>0</v>
      </c>
      <c r="K95" s="6">
        <v>0</v>
      </c>
    </row>
    <row r="96" spans="1:11" ht="12.75">
      <c r="A96" s="204" t="s">
        <v>210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>
        <v>0</v>
      </c>
      <c r="K96" s="6">
        <v>0</v>
      </c>
    </row>
    <row r="97" spans="1:11" ht="12.75">
      <c r="A97" s="204" t="s">
        <v>83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>
        <v>0</v>
      </c>
      <c r="K97" s="6">
        <v>0</v>
      </c>
    </row>
    <row r="98" spans="1:11" ht="12.75">
      <c r="A98" s="204" t="s">
        <v>81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>
        <v>0</v>
      </c>
      <c r="K98" s="6">
        <v>0</v>
      </c>
    </row>
    <row r="99" spans="1:11" ht="12.75">
      <c r="A99" s="204" t="s">
        <v>82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>
        <v>117067887</v>
      </c>
      <c r="K99" s="6">
        <v>109324609</v>
      </c>
    </row>
    <row r="100" spans="1:11" ht="12.75">
      <c r="A100" s="210" t="s">
        <v>301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39">
        <f>SUM(J101:J112)</f>
        <v>159028615</v>
      </c>
      <c r="K100" s="39">
        <f>SUM(K101:K112)</f>
        <v>166111756</v>
      </c>
    </row>
    <row r="101" spans="1:11" ht="12.75">
      <c r="A101" s="204" t="s">
        <v>106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>
        <v>14180000</v>
      </c>
      <c r="K101" s="6">
        <v>12645630</v>
      </c>
    </row>
    <row r="102" spans="1:11" ht="12.75">
      <c r="A102" s="204" t="s">
        <v>207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>
        <v>0</v>
      </c>
      <c r="K102" s="6">
        <v>0</v>
      </c>
    </row>
    <row r="103" spans="1:11" ht="12.75">
      <c r="A103" s="204" t="s">
        <v>1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105272620</v>
      </c>
      <c r="K103" s="131">
        <f>70228361+49842541</f>
        <v>120070902</v>
      </c>
    </row>
    <row r="104" spans="1:11" ht="12.75">
      <c r="A104" s="204" t="s">
        <v>208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>
        <v>5482332</v>
      </c>
      <c r="K104" s="6">
        <v>2022385</v>
      </c>
    </row>
    <row r="105" spans="1:11" ht="12.75">
      <c r="A105" s="204" t="s">
        <v>209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25111227</v>
      </c>
      <c r="K105" s="6">
        <v>23917938</v>
      </c>
    </row>
    <row r="106" spans="1:11" ht="12.75">
      <c r="A106" s="204" t="s">
        <v>210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>
        <v>0</v>
      </c>
      <c r="K106" s="6">
        <v>0</v>
      </c>
    </row>
    <row r="107" spans="1:11" ht="12.75">
      <c r="A107" s="204" t="s">
        <v>83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>
        <v>0</v>
      </c>
      <c r="K107" s="6">
        <v>0</v>
      </c>
    </row>
    <row r="108" spans="1:11" ht="12.75">
      <c r="A108" s="204" t="s">
        <v>84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2317112</v>
      </c>
      <c r="K108" s="6">
        <v>2746148</v>
      </c>
    </row>
    <row r="109" spans="1:11" ht="12.75">
      <c r="A109" s="204" t="s">
        <v>85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6489120</v>
      </c>
      <c r="K109" s="6">
        <v>4708753</v>
      </c>
    </row>
    <row r="110" spans="1:11" ht="12.75">
      <c r="A110" s="204" t="s">
        <v>88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>
        <v>0</v>
      </c>
      <c r="K110" s="6">
        <v>0</v>
      </c>
    </row>
    <row r="111" spans="1:11" ht="12.75">
      <c r="A111" s="204" t="s">
        <v>86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>
        <v>0</v>
      </c>
      <c r="K111" s="6">
        <v>0</v>
      </c>
    </row>
    <row r="112" spans="1:11" ht="12.75">
      <c r="A112" s="204" t="s">
        <v>87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176204</v>
      </c>
      <c r="K112" s="6">
        <v>0</v>
      </c>
    </row>
    <row r="113" spans="1:11" ht="12.75">
      <c r="A113" s="210" t="s">
        <v>2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41">
        <v>4463178</v>
      </c>
      <c r="K113" s="41">
        <v>4335694</v>
      </c>
    </row>
    <row r="114" spans="1:11" ht="12.75">
      <c r="A114" s="213" t="s">
        <v>17</v>
      </c>
      <c r="B114" s="214"/>
      <c r="C114" s="214"/>
      <c r="D114" s="214"/>
      <c r="E114" s="214"/>
      <c r="F114" s="214"/>
      <c r="G114" s="214"/>
      <c r="H114" s="215"/>
      <c r="I114" s="40">
        <v>107</v>
      </c>
      <c r="J114" s="124">
        <f>J69+J86+J90+J100+J113</f>
        <v>1542016306</v>
      </c>
      <c r="K114" s="124">
        <f>K69+K86+K90+K100+K113</f>
        <v>1555307492.78</v>
      </c>
    </row>
    <row r="115" spans="1:11" ht="12.75">
      <c r="A115" s="227" t="s">
        <v>46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7">
        <v>0</v>
      </c>
      <c r="K115" s="7">
        <v>0</v>
      </c>
    </row>
    <row r="116" spans="1:11" ht="12.75">
      <c r="A116" s="230" t="s">
        <v>272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7" t="s">
        <v>153</v>
      </c>
      <c r="B117" s="208"/>
      <c r="C117" s="208"/>
      <c r="D117" s="208"/>
      <c r="E117" s="208"/>
      <c r="F117" s="208"/>
      <c r="G117" s="208"/>
      <c r="H117" s="208"/>
      <c r="I117" s="234"/>
      <c r="J117" s="234"/>
      <c r="K117" s="235"/>
    </row>
    <row r="118" spans="1:11" ht="12.75">
      <c r="A118" s="204" t="s">
        <v>4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/>
      <c r="K118" s="6">
        <f>K66-K114</f>
        <v>0.2200000286102295</v>
      </c>
    </row>
    <row r="119" spans="1:11" ht="12.75">
      <c r="A119" s="236" t="s">
        <v>5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7"/>
      <c r="K119" s="7"/>
    </row>
    <row r="120" spans="1:11" ht="12.75">
      <c r="A120" s="225" t="s">
        <v>273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9:H109"/>
    <mergeCell ref="A110:H110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7:H107"/>
    <mergeCell ref="A108:H108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zoomScaleSheetLayoutView="110" zoomScalePageLayoutView="0" workbookViewId="0" topLeftCell="A1">
      <selection activeCell="P44" sqref="P44"/>
    </sheetView>
  </sheetViews>
  <sheetFormatPr defaultColWidth="9.140625" defaultRowHeight="12.75"/>
  <cols>
    <col min="1" max="7" width="9.140625" style="26" customWidth="1"/>
    <col min="8" max="8" width="4.8515625" style="26" customWidth="1"/>
    <col min="9" max="9" width="7.8515625" style="26" customWidth="1"/>
    <col min="10" max="10" width="10.421875" style="26" customWidth="1"/>
    <col min="11" max="11" width="10.8515625" style="26" customWidth="1"/>
    <col min="12" max="12" width="10.421875" style="26" customWidth="1"/>
    <col min="13" max="13" width="10.8515625" style="26" customWidth="1"/>
    <col min="14" max="16384" width="9.140625" style="26" customWidth="1"/>
  </cols>
  <sheetData>
    <row r="1" spans="1:13" ht="12.75" customHeight="1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64" t="s">
        <v>302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39" t="s">
        <v>297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0" t="s">
        <v>48</v>
      </c>
      <c r="B4" s="240"/>
      <c r="C4" s="240"/>
      <c r="D4" s="240"/>
      <c r="E4" s="240"/>
      <c r="F4" s="240"/>
      <c r="G4" s="240"/>
      <c r="H4" s="240"/>
      <c r="I4" s="54" t="s">
        <v>243</v>
      </c>
      <c r="J4" s="245" t="s">
        <v>280</v>
      </c>
      <c r="K4" s="245"/>
      <c r="L4" s="245" t="s">
        <v>281</v>
      </c>
      <c r="M4" s="245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4"/>
      <c r="J5" s="55" t="s">
        <v>276</v>
      </c>
      <c r="K5" s="55" t="s">
        <v>277</v>
      </c>
      <c r="L5" s="55" t="s">
        <v>276</v>
      </c>
      <c r="M5" s="55" t="s">
        <v>277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23">
        <v>2</v>
      </c>
      <c r="J6" s="21">
        <v>3</v>
      </c>
      <c r="K6" s="21">
        <v>4</v>
      </c>
      <c r="L6" s="21">
        <v>5</v>
      </c>
      <c r="M6" s="21">
        <v>6</v>
      </c>
    </row>
    <row r="7" spans="1:13" ht="12.75">
      <c r="A7" s="242" t="s">
        <v>18</v>
      </c>
      <c r="B7" s="243"/>
      <c r="C7" s="243"/>
      <c r="D7" s="243"/>
      <c r="E7" s="243"/>
      <c r="F7" s="243"/>
      <c r="G7" s="243"/>
      <c r="H7" s="244"/>
      <c r="I7" s="42">
        <v>111</v>
      </c>
      <c r="J7" s="47">
        <f>SUM(J8:J9)</f>
        <v>352453102</v>
      </c>
      <c r="K7" s="47">
        <f>SUM(K8:K9)</f>
        <v>28967117</v>
      </c>
      <c r="L7" s="47">
        <f>SUM(L8:L9)</f>
        <v>385283940</v>
      </c>
      <c r="M7" s="47">
        <f>SUM(M8:M9)</f>
        <v>36635726</v>
      </c>
    </row>
    <row r="8" spans="1:13" ht="12.75">
      <c r="A8" s="210" t="s">
        <v>124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307709230</v>
      </c>
      <c r="K8" s="6">
        <v>17938698</v>
      </c>
      <c r="L8" s="6">
        <v>340677902</v>
      </c>
      <c r="M8" s="6">
        <v>25131113</v>
      </c>
    </row>
    <row r="9" spans="1:13" ht="12.75">
      <c r="A9" s="210" t="s">
        <v>92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44743872</v>
      </c>
      <c r="K9" s="6">
        <v>11028419</v>
      </c>
      <c r="L9" s="6">
        <v>44606038</v>
      </c>
      <c r="M9" s="6">
        <v>11504613</v>
      </c>
    </row>
    <row r="10" spans="1:13" ht="12.75">
      <c r="A10" s="249" t="s">
        <v>8</v>
      </c>
      <c r="B10" s="250"/>
      <c r="C10" s="250"/>
      <c r="D10" s="250"/>
      <c r="E10" s="250"/>
      <c r="F10" s="250"/>
      <c r="G10" s="250"/>
      <c r="H10" s="251"/>
      <c r="I10" s="44">
        <v>114</v>
      </c>
      <c r="J10" s="48">
        <f>J11+J12+J16+J20+J21+J22+J25+J26</f>
        <v>330319009</v>
      </c>
      <c r="K10" s="48">
        <f>K11+K12+K16+K20+K21+K22+K25+K26</f>
        <v>74247359</v>
      </c>
      <c r="L10" s="48">
        <f>L11+L12+L16+L20+L21+L22+L25+L26</f>
        <v>360461174</v>
      </c>
      <c r="M10" s="48">
        <f>M11+M12+M16+M20+M21+M22+M25+M26</f>
        <v>80138679</v>
      </c>
    </row>
    <row r="11" spans="1:13" ht="12.75">
      <c r="A11" s="210" t="s">
        <v>93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210" t="s">
        <v>14</v>
      </c>
      <c r="B12" s="211"/>
      <c r="C12" s="211"/>
      <c r="D12" s="211"/>
      <c r="E12" s="211"/>
      <c r="F12" s="211"/>
      <c r="G12" s="211"/>
      <c r="H12" s="212"/>
      <c r="I12" s="1">
        <v>116</v>
      </c>
      <c r="J12" s="39">
        <f>SUM(J13:J15)</f>
        <v>111847894</v>
      </c>
      <c r="K12" s="39">
        <f>SUM(K13:K15)</f>
        <v>23689747</v>
      </c>
      <c r="L12" s="39">
        <f>SUM(L13:L15)</f>
        <v>119883421</v>
      </c>
      <c r="M12" s="39">
        <f>SUM(M13:M15)</f>
        <v>21813912</v>
      </c>
    </row>
    <row r="13" spans="1:13" ht="12.75">
      <c r="A13" s="204" t="s">
        <v>120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70345637</v>
      </c>
      <c r="K13" s="6">
        <v>15884188</v>
      </c>
      <c r="L13" s="6">
        <v>75623290</v>
      </c>
      <c r="M13" s="6">
        <v>15104345</v>
      </c>
    </row>
    <row r="14" spans="1:13" ht="12.75">
      <c r="A14" s="204" t="s">
        <v>121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>
        <v>11984756</v>
      </c>
      <c r="K14" s="6">
        <v>836658</v>
      </c>
      <c r="L14" s="6">
        <v>10971439</v>
      </c>
      <c r="M14" s="6">
        <v>438106</v>
      </c>
    </row>
    <row r="15" spans="1:13" ht="12.75">
      <c r="A15" s="204" t="s">
        <v>50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29517501</v>
      </c>
      <c r="K15" s="6">
        <v>6968901</v>
      </c>
      <c r="L15" s="6">
        <v>33288692</v>
      </c>
      <c r="M15" s="6">
        <v>6271461</v>
      </c>
    </row>
    <row r="16" spans="1:13" ht="12.75">
      <c r="A16" s="210" t="s">
        <v>15</v>
      </c>
      <c r="B16" s="211"/>
      <c r="C16" s="211"/>
      <c r="D16" s="211"/>
      <c r="E16" s="211"/>
      <c r="F16" s="211"/>
      <c r="G16" s="211"/>
      <c r="H16" s="212"/>
      <c r="I16" s="1">
        <v>120</v>
      </c>
      <c r="J16" s="39">
        <f>SUM(J17:J19)</f>
        <v>81731204</v>
      </c>
      <c r="K16" s="39">
        <f>SUM(K17:K19)</f>
        <v>16588459</v>
      </c>
      <c r="L16" s="39">
        <f>SUM(L17:L19)</f>
        <v>98795580</v>
      </c>
      <c r="M16" s="39">
        <f>SUM(M17:M19)</f>
        <v>21249068</v>
      </c>
    </row>
    <row r="17" spans="1:13" ht="12.75">
      <c r="A17" s="204" t="s">
        <v>51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49473492</v>
      </c>
      <c r="K17" s="6">
        <v>10159149</v>
      </c>
      <c r="L17" s="6">
        <v>58655016</v>
      </c>
      <c r="M17" s="6">
        <v>12617877</v>
      </c>
    </row>
    <row r="18" spans="1:13" ht="12.75">
      <c r="A18" s="204" t="s">
        <v>52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20484584</v>
      </c>
      <c r="K18" s="6">
        <v>4003035</v>
      </c>
      <c r="L18" s="6">
        <v>25845642</v>
      </c>
      <c r="M18" s="6">
        <v>5515894</v>
      </c>
    </row>
    <row r="19" spans="1:13" ht="12.75">
      <c r="A19" s="204" t="s">
        <v>53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11773128</v>
      </c>
      <c r="K19" s="6">
        <v>2426275</v>
      </c>
      <c r="L19" s="6">
        <v>14294922</v>
      </c>
      <c r="M19" s="6">
        <v>3115297</v>
      </c>
    </row>
    <row r="20" spans="1:13" ht="12.75">
      <c r="A20" s="210" t="s">
        <v>94</v>
      </c>
      <c r="B20" s="211"/>
      <c r="C20" s="211"/>
      <c r="D20" s="211"/>
      <c r="E20" s="211"/>
      <c r="F20" s="211"/>
      <c r="G20" s="211"/>
      <c r="H20" s="212"/>
      <c r="I20" s="1">
        <v>124</v>
      </c>
      <c r="J20" s="41">
        <v>119151096</v>
      </c>
      <c r="K20" s="41">
        <v>29037362</v>
      </c>
      <c r="L20" s="41">
        <v>122610440</v>
      </c>
      <c r="M20" s="41">
        <v>33247118</v>
      </c>
    </row>
    <row r="21" spans="1:13" ht="12.75">
      <c r="A21" s="210" t="s">
        <v>95</v>
      </c>
      <c r="B21" s="211"/>
      <c r="C21" s="211"/>
      <c r="D21" s="211"/>
      <c r="E21" s="211"/>
      <c r="F21" s="211"/>
      <c r="G21" s="211"/>
      <c r="H21" s="212"/>
      <c r="I21" s="1">
        <v>125</v>
      </c>
      <c r="J21" s="41">
        <v>15636616</v>
      </c>
      <c r="K21" s="41">
        <v>3713683</v>
      </c>
      <c r="L21" s="41">
        <v>17414930</v>
      </c>
      <c r="M21" s="41">
        <v>3256560</v>
      </c>
    </row>
    <row r="22" spans="1:13" ht="12.75">
      <c r="A22" s="210" t="s">
        <v>16</v>
      </c>
      <c r="B22" s="211"/>
      <c r="C22" s="211"/>
      <c r="D22" s="211"/>
      <c r="E22" s="211"/>
      <c r="F22" s="211"/>
      <c r="G22" s="211"/>
      <c r="H22" s="212"/>
      <c r="I22" s="1">
        <v>126</v>
      </c>
      <c r="J22" s="39">
        <v>58912</v>
      </c>
      <c r="K22" s="39">
        <v>58912</v>
      </c>
      <c r="L22" s="39">
        <v>0</v>
      </c>
      <c r="M22" s="39">
        <v>0</v>
      </c>
    </row>
    <row r="23" spans="1:13" ht="12.75">
      <c r="A23" s="204" t="s">
        <v>111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04" t="s">
        <v>112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>
        <v>58912</v>
      </c>
      <c r="K24" s="6">
        <v>58912</v>
      </c>
      <c r="L24" s="6">
        <v>0</v>
      </c>
      <c r="M24" s="6">
        <v>0</v>
      </c>
    </row>
    <row r="25" spans="1:13" ht="12.75">
      <c r="A25" s="210" t="s">
        <v>96</v>
      </c>
      <c r="B25" s="211"/>
      <c r="C25" s="211"/>
      <c r="D25" s="211"/>
      <c r="E25" s="211"/>
      <c r="F25" s="211"/>
      <c r="G25" s="211"/>
      <c r="H25" s="212"/>
      <c r="I25" s="1">
        <v>129</v>
      </c>
      <c r="J25" s="41">
        <v>57031</v>
      </c>
      <c r="K25" s="41">
        <v>57031</v>
      </c>
      <c r="L25" s="41">
        <v>0</v>
      </c>
      <c r="M25" s="41">
        <v>0</v>
      </c>
    </row>
    <row r="26" spans="1:13" ht="12.75">
      <c r="A26" s="210" t="s">
        <v>39</v>
      </c>
      <c r="B26" s="211"/>
      <c r="C26" s="211"/>
      <c r="D26" s="211"/>
      <c r="E26" s="211"/>
      <c r="F26" s="211"/>
      <c r="G26" s="211"/>
      <c r="H26" s="212"/>
      <c r="I26" s="1">
        <v>130</v>
      </c>
      <c r="J26" s="41">
        <v>1836256</v>
      </c>
      <c r="K26" s="41">
        <v>1102165</v>
      </c>
      <c r="L26" s="41">
        <v>1756803</v>
      </c>
      <c r="M26" s="41">
        <v>572021</v>
      </c>
    </row>
    <row r="27" spans="1:13" ht="12.75">
      <c r="A27" s="246" t="s">
        <v>177</v>
      </c>
      <c r="B27" s="247"/>
      <c r="C27" s="247"/>
      <c r="D27" s="247"/>
      <c r="E27" s="247"/>
      <c r="F27" s="247"/>
      <c r="G27" s="247"/>
      <c r="H27" s="248"/>
      <c r="I27" s="43">
        <v>131</v>
      </c>
      <c r="J27" s="49">
        <f>SUM(J28:J32)</f>
        <v>4887262</v>
      </c>
      <c r="K27" s="49">
        <f>SUM(K28:K32)</f>
        <v>3930406</v>
      </c>
      <c r="L27" s="49">
        <f>SUM(L28:L32)</f>
        <v>1154026</v>
      </c>
      <c r="M27" s="49">
        <f>SUM(M28:M32)</f>
        <v>335503</v>
      </c>
    </row>
    <row r="28" spans="1:13" ht="28.5" customHeight="1">
      <c r="A28" s="210" t="s">
        <v>191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807432</v>
      </c>
      <c r="K28" s="6">
        <v>807432</v>
      </c>
      <c r="L28" s="6">
        <v>645368</v>
      </c>
      <c r="M28" s="6">
        <v>171999</v>
      </c>
    </row>
    <row r="29" spans="1:13" ht="27" customHeight="1">
      <c r="A29" s="210" t="s">
        <v>127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4079830</v>
      </c>
      <c r="K29" s="6">
        <v>3122974</v>
      </c>
      <c r="L29" s="6">
        <v>508658</v>
      </c>
      <c r="M29" s="6">
        <v>163504</v>
      </c>
    </row>
    <row r="30" spans="1:13" ht="12.75">
      <c r="A30" s="210" t="s">
        <v>113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10" t="s">
        <v>187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10" t="s">
        <v>114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>
      <c r="A33" s="249" t="s">
        <v>178</v>
      </c>
      <c r="B33" s="250"/>
      <c r="C33" s="250"/>
      <c r="D33" s="250"/>
      <c r="E33" s="250"/>
      <c r="F33" s="250"/>
      <c r="G33" s="250"/>
      <c r="H33" s="251"/>
      <c r="I33" s="44">
        <v>137</v>
      </c>
      <c r="J33" s="48">
        <f>SUM(J34:J37)</f>
        <v>22957373</v>
      </c>
      <c r="K33" s="48">
        <f>SUM(K34:K37)</f>
        <v>6464684</v>
      </c>
      <c r="L33" s="48">
        <f>SUM(L34:L37)</f>
        <v>21659309</v>
      </c>
      <c r="M33" s="48">
        <f>SUM(M34:M37)</f>
        <v>5528428</v>
      </c>
    </row>
    <row r="34" spans="1:13" ht="12.75">
      <c r="A34" s="210" t="s">
        <v>55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204211</v>
      </c>
      <c r="K34" s="6">
        <v>204211</v>
      </c>
      <c r="L34" s="6">
        <v>535611</v>
      </c>
      <c r="M34" s="6">
        <v>122408</v>
      </c>
    </row>
    <row r="35" spans="1:13" ht="12.75">
      <c r="A35" s="210" t="s">
        <v>54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22753162</v>
      </c>
      <c r="K35" s="6">
        <v>6260473</v>
      </c>
      <c r="L35" s="6">
        <v>21123698</v>
      </c>
      <c r="M35" s="6">
        <v>5406020</v>
      </c>
    </row>
    <row r="36" spans="1:13" ht="12.75">
      <c r="A36" s="210" t="s">
        <v>188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10" t="s">
        <v>56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/>
      <c r="K37" s="6"/>
      <c r="L37" s="6">
        <v>0</v>
      </c>
      <c r="M37" s="6">
        <v>0</v>
      </c>
    </row>
    <row r="38" spans="1:13" ht="12.75">
      <c r="A38" s="246" t="s">
        <v>162</v>
      </c>
      <c r="B38" s="247"/>
      <c r="C38" s="247"/>
      <c r="D38" s="247"/>
      <c r="E38" s="247"/>
      <c r="F38" s="247"/>
      <c r="G38" s="247"/>
      <c r="H38" s="248"/>
      <c r="I38" s="43">
        <v>142</v>
      </c>
      <c r="J38" s="52">
        <v>0</v>
      </c>
      <c r="K38" s="52">
        <v>0</v>
      </c>
      <c r="L38" s="52">
        <v>0</v>
      </c>
      <c r="M38" s="52">
        <v>0</v>
      </c>
    </row>
    <row r="39" spans="1:13" ht="12.75">
      <c r="A39" s="249" t="s">
        <v>163</v>
      </c>
      <c r="B39" s="250"/>
      <c r="C39" s="250"/>
      <c r="D39" s="250"/>
      <c r="E39" s="250"/>
      <c r="F39" s="250"/>
      <c r="G39" s="250"/>
      <c r="H39" s="251"/>
      <c r="I39" s="44">
        <v>143</v>
      </c>
      <c r="J39" s="53">
        <v>0</v>
      </c>
      <c r="K39" s="53">
        <v>0</v>
      </c>
      <c r="L39" s="53">
        <v>0</v>
      </c>
      <c r="M39" s="53">
        <v>0</v>
      </c>
    </row>
    <row r="40" spans="1:13" ht="12.75">
      <c r="A40" s="246" t="s">
        <v>189</v>
      </c>
      <c r="B40" s="247"/>
      <c r="C40" s="247"/>
      <c r="D40" s="247"/>
      <c r="E40" s="247"/>
      <c r="F40" s="247"/>
      <c r="G40" s="247"/>
      <c r="H40" s="248"/>
      <c r="I40" s="43">
        <v>144</v>
      </c>
      <c r="J40" s="52">
        <v>0</v>
      </c>
      <c r="K40" s="52">
        <v>0</v>
      </c>
      <c r="L40" s="52">
        <v>0</v>
      </c>
      <c r="M40" s="52">
        <v>0</v>
      </c>
    </row>
    <row r="41" spans="1:13" ht="12.75">
      <c r="A41" s="249" t="s">
        <v>190</v>
      </c>
      <c r="B41" s="250"/>
      <c r="C41" s="250"/>
      <c r="D41" s="250"/>
      <c r="E41" s="250"/>
      <c r="F41" s="250"/>
      <c r="G41" s="250"/>
      <c r="H41" s="251"/>
      <c r="I41" s="44">
        <v>145</v>
      </c>
      <c r="J41" s="53">
        <v>0</v>
      </c>
      <c r="K41" s="53">
        <v>0</v>
      </c>
      <c r="L41" s="53">
        <v>0</v>
      </c>
      <c r="M41" s="53">
        <v>0</v>
      </c>
    </row>
    <row r="42" spans="1:13" ht="12.75">
      <c r="A42" s="252" t="s">
        <v>179</v>
      </c>
      <c r="B42" s="253"/>
      <c r="C42" s="253"/>
      <c r="D42" s="253"/>
      <c r="E42" s="253"/>
      <c r="F42" s="253"/>
      <c r="G42" s="253"/>
      <c r="H42" s="254"/>
      <c r="I42" s="45">
        <v>146</v>
      </c>
      <c r="J42" s="50">
        <f>J7+J27+J38+J40</f>
        <v>357340364</v>
      </c>
      <c r="K42" s="50">
        <f>K7+K27+K38+K40</f>
        <v>32897523</v>
      </c>
      <c r="L42" s="50">
        <f>L7+L27+L38+L40</f>
        <v>386437966</v>
      </c>
      <c r="M42" s="50">
        <f>M7+M27+M38+M40</f>
        <v>36971229</v>
      </c>
    </row>
    <row r="43" spans="1:13" ht="12.75">
      <c r="A43" s="255" t="s">
        <v>180</v>
      </c>
      <c r="B43" s="256"/>
      <c r="C43" s="256"/>
      <c r="D43" s="256"/>
      <c r="E43" s="256"/>
      <c r="F43" s="256"/>
      <c r="G43" s="256"/>
      <c r="H43" s="257"/>
      <c r="I43" s="46">
        <v>147</v>
      </c>
      <c r="J43" s="51">
        <f>J10+J33+J39+J41</f>
        <v>353276382</v>
      </c>
      <c r="K43" s="51">
        <f>K10+K33+K39+K41</f>
        <v>80712043</v>
      </c>
      <c r="L43" s="51">
        <f>L10+L33+L39+L41</f>
        <v>382120483</v>
      </c>
      <c r="M43" s="51">
        <f>M10+M33+M39+M41</f>
        <v>85667107</v>
      </c>
    </row>
    <row r="44" spans="1:13" ht="12.75">
      <c r="A44" s="210" t="s">
        <v>200</v>
      </c>
      <c r="B44" s="211"/>
      <c r="C44" s="211"/>
      <c r="D44" s="211"/>
      <c r="E44" s="211"/>
      <c r="F44" s="211"/>
      <c r="G44" s="211"/>
      <c r="H44" s="212"/>
      <c r="I44" s="1">
        <v>148</v>
      </c>
      <c r="J44" s="39">
        <f>J42-J43</f>
        <v>4063982</v>
      </c>
      <c r="K44" s="39">
        <f>K42-K43</f>
        <v>-47814520</v>
      </c>
      <c r="L44" s="39">
        <f>L42-L43</f>
        <v>4317483</v>
      </c>
      <c r="M44" s="39">
        <f>M42-M43</f>
        <v>-48695878</v>
      </c>
    </row>
    <row r="45" spans="1:13" ht="12.75">
      <c r="A45" s="222" t="s">
        <v>182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8">
        <f>IF(J42&gt;J43,J42-J43,0)</f>
        <v>4063982</v>
      </c>
      <c r="K45" s="18">
        <f>IF(K42&gt;K43,K42-K43,0)</f>
        <v>0</v>
      </c>
      <c r="L45" s="18">
        <f>IF(L42&gt;L43,L42-L43,0)</f>
        <v>4317483</v>
      </c>
      <c r="M45" s="18">
        <f>IF(M42&gt;M43,M42-M43,0)</f>
        <v>0</v>
      </c>
    </row>
    <row r="46" spans="1:13" ht="12.75">
      <c r="A46" s="222" t="s">
        <v>183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8">
        <f>IF(J43&gt;J42,J43-J42,0)</f>
        <v>0</v>
      </c>
      <c r="K46" s="18">
        <f>IF(K43&gt;K42,K43-K42,0)</f>
        <v>47814520</v>
      </c>
      <c r="L46" s="18">
        <f>IF(L43&gt;L42,L43-L42,0)</f>
        <v>0</v>
      </c>
      <c r="M46" s="18">
        <f>IF(M43&gt;M42,M43-M42,0)</f>
        <v>48695878</v>
      </c>
    </row>
    <row r="47" spans="1:13" ht="12.75">
      <c r="A47" s="210" t="s">
        <v>181</v>
      </c>
      <c r="B47" s="211"/>
      <c r="C47" s="211"/>
      <c r="D47" s="211"/>
      <c r="E47" s="211"/>
      <c r="F47" s="211"/>
      <c r="G47" s="211"/>
      <c r="H47" s="212"/>
      <c r="I47" s="1">
        <v>151</v>
      </c>
      <c r="J47" s="41">
        <v>1085312</v>
      </c>
      <c r="K47" s="41">
        <v>1085312</v>
      </c>
      <c r="L47" s="41">
        <v>1153035</v>
      </c>
      <c r="M47" s="41">
        <v>1153035</v>
      </c>
    </row>
    <row r="48" spans="1:13" ht="12.75">
      <c r="A48" s="210" t="s">
        <v>201</v>
      </c>
      <c r="B48" s="211"/>
      <c r="C48" s="211"/>
      <c r="D48" s="211"/>
      <c r="E48" s="211"/>
      <c r="F48" s="211"/>
      <c r="G48" s="211"/>
      <c r="H48" s="212"/>
      <c r="I48" s="1">
        <v>152</v>
      </c>
      <c r="J48" s="39">
        <f>J44-J47</f>
        <v>2978670</v>
      </c>
      <c r="K48" s="39">
        <f>K44-K47</f>
        <v>-48899832</v>
      </c>
      <c r="L48" s="39">
        <f>L44-L47</f>
        <v>3164448</v>
      </c>
      <c r="M48" s="39">
        <f>M44-M47</f>
        <v>-49848913</v>
      </c>
    </row>
    <row r="49" spans="1:13" ht="12.75">
      <c r="A49" s="222" t="s">
        <v>159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8">
        <f>IF(J48&gt;0,J48,0)</f>
        <v>2978670</v>
      </c>
      <c r="K49" s="18">
        <f>IF(K48&gt;0,K48,0)</f>
        <v>0</v>
      </c>
      <c r="L49" s="18">
        <f>IF(L48&gt;0,L48,0)</f>
        <v>3164448</v>
      </c>
      <c r="M49" s="18">
        <f>IF(M48&gt;0,M48,0)</f>
        <v>0</v>
      </c>
    </row>
    <row r="50" spans="1:13" ht="12.75">
      <c r="A50" s="258" t="s">
        <v>184</v>
      </c>
      <c r="B50" s="259"/>
      <c r="C50" s="259"/>
      <c r="D50" s="259"/>
      <c r="E50" s="259"/>
      <c r="F50" s="259"/>
      <c r="G50" s="259"/>
      <c r="H50" s="260"/>
      <c r="I50" s="2">
        <v>154</v>
      </c>
      <c r="J50" s="22">
        <f>IF(J48&lt;0,-J48,0)</f>
        <v>0</v>
      </c>
      <c r="K50" s="22">
        <f>IF(K48&lt;0,-K48,0)</f>
        <v>48899832</v>
      </c>
      <c r="L50" s="22">
        <f>IF(L48&lt;0,-L48,0)</f>
        <v>0</v>
      </c>
      <c r="M50" s="22">
        <f>IF(M48&lt;0,-M48,0)</f>
        <v>49848913</v>
      </c>
    </row>
    <row r="51" spans="1:13" ht="12.75" customHeight="1">
      <c r="A51" s="230" t="s">
        <v>274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7" t="s">
        <v>154</v>
      </c>
      <c r="B52" s="208"/>
      <c r="C52" s="208"/>
      <c r="D52" s="208"/>
      <c r="E52" s="208"/>
      <c r="F52" s="208"/>
      <c r="G52" s="208"/>
      <c r="H52" s="208"/>
      <c r="I52" s="19"/>
      <c r="J52" s="19"/>
      <c r="K52" s="19"/>
      <c r="L52" s="19"/>
      <c r="M52" s="56"/>
    </row>
    <row r="53" spans="1:13" ht="12.75">
      <c r="A53" s="261" t="s">
        <v>198</v>
      </c>
      <c r="B53" s="262"/>
      <c r="C53" s="262"/>
      <c r="D53" s="262"/>
      <c r="E53" s="262"/>
      <c r="F53" s="262"/>
      <c r="G53" s="262"/>
      <c r="H53" s="263"/>
      <c r="I53" s="1">
        <v>155</v>
      </c>
      <c r="J53" s="6"/>
      <c r="K53" s="6"/>
      <c r="L53" s="6"/>
      <c r="M53" s="6"/>
    </row>
    <row r="54" spans="1:13" ht="12.75">
      <c r="A54" s="261" t="s">
        <v>199</v>
      </c>
      <c r="B54" s="262"/>
      <c r="C54" s="262"/>
      <c r="D54" s="262"/>
      <c r="E54" s="262"/>
      <c r="F54" s="262"/>
      <c r="G54" s="262"/>
      <c r="H54" s="263"/>
      <c r="I54" s="1">
        <v>156</v>
      </c>
      <c r="J54" s="7"/>
      <c r="K54" s="7"/>
      <c r="L54" s="7"/>
      <c r="M54" s="7"/>
    </row>
    <row r="55" spans="1:13" ht="12.75" customHeight="1">
      <c r="A55" s="230" t="s">
        <v>156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7" t="s">
        <v>168</v>
      </c>
      <c r="B56" s="208"/>
      <c r="C56" s="208"/>
      <c r="D56" s="208"/>
      <c r="E56" s="208"/>
      <c r="F56" s="208"/>
      <c r="G56" s="208"/>
      <c r="H56" s="209"/>
      <c r="I56" s="8">
        <v>157</v>
      </c>
      <c r="J56" s="5">
        <f>J48</f>
        <v>2978670</v>
      </c>
      <c r="K56" s="5">
        <f>K48</f>
        <v>-48899832</v>
      </c>
      <c r="L56" s="5">
        <f>L48</f>
        <v>3164448</v>
      </c>
      <c r="M56" s="5">
        <f>M48</f>
        <v>-49848913</v>
      </c>
    </row>
    <row r="57" spans="1:13" ht="12.75">
      <c r="A57" s="210" t="s">
        <v>185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8">
        <f>SUM(J58:J64)</f>
        <v>0</v>
      </c>
      <c r="K57" s="18">
        <f>SUM(K58:K64)</f>
        <v>0</v>
      </c>
      <c r="L57" s="18">
        <f>SUM(L58:L64)</f>
        <v>0</v>
      </c>
      <c r="M57" s="18">
        <f>SUM(M58:M64)</f>
        <v>0</v>
      </c>
    </row>
    <row r="58" spans="1:13" ht="12.75">
      <c r="A58" s="210" t="s">
        <v>192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/>
      <c r="K58" s="6"/>
      <c r="L58" s="6"/>
      <c r="M58" s="6"/>
    </row>
    <row r="59" spans="1:13" ht="12.75">
      <c r="A59" s="210" t="s">
        <v>193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/>
      <c r="K59" s="6"/>
      <c r="L59" s="6"/>
      <c r="M59" s="6"/>
    </row>
    <row r="60" spans="1:13" ht="12.75">
      <c r="A60" s="210" t="s">
        <v>37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/>
      <c r="K60" s="6"/>
      <c r="L60" s="6"/>
      <c r="M60" s="6"/>
    </row>
    <row r="61" spans="1:13" ht="12.75">
      <c r="A61" s="210" t="s">
        <v>194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/>
      <c r="K61" s="6"/>
      <c r="L61" s="6"/>
      <c r="M61" s="6"/>
    </row>
    <row r="62" spans="1:13" ht="12.75">
      <c r="A62" s="210" t="s">
        <v>195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/>
      <c r="K62" s="6"/>
      <c r="L62" s="6"/>
      <c r="M62" s="6"/>
    </row>
    <row r="63" spans="1:13" ht="12.75">
      <c r="A63" s="210" t="s">
        <v>196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/>
      <c r="K63" s="6"/>
      <c r="L63" s="6"/>
      <c r="M63" s="6"/>
    </row>
    <row r="64" spans="1:13" ht="12.75">
      <c r="A64" s="210" t="s">
        <v>197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/>
      <c r="K64" s="6"/>
      <c r="L64" s="6"/>
      <c r="M64" s="6"/>
    </row>
    <row r="65" spans="1:13" ht="12.75">
      <c r="A65" s="210" t="s">
        <v>186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/>
      <c r="K65" s="6"/>
      <c r="L65" s="6"/>
      <c r="M65" s="6"/>
    </row>
    <row r="66" spans="1:13" ht="12.75">
      <c r="A66" s="210" t="s">
        <v>160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18">
        <f>J57-J65</f>
        <v>0</v>
      </c>
      <c r="K66" s="18">
        <f>K57-K65</f>
        <v>0</v>
      </c>
      <c r="L66" s="18">
        <f>L57-L65</f>
        <v>0</v>
      </c>
      <c r="M66" s="18">
        <f>M57-M65</f>
        <v>0</v>
      </c>
    </row>
    <row r="67" spans="1:13" ht="12.75">
      <c r="A67" s="210" t="s">
        <v>161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22">
        <f>J56+J66</f>
        <v>2978670</v>
      </c>
      <c r="K67" s="22">
        <f>K56+K66</f>
        <v>-48899832</v>
      </c>
      <c r="L67" s="22">
        <f>L56+L66</f>
        <v>3164448</v>
      </c>
      <c r="M67" s="22">
        <f>M56+M66</f>
        <v>-49848913</v>
      </c>
    </row>
    <row r="68" spans="1:13" ht="12.75" customHeight="1">
      <c r="A68" s="268" t="s">
        <v>275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155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.75">
      <c r="A70" s="261" t="s">
        <v>198</v>
      </c>
      <c r="B70" s="262"/>
      <c r="C70" s="262"/>
      <c r="D70" s="262"/>
      <c r="E70" s="262"/>
      <c r="F70" s="262"/>
      <c r="G70" s="262"/>
      <c r="H70" s="263"/>
      <c r="I70" s="1">
        <v>169</v>
      </c>
      <c r="J70" s="6"/>
      <c r="K70" s="6"/>
      <c r="L70" s="6"/>
      <c r="M70" s="6"/>
    </row>
    <row r="71" spans="1:13" ht="12.75">
      <c r="A71" s="265" t="s">
        <v>199</v>
      </c>
      <c r="B71" s="266"/>
      <c r="C71" s="266"/>
      <c r="D71" s="266"/>
      <c r="E71" s="266"/>
      <c r="F71" s="266"/>
      <c r="G71" s="266"/>
      <c r="H71" s="267"/>
      <c r="I71" s="4">
        <v>170</v>
      </c>
      <c r="J71" s="7"/>
      <c r="K71" s="7"/>
      <c r="L71" s="7"/>
      <c r="M71" s="7"/>
    </row>
    <row r="74" ht="12.75">
      <c r="J74" s="58"/>
    </row>
    <row r="75" ht="12.75">
      <c r="J75" s="58"/>
    </row>
  </sheetData>
  <sheetProtection/>
  <mergeCells count="73"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4:H64"/>
    <mergeCell ref="A70:H70"/>
    <mergeCell ref="A58:H58"/>
    <mergeCell ref="A59:H59"/>
    <mergeCell ref="A60:H60"/>
    <mergeCell ref="A61:H61"/>
    <mergeCell ref="A63:H63"/>
    <mergeCell ref="A47:H47"/>
    <mergeCell ref="A48:H48"/>
    <mergeCell ref="A49:H49"/>
    <mergeCell ref="A50:H50"/>
    <mergeCell ref="A51:M51"/>
    <mergeCell ref="A56:H56"/>
    <mergeCell ref="A55:M55"/>
    <mergeCell ref="A52:H52"/>
    <mergeCell ref="A53:H53"/>
    <mergeCell ref="A54:H54"/>
    <mergeCell ref="A38:H38"/>
    <mergeCell ref="A39:H39"/>
    <mergeCell ref="A40:H40"/>
    <mergeCell ref="A41:H41"/>
    <mergeCell ref="A42:H42"/>
    <mergeCell ref="A43:H43"/>
    <mergeCell ref="A46:H46"/>
    <mergeCell ref="A28:H28"/>
    <mergeCell ref="A29:H29"/>
    <mergeCell ref="A30:H30"/>
    <mergeCell ref="A31:H31"/>
    <mergeCell ref="A44:H44"/>
    <mergeCell ref="A45:H45"/>
    <mergeCell ref="A34:H34"/>
    <mergeCell ref="A35:H35"/>
    <mergeCell ref="A36:H36"/>
    <mergeCell ref="A37:H37"/>
    <mergeCell ref="A18:H18"/>
    <mergeCell ref="A19:H19"/>
    <mergeCell ref="A32:H32"/>
    <mergeCell ref="A33:H33"/>
    <mergeCell ref="A22:H22"/>
    <mergeCell ref="A23:H23"/>
    <mergeCell ref="A24:H24"/>
    <mergeCell ref="A25:H25"/>
    <mergeCell ref="A26:H26"/>
    <mergeCell ref="A27:H27"/>
    <mergeCell ref="A20:H20"/>
    <mergeCell ref="A21:H21"/>
    <mergeCell ref="A10:H10"/>
    <mergeCell ref="A11:H11"/>
    <mergeCell ref="A12:H12"/>
    <mergeCell ref="A13:H13"/>
    <mergeCell ref="A14:H14"/>
    <mergeCell ref="A15:H15"/>
    <mergeCell ref="A16:H16"/>
    <mergeCell ref="A17:H17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 M5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31496062992125984" right="0.15748031496062992" top="0.984251968503937" bottom="0.4724409448818898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L37" sqref="L37"/>
    </sheetView>
  </sheetViews>
  <sheetFormatPr defaultColWidth="9.140625" defaultRowHeight="12.75"/>
  <cols>
    <col min="1" max="7" width="9.140625" style="26" customWidth="1"/>
    <col min="8" max="9" width="7.8515625" style="26" customWidth="1"/>
    <col min="10" max="10" width="9.8515625" style="26" customWidth="1"/>
    <col min="11" max="11" width="10.28125" style="26" customWidth="1"/>
    <col min="12" max="16384" width="9.140625" style="26" customWidth="1"/>
  </cols>
  <sheetData>
    <row r="1" spans="1:11" ht="12.75" customHeight="1">
      <c r="A1" s="275" t="s">
        <v>134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302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297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3.25">
      <c r="A4" s="277" t="s">
        <v>48</v>
      </c>
      <c r="B4" s="277"/>
      <c r="C4" s="277"/>
      <c r="D4" s="277"/>
      <c r="E4" s="277"/>
      <c r="F4" s="277"/>
      <c r="G4" s="277"/>
      <c r="H4" s="277"/>
      <c r="I4" s="130" t="s">
        <v>243</v>
      </c>
      <c r="J4" s="126" t="s">
        <v>280</v>
      </c>
      <c r="K4" s="126" t="s">
        <v>281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24">
        <v>2</v>
      </c>
      <c r="J5" s="25" t="s">
        <v>246</v>
      </c>
      <c r="K5" s="25" t="s">
        <v>247</v>
      </c>
    </row>
    <row r="6" spans="1:11" ht="12.75">
      <c r="A6" s="230" t="s">
        <v>128</v>
      </c>
      <c r="B6" s="231"/>
      <c r="C6" s="231"/>
      <c r="D6" s="231"/>
      <c r="E6" s="231"/>
      <c r="F6" s="231"/>
      <c r="G6" s="231"/>
      <c r="H6" s="231"/>
      <c r="I6" s="279"/>
      <c r="J6" s="279"/>
      <c r="K6" s="280"/>
    </row>
    <row r="7" spans="1:11" ht="12.75">
      <c r="A7" s="204" t="s">
        <v>32</v>
      </c>
      <c r="B7" s="205"/>
      <c r="C7" s="205"/>
      <c r="D7" s="205"/>
      <c r="E7" s="205"/>
      <c r="F7" s="205"/>
      <c r="G7" s="205"/>
      <c r="H7" s="205"/>
      <c r="I7" s="1">
        <v>1</v>
      </c>
      <c r="J7" s="118">
        <v>4063982</v>
      </c>
      <c r="K7" s="6">
        <v>4317483</v>
      </c>
    </row>
    <row r="8" spans="1:11" ht="12.75">
      <c r="A8" s="204" t="s">
        <v>33</v>
      </c>
      <c r="B8" s="205"/>
      <c r="C8" s="205"/>
      <c r="D8" s="205"/>
      <c r="E8" s="205"/>
      <c r="F8" s="205"/>
      <c r="G8" s="205"/>
      <c r="H8" s="205"/>
      <c r="I8" s="1">
        <v>2</v>
      </c>
      <c r="J8" s="118">
        <v>119151096</v>
      </c>
      <c r="K8" s="6">
        <v>122610440</v>
      </c>
    </row>
    <row r="9" spans="1:11" ht="12.75">
      <c r="A9" s="204" t="s">
        <v>34</v>
      </c>
      <c r="B9" s="205"/>
      <c r="C9" s="205"/>
      <c r="D9" s="205"/>
      <c r="E9" s="205"/>
      <c r="F9" s="205"/>
      <c r="G9" s="205"/>
      <c r="H9" s="205"/>
      <c r="I9" s="1">
        <v>3</v>
      </c>
      <c r="J9" s="118">
        <v>6912553</v>
      </c>
      <c r="K9" s="6">
        <v>0</v>
      </c>
    </row>
    <row r="10" spans="1:11" ht="12.75">
      <c r="A10" s="204" t="s">
        <v>35</v>
      </c>
      <c r="B10" s="205"/>
      <c r="C10" s="205"/>
      <c r="D10" s="205"/>
      <c r="E10" s="205"/>
      <c r="F10" s="205"/>
      <c r="G10" s="205"/>
      <c r="H10" s="205"/>
      <c r="I10" s="1">
        <v>4</v>
      </c>
      <c r="J10" s="118">
        <v>53399</v>
      </c>
      <c r="K10" s="6">
        <v>26438832</v>
      </c>
    </row>
    <row r="11" spans="1:11" ht="12.75">
      <c r="A11" s="204" t="s">
        <v>36</v>
      </c>
      <c r="B11" s="205"/>
      <c r="C11" s="205"/>
      <c r="D11" s="205"/>
      <c r="E11" s="205"/>
      <c r="F11" s="205"/>
      <c r="G11" s="205"/>
      <c r="H11" s="205"/>
      <c r="I11" s="1">
        <v>5</v>
      </c>
      <c r="J11" s="118">
        <v>5671696</v>
      </c>
      <c r="K11" s="6">
        <v>0</v>
      </c>
    </row>
    <row r="12" spans="1:11" ht="12.75">
      <c r="A12" s="204" t="s">
        <v>40</v>
      </c>
      <c r="B12" s="205"/>
      <c r="C12" s="205"/>
      <c r="D12" s="205"/>
      <c r="E12" s="205"/>
      <c r="F12" s="205"/>
      <c r="G12" s="205"/>
      <c r="H12" s="205"/>
      <c r="I12" s="1">
        <v>6</v>
      </c>
      <c r="J12" s="118">
        <v>3566081</v>
      </c>
      <c r="K12" s="6">
        <v>6934</v>
      </c>
    </row>
    <row r="13" spans="1:11" ht="12.75">
      <c r="A13" s="210" t="s">
        <v>129</v>
      </c>
      <c r="B13" s="211"/>
      <c r="C13" s="211"/>
      <c r="D13" s="211"/>
      <c r="E13" s="211"/>
      <c r="F13" s="211"/>
      <c r="G13" s="211"/>
      <c r="H13" s="211"/>
      <c r="I13" s="1">
        <v>7</v>
      </c>
      <c r="J13" s="119">
        <f>SUM(J7:J12)</f>
        <v>139418807</v>
      </c>
      <c r="K13" s="39">
        <f>SUM(K7:K12)</f>
        <v>153373689</v>
      </c>
    </row>
    <row r="14" spans="1:11" ht="12.75">
      <c r="A14" s="204" t="s">
        <v>41</v>
      </c>
      <c r="B14" s="205"/>
      <c r="C14" s="205"/>
      <c r="D14" s="205"/>
      <c r="E14" s="205"/>
      <c r="F14" s="205"/>
      <c r="G14" s="205"/>
      <c r="H14" s="205"/>
      <c r="I14" s="1">
        <v>8</v>
      </c>
      <c r="J14" s="118">
        <v>0</v>
      </c>
      <c r="K14" s="6">
        <f>6180771+1153035</f>
        <v>7333806</v>
      </c>
    </row>
    <row r="15" spans="1:11" ht="12.75">
      <c r="A15" s="204" t="s">
        <v>42</v>
      </c>
      <c r="B15" s="205"/>
      <c r="C15" s="205"/>
      <c r="D15" s="205"/>
      <c r="E15" s="205"/>
      <c r="F15" s="205"/>
      <c r="G15" s="205"/>
      <c r="H15" s="205"/>
      <c r="I15" s="1">
        <v>9</v>
      </c>
      <c r="J15" s="118">
        <v>0</v>
      </c>
      <c r="K15" s="6">
        <v>0</v>
      </c>
    </row>
    <row r="16" spans="1:11" ht="12.75">
      <c r="A16" s="204" t="s">
        <v>43</v>
      </c>
      <c r="B16" s="205"/>
      <c r="C16" s="205"/>
      <c r="D16" s="205"/>
      <c r="E16" s="205"/>
      <c r="F16" s="205"/>
      <c r="G16" s="205"/>
      <c r="H16" s="205"/>
      <c r="I16" s="1">
        <v>10</v>
      </c>
      <c r="J16" s="118">
        <v>0</v>
      </c>
      <c r="K16" s="6">
        <v>1900830</v>
      </c>
    </row>
    <row r="17" spans="1:11" ht="12.75">
      <c r="A17" s="204" t="s">
        <v>44</v>
      </c>
      <c r="B17" s="205"/>
      <c r="C17" s="205"/>
      <c r="D17" s="205"/>
      <c r="E17" s="205"/>
      <c r="F17" s="205"/>
      <c r="G17" s="205"/>
      <c r="H17" s="205"/>
      <c r="I17" s="1">
        <v>11</v>
      </c>
      <c r="J17" s="118">
        <v>43018599</v>
      </c>
      <c r="K17" s="6">
        <v>64113379</v>
      </c>
    </row>
    <row r="18" spans="1:11" ht="12.75">
      <c r="A18" s="210" t="s">
        <v>130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9">
        <f>SUM(J14:J17)</f>
        <v>43018599</v>
      </c>
      <c r="K18" s="39">
        <f>SUM(K14:K17)</f>
        <v>73348015</v>
      </c>
    </row>
    <row r="19" spans="1:11" ht="12.75">
      <c r="A19" s="210" t="s">
        <v>28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9">
        <f>IF(J13&gt;J18,J13-J18,0)</f>
        <v>96400208</v>
      </c>
      <c r="K19" s="39">
        <f>IF(K13&gt;K18,K13-K18,0)</f>
        <v>80025674</v>
      </c>
    </row>
    <row r="20" spans="1:11" ht="12.75">
      <c r="A20" s="210" t="s">
        <v>29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9">
        <f>IF(J18&gt;J13,J18-J13,0)</f>
        <v>0</v>
      </c>
      <c r="K20" s="39">
        <f>IF(K18&gt;K13,K18-K13,0)</f>
        <v>0</v>
      </c>
    </row>
    <row r="21" spans="1:11" ht="12.75">
      <c r="A21" s="230" t="s">
        <v>131</v>
      </c>
      <c r="B21" s="231"/>
      <c r="C21" s="231"/>
      <c r="D21" s="231"/>
      <c r="E21" s="231"/>
      <c r="F21" s="231"/>
      <c r="G21" s="231"/>
      <c r="H21" s="231"/>
      <c r="I21" s="279"/>
      <c r="J21" s="279"/>
      <c r="K21" s="280"/>
    </row>
    <row r="22" spans="1:11" ht="12.75">
      <c r="A22" s="204" t="s">
        <v>145</v>
      </c>
      <c r="B22" s="205"/>
      <c r="C22" s="205"/>
      <c r="D22" s="205"/>
      <c r="E22" s="205"/>
      <c r="F22" s="205"/>
      <c r="G22" s="205"/>
      <c r="H22" s="205"/>
      <c r="I22" s="1">
        <v>15</v>
      </c>
      <c r="J22" s="118">
        <v>0</v>
      </c>
      <c r="K22" s="6">
        <v>0</v>
      </c>
    </row>
    <row r="23" spans="1:11" ht="12.75">
      <c r="A23" s="204" t="s">
        <v>146</v>
      </c>
      <c r="B23" s="205"/>
      <c r="C23" s="205"/>
      <c r="D23" s="205"/>
      <c r="E23" s="205"/>
      <c r="F23" s="205"/>
      <c r="G23" s="205"/>
      <c r="H23" s="205"/>
      <c r="I23" s="1">
        <v>16</v>
      </c>
      <c r="J23" s="118">
        <v>0</v>
      </c>
      <c r="K23" s="6">
        <v>0</v>
      </c>
    </row>
    <row r="24" spans="1:11" ht="12.75">
      <c r="A24" s="204" t="s">
        <v>147</v>
      </c>
      <c r="B24" s="205"/>
      <c r="C24" s="205"/>
      <c r="D24" s="205"/>
      <c r="E24" s="205"/>
      <c r="F24" s="205"/>
      <c r="G24" s="205"/>
      <c r="H24" s="205"/>
      <c r="I24" s="1">
        <v>17</v>
      </c>
      <c r="J24" s="118">
        <v>0</v>
      </c>
      <c r="K24" s="6">
        <v>0</v>
      </c>
    </row>
    <row r="25" spans="1:11" ht="12.75">
      <c r="A25" s="204" t="s">
        <v>148</v>
      </c>
      <c r="B25" s="205"/>
      <c r="C25" s="205"/>
      <c r="D25" s="205"/>
      <c r="E25" s="205"/>
      <c r="F25" s="205"/>
      <c r="G25" s="205"/>
      <c r="H25" s="205"/>
      <c r="I25" s="1">
        <v>18</v>
      </c>
      <c r="J25" s="118">
        <v>0</v>
      </c>
      <c r="K25" s="6">
        <v>0</v>
      </c>
    </row>
    <row r="26" spans="1:11" ht="12.75">
      <c r="A26" s="204" t="s">
        <v>149</v>
      </c>
      <c r="B26" s="205"/>
      <c r="C26" s="205"/>
      <c r="D26" s="205"/>
      <c r="E26" s="205"/>
      <c r="F26" s="205"/>
      <c r="G26" s="205"/>
      <c r="H26" s="205"/>
      <c r="I26" s="1">
        <v>19</v>
      </c>
      <c r="J26" s="118">
        <v>1181570</v>
      </c>
      <c r="K26" s="6">
        <v>1685993</v>
      </c>
    </row>
    <row r="27" spans="1:11" ht="12.75">
      <c r="A27" s="210" t="s">
        <v>135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9">
        <f>SUM(J22:J26)</f>
        <v>1181570</v>
      </c>
      <c r="K27" s="39">
        <f>SUM(K22:K26)</f>
        <v>1685993</v>
      </c>
    </row>
    <row r="28" spans="1:11" ht="12.75">
      <c r="A28" s="204" t="s">
        <v>99</v>
      </c>
      <c r="B28" s="205"/>
      <c r="C28" s="205"/>
      <c r="D28" s="205"/>
      <c r="E28" s="205"/>
      <c r="F28" s="205"/>
      <c r="G28" s="205"/>
      <c r="H28" s="205"/>
      <c r="I28" s="1">
        <v>21</v>
      </c>
      <c r="J28" s="118">
        <v>123118692</v>
      </c>
      <c r="K28" s="6">
        <v>132923484</v>
      </c>
    </row>
    <row r="29" spans="1:11" ht="12.75">
      <c r="A29" s="204" t="s">
        <v>100</v>
      </c>
      <c r="B29" s="205"/>
      <c r="C29" s="205"/>
      <c r="D29" s="205"/>
      <c r="E29" s="205"/>
      <c r="F29" s="205"/>
      <c r="G29" s="205"/>
      <c r="H29" s="205"/>
      <c r="I29" s="1">
        <v>22</v>
      </c>
      <c r="J29" s="118">
        <v>7499900</v>
      </c>
      <c r="K29" s="6">
        <v>7499900</v>
      </c>
    </row>
    <row r="30" spans="1:11" ht="12.75">
      <c r="A30" s="204" t="s">
        <v>11</v>
      </c>
      <c r="B30" s="205"/>
      <c r="C30" s="205"/>
      <c r="D30" s="205"/>
      <c r="E30" s="205"/>
      <c r="F30" s="205"/>
      <c r="G30" s="205"/>
      <c r="H30" s="205"/>
      <c r="I30" s="1">
        <v>23</v>
      </c>
      <c r="J30" s="118">
        <v>0</v>
      </c>
      <c r="K30" s="6">
        <v>0</v>
      </c>
    </row>
    <row r="31" spans="1:11" ht="12.75">
      <c r="A31" s="210" t="s">
        <v>3</v>
      </c>
      <c r="B31" s="211"/>
      <c r="C31" s="211"/>
      <c r="D31" s="211"/>
      <c r="E31" s="211"/>
      <c r="F31" s="211"/>
      <c r="G31" s="211"/>
      <c r="H31" s="211"/>
      <c r="I31" s="1">
        <v>24</v>
      </c>
      <c r="J31" s="119">
        <f>SUM(J28:J30)</f>
        <v>130618592</v>
      </c>
      <c r="K31" s="39">
        <f>SUM(K28:K30)</f>
        <v>140423384</v>
      </c>
    </row>
    <row r="32" spans="1:11" ht="12.75">
      <c r="A32" s="210" t="s">
        <v>30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9">
        <f>IF(J27&gt;J31,J27-J31,0)</f>
        <v>0</v>
      </c>
      <c r="K32" s="39">
        <f>IF(K27&gt;K31,K27-K31,0)</f>
        <v>0</v>
      </c>
    </row>
    <row r="33" spans="1:11" ht="12.75">
      <c r="A33" s="210" t="s">
        <v>31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9">
        <f>IF(J31&gt;J27,J31-J27,0)</f>
        <v>129437022</v>
      </c>
      <c r="K33" s="39">
        <f>IF(K31&gt;K27,K31-K27,0)</f>
        <v>138737391</v>
      </c>
    </row>
    <row r="34" spans="1:11" ht="12.75">
      <c r="A34" s="230" t="s">
        <v>132</v>
      </c>
      <c r="B34" s="231"/>
      <c r="C34" s="231"/>
      <c r="D34" s="231"/>
      <c r="E34" s="231"/>
      <c r="F34" s="231"/>
      <c r="G34" s="231"/>
      <c r="H34" s="231"/>
      <c r="I34" s="279"/>
      <c r="J34" s="279"/>
      <c r="K34" s="280"/>
    </row>
    <row r="35" spans="1:11" ht="12.75">
      <c r="A35" s="204" t="s">
        <v>141</v>
      </c>
      <c r="B35" s="205"/>
      <c r="C35" s="205"/>
      <c r="D35" s="205"/>
      <c r="E35" s="205"/>
      <c r="F35" s="205"/>
      <c r="G35" s="205"/>
      <c r="H35" s="205"/>
      <c r="I35" s="1">
        <v>27</v>
      </c>
      <c r="J35" s="118">
        <v>0</v>
      </c>
      <c r="K35" s="6">
        <v>0</v>
      </c>
    </row>
    <row r="36" spans="1:11" ht="12.75">
      <c r="A36" s="204" t="s">
        <v>21</v>
      </c>
      <c r="B36" s="205"/>
      <c r="C36" s="205"/>
      <c r="D36" s="205"/>
      <c r="E36" s="205"/>
      <c r="F36" s="205"/>
      <c r="G36" s="205"/>
      <c r="H36" s="205"/>
      <c r="I36" s="1">
        <v>28</v>
      </c>
      <c r="J36" s="118">
        <v>81410647</v>
      </c>
      <c r="K36" s="6">
        <v>112201280</v>
      </c>
    </row>
    <row r="37" spans="1:11" ht="12.75">
      <c r="A37" s="204" t="s">
        <v>22</v>
      </c>
      <c r="B37" s="205"/>
      <c r="C37" s="205"/>
      <c r="D37" s="205"/>
      <c r="E37" s="205"/>
      <c r="F37" s="205"/>
      <c r="G37" s="205"/>
      <c r="H37" s="205"/>
      <c r="I37" s="1">
        <v>29</v>
      </c>
      <c r="J37" s="118">
        <v>0</v>
      </c>
      <c r="K37" s="6">
        <v>0</v>
      </c>
    </row>
    <row r="38" spans="1:11" ht="12.75">
      <c r="A38" s="210" t="s">
        <v>57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9">
        <f>SUM(J35:J37)</f>
        <v>81410647</v>
      </c>
      <c r="K38" s="39">
        <f>SUM(K35:K37)</f>
        <v>112201280</v>
      </c>
    </row>
    <row r="39" spans="1:11" ht="12.75">
      <c r="A39" s="204" t="s">
        <v>23</v>
      </c>
      <c r="B39" s="205"/>
      <c r="C39" s="205"/>
      <c r="D39" s="205"/>
      <c r="E39" s="205"/>
      <c r="F39" s="205"/>
      <c r="G39" s="205"/>
      <c r="H39" s="205"/>
      <c r="I39" s="1">
        <v>31</v>
      </c>
      <c r="J39" s="118">
        <v>43406499</v>
      </c>
      <c r="K39" s="6">
        <v>48259326</v>
      </c>
    </row>
    <row r="40" spans="1:11" ht="12.75">
      <c r="A40" s="204" t="s">
        <v>24</v>
      </c>
      <c r="B40" s="205"/>
      <c r="C40" s="205"/>
      <c r="D40" s="205"/>
      <c r="E40" s="205"/>
      <c r="F40" s="205"/>
      <c r="G40" s="205"/>
      <c r="H40" s="205"/>
      <c r="I40" s="1">
        <v>32</v>
      </c>
      <c r="J40" s="118">
        <v>0</v>
      </c>
      <c r="K40" s="6">
        <v>0</v>
      </c>
    </row>
    <row r="41" spans="1:11" ht="12.75">
      <c r="A41" s="204" t="s">
        <v>25</v>
      </c>
      <c r="B41" s="205"/>
      <c r="C41" s="205"/>
      <c r="D41" s="205"/>
      <c r="E41" s="205"/>
      <c r="F41" s="205"/>
      <c r="G41" s="205"/>
      <c r="H41" s="205"/>
      <c r="I41" s="1">
        <v>33</v>
      </c>
      <c r="J41" s="118">
        <v>3784316</v>
      </c>
      <c r="K41" s="6">
        <v>4488747</v>
      </c>
    </row>
    <row r="42" spans="1:11" ht="12.75">
      <c r="A42" s="204" t="s">
        <v>26</v>
      </c>
      <c r="B42" s="205"/>
      <c r="C42" s="205"/>
      <c r="D42" s="205"/>
      <c r="E42" s="205"/>
      <c r="F42" s="205"/>
      <c r="G42" s="205"/>
      <c r="H42" s="205"/>
      <c r="I42" s="1">
        <v>34</v>
      </c>
      <c r="J42" s="118">
        <v>0</v>
      </c>
      <c r="K42" s="6">
        <v>0</v>
      </c>
    </row>
    <row r="43" spans="1:11" ht="12.75">
      <c r="A43" s="204" t="s">
        <v>27</v>
      </c>
      <c r="B43" s="205"/>
      <c r="C43" s="205"/>
      <c r="D43" s="205"/>
      <c r="E43" s="205"/>
      <c r="F43" s="205"/>
      <c r="G43" s="205"/>
      <c r="H43" s="205"/>
      <c r="I43" s="1">
        <v>35</v>
      </c>
      <c r="J43" s="118">
        <v>0</v>
      </c>
      <c r="K43" s="6">
        <v>0</v>
      </c>
    </row>
    <row r="44" spans="1:11" ht="12.75">
      <c r="A44" s="210" t="s">
        <v>58</v>
      </c>
      <c r="B44" s="211"/>
      <c r="C44" s="211"/>
      <c r="D44" s="211"/>
      <c r="E44" s="211"/>
      <c r="F44" s="211"/>
      <c r="G44" s="211"/>
      <c r="H44" s="211"/>
      <c r="I44" s="1">
        <v>36</v>
      </c>
      <c r="J44" s="120">
        <f>SUM(J39:J43)</f>
        <v>47190815</v>
      </c>
      <c r="K44" s="18">
        <f>SUM(K39:K43)</f>
        <v>52748073</v>
      </c>
    </row>
    <row r="45" spans="1:11" ht="12.75">
      <c r="A45" s="210" t="s">
        <v>12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9">
        <f>IF(J38&gt;J44,J38-J44,0)</f>
        <v>34219832</v>
      </c>
      <c r="K45" s="39">
        <f>IF(K38&gt;K44,K38-K44,0)</f>
        <v>59453207</v>
      </c>
    </row>
    <row r="46" spans="1:11" ht="12.75">
      <c r="A46" s="210" t="s">
        <v>13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9">
        <f>IF(J44&gt;J38,J44-J38,0)</f>
        <v>0</v>
      </c>
      <c r="K46" s="39">
        <f>IF(K44&gt;K38,K44-K38,0)</f>
        <v>0</v>
      </c>
    </row>
    <row r="47" spans="1:11" ht="12.75">
      <c r="A47" s="204" t="s">
        <v>59</v>
      </c>
      <c r="B47" s="205"/>
      <c r="C47" s="205"/>
      <c r="D47" s="205"/>
      <c r="E47" s="205"/>
      <c r="F47" s="205"/>
      <c r="G47" s="205"/>
      <c r="H47" s="205"/>
      <c r="I47" s="1">
        <v>39</v>
      </c>
      <c r="J47" s="120">
        <f>IF(J19-J20+J32-J33+J45-J46&gt;0,J19-J20+J32-J33+J45-J46,0)</f>
        <v>1183018</v>
      </c>
      <c r="K47" s="18">
        <f>IF(K19-K20+K32-K33+K45-K46&gt;0,K19-K20+K32-K33+K45-K46,0)</f>
        <v>741490</v>
      </c>
    </row>
    <row r="48" spans="1:11" ht="12.75">
      <c r="A48" s="204" t="s">
        <v>60</v>
      </c>
      <c r="B48" s="205"/>
      <c r="C48" s="205"/>
      <c r="D48" s="205"/>
      <c r="E48" s="205"/>
      <c r="F48" s="205"/>
      <c r="G48" s="205"/>
      <c r="H48" s="205"/>
      <c r="I48" s="1">
        <v>40</v>
      </c>
      <c r="J48" s="120">
        <f>IF(J20-J19+J33-J32+J46-J45&gt;0,J20-J19+J33-J32+J46-J45,0)</f>
        <v>0</v>
      </c>
      <c r="K48" s="18">
        <f>IF(K20-K19+K33-K32+K46-K45&gt;0,K20-K19+K33-K32+K46-K45,0)</f>
        <v>0</v>
      </c>
    </row>
    <row r="49" spans="1:11" ht="12.75">
      <c r="A49" s="204" t="s">
        <v>133</v>
      </c>
      <c r="B49" s="205"/>
      <c r="C49" s="205"/>
      <c r="D49" s="205"/>
      <c r="E49" s="205"/>
      <c r="F49" s="205"/>
      <c r="G49" s="205"/>
      <c r="H49" s="205"/>
      <c r="I49" s="1">
        <v>41</v>
      </c>
      <c r="J49" s="118">
        <v>2112478</v>
      </c>
      <c r="K49" s="6">
        <v>3295496</v>
      </c>
    </row>
    <row r="50" spans="1:11" ht="12.75">
      <c r="A50" s="204" t="s">
        <v>142</v>
      </c>
      <c r="B50" s="205"/>
      <c r="C50" s="205"/>
      <c r="D50" s="205"/>
      <c r="E50" s="205"/>
      <c r="F50" s="205"/>
      <c r="G50" s="205"/>
      <c r="H50" s="205"/>
      <c r="I50" s="1">
        <v>42</v>
      </c>
      <c r="J50" s="118">
        <f>J47</f>
        <v>1183018</v>
      </c>
      <c r="K50" s="6">
        <f>K47</f>
        <v>741490</v>
      </c>
    </row>
    <row r="51" spans="1:11" ht="12.75">
      <c r="A51" s="204" t="s">
        <v>143</v>
      </c>
      <c r="B51" s="205"/>
      <c r="C51" s="205"/>
      <c r="D51" s="205"/>
      <c r="E51" s="205"/>
      <c r="F51" s="205"/>
      <c r="G51" s="205"/>
      <c r="H51" s="205"/>
      <c r="I51" s="1">
        <v>43</v>
      </c>
      <c r="J51" s="118">
        <f>J48</f>
        <v>0</v>
      </c>
      <c r="K51" s="6">
        <f>K48</f>
        <v>0</v>
      </c>
    </row>
    <row r="52" spans="1:11" ht="12.75">
      <c r="A52" s="236" t="s">
        <v>144</v>
      </c>
      <c r="B52" s="237"/>
      <c r="C52" s="237"/>
      <c r="D52" s="237"/>
      <c r="E52" s="237"/>
      <c r="F52" s="237"/>
      <c r="G52" s="237"/>
      <c r="H52" s="237"/>
      <c r="I52" s="4">
        <v>44</v>
      </c>
      <c r="J52" s="121">
        <f>J49+J50-J51</f>
        <v>3295496</v>
      </c>
      <c r="K52" s="22">
        <f>K49+K50-K51</f>
        <v>4036986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3:H43"/>
    <mergeCell ref="A44:H44"/>
    <mergeCell ref="A41:H41"/>
    <mergeCell ref="A42:H42"/>
    <mergeCell ref="A27:H27"/>
    <mergeCell ref="A28:H28"/>
    <mergeCell ref="A29:H29"/>
    <mergeCell ref="A30:H30"/>
    <mergeCell ref="A31:H31"/>
    <mergeCell ref="A32:H32"/>
    <mergeCell ref="A35:H35"/>
    <mergeCell ref="A36:H36"/>
    <mergeCell ref="A17:H17"/>
    <mergeCell ref="A18:H18"/>
    <mergeCell ref="A19:H19"/>
    <mergeCell ref="A20:H20"/>
    <mergeCell ref="A33:H33"/>
    <mergeCell ref="A34:K34"/>
    <mergeCell ref="A23:H23"/>
    <mergeCell ref="A24:H24"/>
    <mergeCell ref="A25:H25"/>
    <mergeCell ref="A26:H26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N16" sqref="N16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7" width="9.140625" style="26" customWidth="1"/>
    <col min="8" max="8" width="5.140625" style="26" customWidth="1"/>
    <col min="9" max="9" width="8.421875" style="26" customWidth="1"/>
    <col min="10" max="10" width="9.8515625" style="26" customWidth="1"/>
    <col min="11" max="11" width="10.00390625" style="26" customWidth="1"/>
    <col min="12" max="16384" width="9.140625" style="26" customWidth="1"/>
  </cols>
  <sheetData>
    <row r="1" spans="1:12" ht="12.75">
      <c r="A1" s="285" t="s">
        <v>244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62"/>
    </row>
    <row r="2" spans="1:12" ht="15.75">
      <c r="A2" s="60"/>
      <c r="B2" s="61"/>
      <c r="C2" s="287" t="s">
        <v>245</v>
      </c>
      <c r="D2" s="287"/>
      <c r="E2" s="127">
        <v>43101</v>
      </c>
      <c r="F2" s="63" t="s">
        <v>214</v>
      </c>
      <c r="G2" s="288">
        <v>43465</v>
      </c>
      <c r="H2" s="289"/>
      <c r="I2" s="61"/>
      <c r="J2" s="61"/>
      <c r="K2" s="61"/>
      <c r="L2" s="64"/>
    </row>
    <row r="3" spans="1:11" ht="23.25">
      <c r="A3" s="277" t="s">
        <v>48</v>
      </c>
      <c r="B3" s="277"/>
      <c r="C3" s="277"/>
      <c r="D3" s="277"/>
      <c r="E3" s="277"/>
      <c r="F3" s="277"/>
      <c r="G3" s="277"/>
      <c r="H3" s="277"/>
      <c r="I3" s="128" t="s">
        <v>243</v>
      </c>
      <c r="J3" s="126" t="s">
        <v>122</v>
      </c>
      <c r="K3" s="126" t="s">
        <v>123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65">
        <v>2</v>
      </c>
      <c r="J4" s="25" t="s">
        <v>246</v>
      </c>
      <c r="K4" s="25" t="s">
        <v>247</v>
      </c>
    </row>
    <row r="5" spans="1:11" ht="12.75">
      <c r="A5" s="204" t="s">
        <v>248</v>
      </c>
      <c r="B5" s="205"/>
      <c r="C5" s="205"/>
      <c r="D5" s="205"/>
      <c r="E5" s="205"/>
      <c r="F5" s="205"/>
      <c r="G5" s="205"/>
      <c r="H5" s="205"/>
      <c r="I5" s="1">
        <v>1</v>
      </c>
      <c r="J5" s="5">
        <v>185315700</v>
      </c>
      <c r="K5" s="5">
        <v>185315700</v>
      </c>
    </row>
    <row r="6" spans="1:11" ht="12.75">
      <c r="A6" s="204" t="s">
        <v>249</v>
      </c>
      <c r="B6" s="205"/>
      <c r="C6" s="205"/>
      <c r="D6" s="205"/>
      <c r="E6" s="205"/>
      <c r="F6" s="205"/>
      <c r="G6" s="205"/>
      <c r="H6" s="205"/>
      <c r="I6" s="1">
        <v>2</v>
      </c>
      <c r="J6" s="6">
        <v>8630224</v>
      </c>
      <c r="K6" s="6">
        <v>8630224</v>
      </c>
    </row>
    <row r="7" spans="1:11" ht="12.75">
      <c r="A7" s="204" t="s">
        <v>250</v>
      </c>
      <c r="B7" s="205"/>
      <c r="C7" s="205"/>
      <c r="D7" s="205"/>
      <c r="E7" s="205"/>
      <c r="F7" s="205"/>
      <c r="G7" s="205"/>
      <c r="H7" s="205"/>
      <c r="I7" s="1">
        <v>3</v>
      </c>
      <c r="J7" s="6">
        <v>9593340</v>
      </c>
      <c r="K7" s="6">
        <v>9593340</v>
      </c>
    </row>
    <row r="8" spans="1:11" ht="12.75">
      <c r="A8" s="204" t="s">
        <v>251</v>
      </c>
      <c r="B8" s="205"/>
      <c r="C8" s="205"/>
      <c r="D8" s="205"/>
      <c r="E8" s="205"/>
      <c r="F8" s="205"/>
      <c r="G8" s="205"/>
      <c r="H8" s="205"/>
      <c r="I8" s="1">
        <v>4</v>
      </c>
      <c r="J8" s="6">
        <v>43800294</v>
      </c>
      <c r="K8" s="6">
        <v>46778964.78</v>
      </c>
    </row>
    <row r="9" spans="1:11" ht="12.75">
      <c r="A9" s="204" t="s">
        <v>252</v>
      </c>
      <c r="B9" s="205"/>
      <c r="C9" s="205"/>
      <c r="D9" s="205"/>
      <c r="E9" s="205"/>
      <c r="F9" s="205"/>
      <c r="G9" s="205"/>
      <c r="H9" s="205"/>
      <c r="I9" s="1">
        <v>5</v>
      </c>
      <c r="J9" s="6">
        <v>2978670</v>
      </c>
      <c r="K9" s="6">
        <v>3164447</v>
      </c>
    </row>
    <row r="10" spans="1:11" ht="12.75">
      <c r="A10" s="204" t="s">
        <v>253</v>
      </c>
      <c r="B10" s="205"/>
      <c r="C10" s="205"/>
      <c r="D10" s="205"/>
      <c r="E10" s="205"/>
      <c r="F10" s="205"/>
      <c r="G10" s="205"/>
      <c r="H10" s="205"/>
      <c r="I10" s="1">
        <v>6</v>
      </c>
      <c r="J10" s="6">
        <v>533309265</v>
      </c>
      <c r="K10" s="6">
        <v>498034330</v>
      </c>
    </row>
    <row r="11" spans="1:11" ht="12.75">
      <c r="A11" s="204" t="s">
        <v>254</v>
      </c>
      <c r="B11" s="205"/>
      <c r="C11" s="205"/>
      <c r="D11" s="205"/>
      <c r="E11" s="205"/>
      <c r="F11" s="205"/>
      <c r="G11" s="205"/>
      <c r="H11" s="205"/>
      <c r="I11" s="1">
        <v>7</v>
      </c>
      <c r="J11" s="6">
        <v>0</v>
      </c>
      <c r="K11" s="6">
        <v>0</v>
      </c>
    </row>
    <row r="12" spans="1:11" ht="12.75">
      <c r="A12" s="204" t="s">
        <v>255</v>
      </c>
      <c r="B12" s="205"/>
      <c r="C12" s="205"/>
      <c r="D12" s="205"/>
      <c r="E12" s="205"/>
      <c r="F12" s="205"/>
      <c r="G12" s="205"/>
      <c r="H12" s="205"/>
      <c r="I12" s="1">
        <v>8</v>
      </c>
      <c r="J12" s="6">
        <v>0</v>
      </c>
      <c r="K12" s="6">
        <v>0</v>
      </c>
    </row>
    <row r="13" spans="1:11" ht="12.75">
      <c r="A13" s="204" t="s">
        <v>256</v>
      </c>
      <c r="B13" s="205"/>
      <c r="C13" s="205"/>
      <c r="D13" s="205"/>
      <c r="E13" s="205"/>
      <c r="F13" s="205"/>
      <c r="G13" s="205"/>
      <c r="H13" s="205"/>
      <c r="I13" s="1">
        <v>9</v>
      </c>
      <c r="J13" s="6">
        <v>0</v>
      </c>
      <c r="K13" s="6">
        <v>0</v>
      </c>
    </row>
    <row r="14" spans="1:11" ht="12.75">
      <c r="A14" s="210" t="s">
        <v>257</v>
      </c>
      <c r="B14" s="211"/>
      <c r="C14" s="211"/>
      <c r="D14" s="211"/>
      <c r="E14" s="211"/>
      <c r="F14" s="211"/>
      <c r="G14" s="211"/>
      <c r="H14" s="211"/>
      <c r="I14" s="1">
        <v>10</v>
      </c>
      <c r="J14" s="18">
        <f>SUM(J5:J13)</f>
        <v>783627493</v>
      </c>
      <c r="K14" s="18">
        <f>SUM(K5:K13)</f>
        <v>751517005.78</v>
      </c>
    </row>
    <row r="15" spans="1:11" ht="12.75">
      <c r="A15" s="204" t="s">
        <v>258</v>
      </c>
      <c r="B15" s="205"/>
      <c r="C15" s="205"/>
      <c r="D15" s="205"/>
      <c r="E15" s="205"/>
      <c r="F15" s="205"/>
      <c r="G15" s="205"/>
      <c r="H15" s="205"/>
      <c r="I15" s="1">
        <v>11</v>
      </c>
      <c r="J15" s="6">
        <v>0</v>
      </c>
      <c r="K15" s="6">
        <v>0</v>
      </c>
    </row>
    <row r="16" spans="1:11" ht="12.75">
      <c r="A16" s="204" t="s">
        <v>259</v>
      </c>
      <c r="B16" s="205"/>
      <c r="C16" s="205"/>
      <c r="D16" s="205"/>
      <c r="E16" s="205"/>
      <c r="F16" s="205"/>
      <c r="G16" s="205"/>
      <c r="H16" s="205"/>
      <c r="I16" s="1">
        <v>12</v>
      </c>
      <c r="J16" s="6">
        <v>117067887</v>
      </c>
      <c r="K16" s="6">
        <v>109324609</v>
      </c>
    </row>
    <row r="17" spans="1:11" ht="12.75">
      <c r="A17" s="204" t="s">
        <v>260</v>
      </c>
      <c r="B17" s="205"/>
      <c r="C17" s="205"/>
      <c r="D17" s="205"/>
      <c r="E17" s="205"/>
      <c r="F17" s="205"/>
      <c r="G17" s="205"/>
      <c r="H17" s="205"/>
      <c r="I17" s="1">
        <v>13</v>
      </c>
      <c r="J17" s="6">
        <v>0</v>
      </c>
      <c r="K17" s="6">
        <v>0</v>
      </c>
    </row>
    <row r="18" spans="1:11" ht="12.75">
      <c r="A18" s="204" t="s">
        <v>261</v>
      </c>
      <c r="B18" s="205"/>
      <c r="C18" s="205"/>
      <c r="D18" s="205"/>
      <c r="E18" s="205"/>
      <c r="F18" s="205"/>
      <c r="G18" s="205"/>
      <c r="H18" s="205"/>
      <c r="I18" s="1">
        <v>14</v>
      </c>
      <c r="J18" s="6">
        <v>0</v>
      </c>
      <c r="K18" s="6">
        <v>0</v>
      </c>
    </row>
    <row r="19" spans="1:11" ht="12.75">
      <c r="A19" s="204" t="s">
        <v>262</v>
      </c>
      <c r="B19" s="205"/>
      <c r="C19" s="205"/>
      <c r="D19" s="205"/>
      <c r="E19" s="205"/>
      <c r="F19" s="205"/>
      <c r="G19" s="205"/>
      <c r="H19" s="205"/>
      <c r="I19" s="1">
        <v>15</v>
      </c>
      <c r="J19" s="6">
        <v>0</v>
      </c>
      <c r="K19" s="6">
        <v>0</v>
      </c>
    </row>
    <row r="20" spans="1:11" ht="12.75">
      <c r="A20" s="204" t="s">
        <v>263</v>
      </c>
      <c r="B20" s="205"/>
      <c r="C20" s="205"/>
      <c r="D20" s="205"/>
      <c r="E20" s="205"/>
      <c r="F20" s="205"/>
      <c r="G20" s="205"/>
      <c r="H20" s="205"/>
      <c r="I20" s="1">
        <v>16</v>
      </c>
      <c r="J20" s="6">
        <v>0</v>
      </c>
      <c r="K20" s="6">
        <v>0</v>
      </c>
    </row>
    <row r="21" spans="1:11" ht="12.75">
      <c r="A21" s="210" t="s">
        <v>264</v>
      </c>
      <c r="B21" s="211"/>
      <c r="C21" s="211"/>
      <c r="D21" s="211"/>
      <c r="E21" s="211"/>
      <c r="F21" s="211"/>
      <c r="G21" s="211"/>
      <c r="H21" s="211"/>
      <c r="I21" s="1">
        <v>17</v>
      </c>
      <c r="J21" s="22">
        <f>SUM(J15:J20)</f>
        <v>117067887</v>
      </c>
      <c r="K21" s="22">
        <f>SUM(K15:K20)</f>
        <v>109324609</v>
      </c>
    </row>
    <row r="22" spans="1:11" ht="12.75">
      <c r="A22" s="230"/>
      <c r="B22" s="231"/>
      <c r="C22" s="231"/>
      <c r="D22" s="231"/>
      <c r="E22" s="231"/>
      <c r="F22" s="231"/>
      <c r="G22" s="231"/>
      <c r="H22" s="231"/>
      <c r="I22" s="279"/>
      <c r="J22" s="279"/>
      <c r="K22" s="280"/>
    </row>
    <row r="23" spans="1:11" ht="12.75">
      <c r="A23" s="281" t="s">
        <v>265</v>
      </c>
      <c r="B23" s="282"/>
      <c r="C23" s="282"/>
      <c r="D23" s="282"/>
      <c r="E23" s="282"/>
      <c r="F23" s="282"/>
      <c r="G23" s="282"/>
      <c r="H23" s="282"/>
      <c r="I23" s="8">
        <v>18</v>
      </c>
      <c r="J23" s="5"/>
      <c r="K23" s="5"/>
    </row>
    <row r="24" spans="1:11" ht="17.25" customHeight="1">
      <c r="A24" s="236" t="s">
        <v>266</v>
      </c>
      <c r="B24" s="237"/>
      <c r="C24" s="237"/>
      <c r="D24" s="237"/>
      <c r="E24" s="237"/>
      <c r="F24" s="237"/>
      <c r="G24" s="237"/>
      <c r="H24" s="237"/>
      <c r="I24" s="4">
        <v>19</v>
      </c>
      <c r="J24" s="22"/>
      <c r="K24" s="22"/>
    </row>
    <row r="25" spans="1:11" ht="30" customHeight="1">
      <c r="A25" s="283" t="s">
        <v>267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J20 K15 K17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Božena Čogelja Magazin</cp:lastModifiedBy>
  <cp:lastPrinted>2019-02-20T12:28:25Z</cp:lastPrinted>
  <dcterms:created xsi:type="dcterms:W3CDTF">2008-10-17T11:51:54Z</dcterms:created>
  <dcterms:modified xsi:type="dcterms:W3CDTF">2019-02-20T12:28:58Z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