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RDG" sheetId="2" r:id="rId2"/>
    <sheet name="Bilanca" sheetId="3" r:id="rId3"/>
    <sheet name="NT_I" sheetId="4" r:id="rId4"/>
    <sheet name="PK" sheetId="5" r:id="rId5"/>
    <sheet name="Bilješke" sheetId="6" r:id="rId6"/>
  </sheets>
  <definedNames>
    <definedName name="_xlnm.Print_Area" localSheetId="5">'Bilješke'!#REF!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<sst xmlns="http://schemas.openxmlformats.org/spreadsheetml/2006/main" count="354" uniqueCount="321">
  <si>
    <t>AKTIVA</t>
  </si>
  <si>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</si>
  <si>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</si>
  <si>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</si>
  <si>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</si>
  <si>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</si>
  <si>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</si>
  <si>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</si>
  <si>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</si>
  <si>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</si>
  <si>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</si>
  <si>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</si>
  <si>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</si>
  <si>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</si>
  <si>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</si>
  <si>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</si>
  <si>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</si>
  <si>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</si>
  <si>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</si>
  <si>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</si>
  <si>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</si>
  <si>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</si>
  <si>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</si>
  <si>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</si>
  <si>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</si>
  <si>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</si>
  <si>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</si>
  <si>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</si>
  <si>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</si>
  <si>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</si>
  <si>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</si>
  <si>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</si>
  <si>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</si>
  <si>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</si>
  <si>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</si>
  <si>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</si>
  <si>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</si>
  <si>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</si>
  <si>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</si>
  <si>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</si>
  <si>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</si>
  <si>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</si>
  <si>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</si>
  <si>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</si>
  <si>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</si>
  <si>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</si>
  <si>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</si>
  <si>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</si>
  <si>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</si>
  <si>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</si>
  <si>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</si>
  <si>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</si>
  <si>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</si>
  <si>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</si>
  <si>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</si>
  <si>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</si>
  <si>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</si>
  <si>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</si>
  <si>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</si>
  <si>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</si>
  <si>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</si>
  <si>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</si>
  <si>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</si>
  <si>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</si>
  <si>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</si>
  <si>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</si>
  <si>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</si>
  <si>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</si>
  <si>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</si>
  <si>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</si>
  <si>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</si>
  <si>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</si>
  <si>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</si>
  <si>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</si>
  <si>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</si>
  <si>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</si>
  <si>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</si>
  <si>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</si>
  <si>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</si>
  <si>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</si>
  <si>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</si>
  <si>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</si>
  <si>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</si>
  <si>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</si>
  <si>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</si>
  <si>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</si>
  <si>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</si>
  <si>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</si>
  <si>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</si>
  <si>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</si>
  <si>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</si>
  <si>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</si>
  <si>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</si>
  <si>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</si>
  <si>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</si>
  <si>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</si>
  <si>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</si>
  <si>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</si>
  <si>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</si>
  <si>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</si>
  <si>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</si>
  <si>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</si>
  <si>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</si>
  <si>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</si>
  <si>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</si>
  <si>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</si>
  <si>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</si>
  <si>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</si>
  <si>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</si>
  <si>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</si>
  <si>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</si>
  <si>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</si>
  <si>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</si>
  <si>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</si>
  <si>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</si>
  <si>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</si>
  <si>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</si>
  <si>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</si>
  <si>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</si>
  <si>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</si>
  <si>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</si>
  <si>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</si>
  <si>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</si>
  <si>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</si>
  <si>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</si>
  <si>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</si>
  <si>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</si>
  <si>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</si>
  <si>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</si>
  <si>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</si>
  <si>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</si>
  <si>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</si>
  <si>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</si>
  <si>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</si>
  <si>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</si>
  <si>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</si>
  <si>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</si>
  <si>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</si>
  <si>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</si>
  <si>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</si>
  <si>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</si>
  <si>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</si>
  <si>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</si>
  <si>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</si>
  <si>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</si>
  <si>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</si>
  <si>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</si>
  <si>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</si>
  <si>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</si>
  <si>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</si>
  <si>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</si>
  <si>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</si>
  <si>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</si>
  <si>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</si>
  <si>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</si>
  <si>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</si>
  <si>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</si>
  <si>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</si>
  <si>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</si>
  <si>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</si>
  <si>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</si>
  <si>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</si>
  <si>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</si>
  <si>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</si>
  <si>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</si>
  <si>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</si>
  <si>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</si>
  <si>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</si>
  <si>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</si>
  <si>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</si>
  <si>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</si>
  <si>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</si>
  <si>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</si>
  <si>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</si>
  <si>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</si>
  <si>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</si>
  <si>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</si>
  <si>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</si>
  <si>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</si>
  <si>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</si>
  <si>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</si>
  <si>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</si>
  <si>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</si>
  <si>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</si>
  <si>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</si>
  <si>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</si>
  <si>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</si>
  <si>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</si>
  <si>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</si>
  <si>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</si>
  <si>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</si>
  <si>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</si>
  <si>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</si>
  <si>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</si>
  <si>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</si>
  <si>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</si>
  <si>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</si>
  <si>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</si>
  <si>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</si>
  <si>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</si>
  <si>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</si>
  <si>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</si>
  <si>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</si>
  <si>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</si>
  <si>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</si>
  <si>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</si>
  <si>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</si>
  <si>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</si>
  <si>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</si>
  <si>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</si>
  <si>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</si>
  <si>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</si>
  <si>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</si>
  <si>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</si>
  <si>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</si>
  <si>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</si>
  <si>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</si>
  <si>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</si>
  <si>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</si>
  <si>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</si>
  <si>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</si>
  <si>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</si>
  <si>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</si>
  <si>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</si>
  <si>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</si>
  <si>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</si>
  <si>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</si>
  <si>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</si>
  <si>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</si>
  <si>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</si>
  <si>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</si>
  <si>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</si>
  <si>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</si>
  <si>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</si>
  <si>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</si>
  <si>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</si>
  <si>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</si>
  <si>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</si>
  <si>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</si>
  <si>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</si>
  <si>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</si>
  <si>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</si>
  <si>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</si>
  <si>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</si>
  <si>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</si>
  <si>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</si>
  <si>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</si>
  <si>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</si>
  <si>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</si>
  <si>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</si>
  <si>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</si>
  <si>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</si>
  <si>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</si>
  <si>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</si>
  <si>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</si>
  <si>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</si>
  <si>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</si>
  <si>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</si>
  <si>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</si>
  <si>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</si>
  <si>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</si>
  <si>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</si>
  <si>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</si>
  <si>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</si>
  <si>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</si>
  <si>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</si>
  <si>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</si>
  <si>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</si>
  <si>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</si>
  <si>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</si>
  <si>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</si>
  <si>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</si>
  <si>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</si>
  <si>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</si>
  <si>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</si>
  <si>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</si>
  <si>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</si>
  <si>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</si>
  <si>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</si>
  <si>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</si>
  <si>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</si>
  <si>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</si>
  <si>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01.01.</t>
  </si>
  <si>
    <t>03171787</t>
  </si>
  <si>
    <t>26217708909</t>
  </si>
  <si>
    <t>SOLARIS D.D. za hoteljerstvo, ugostiteljstvo i turizam</t>
  </si>
  <si>
    <t>ŠIBENIK</t>
  </si>
  <si>
    <t>Hotelsko naselje Solaris b.b.</t>
  </si>
  <si>
    <t>roko.antonina@solaris.hr</t>
  </si>
  <si>
    <t>www.solaris.hr</t>
  </si>
  <si>
    <t>ŠIBENSKO - KNINSKA</t>
  </si>
  <si>
    <t>5510</t>
  </si>
  <si>
    <t>NE</t>
  </si>
  <si>
    <t>Antonina Roko</t>
  </si>
  <si>
    <t>022/361030</t>
  </si>
  <si>
    <t>022/361801</t>
  </si>
  <si>
    <t>Zrilić Goran</t>
  </si>
  <si>
    <t>Obveznik: SOLARIS DD</t>
  </si>
  <si>
    <t>060001583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</si>
  <si>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</si>
  <si>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</si>
  <si>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</si>
  <si>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t>30.06.2018.</t>
  </si>
  <si>
    <t>roko.antonina@amadriapark.com</t>
  </si>
  <si>
    <t>stanje na dan 30.06.2018.</t>
  </si>
  <si>
    <t>u razdoblju 01.01.2018. do 30.06.2018.</t>
  </si>
  <si>
    <t>1. Opći podaci o društvu</t>
  </si>
  <si>
    <t>Organi Društva su Skupština, Nadzorni odbor i Uprava. U promatranom razdoblju nije došlo do nikakvih 
promjena u njihovu sastavu.</t>
  </si>
  <si>
    <t>"Solaris" d.d. pruža usluge smještaja i prehrane u hotelima tijekom čitave godine, a u sezoni se još pružaju usluge prehrane i pića gostima campa te usluge marine i druge usluge gostima turističkog naselja.</t>
  </si>
  <si>
    <t>2. Temelji za sastavljanje financijskih izvješća</t>
  </si>
  <si>
    <t>Financijski izvještaji Društva sastavljeni su sukladno Međunarodnim standardima financijskog izvješćivanja 
(MSFI) odobrenih za primjenu u Republici Hrvatskoj. Financijski izvještaji izrađeni su primjenom metode povijesnog troška i načela vremenske neograničenosti poslovanja.</t>
  </si>
  <si>
    <t>3. Bilješke uz Bilancu</t>
  </si>
  <si>
    <t>4. Bilješke uz Račun dobiti i gubitka</t>
  </si>
  <si>
    <t>Kako Solaris d.d. ima izrazito sezonski karakter poslovanja, to poslovanje u ovom razdoblju karakteriziraju
izrazito visoki fiksni rashodi, što u konačnici značajno utječe i na ostvareni rezultat poslovanja.</t>
  </si>
  <si>
    <t>Bilješke uz financijske izvještaje (za razdoblje 01.01. - 30.06.2018.)</t>
  </si>
  <si>
    <t xml:space="preserve">Društvo je upisano dana 26.listopada 1995.godine u sudski registar Trgovačkog suda u Splitu rješenjem broj Tt-95/130-2 pod matičnim brojem subjekta MBS: 060001583. Na dan 31. prosinca 2002. godine registar područja prenesen je u Trgovački sud u Šibeniku.
Temeljni kapital društva koji iznosi 185.315.700 kn podijeljen je na 617.719 dionica nominalne vrijednosti 300 kuna. 
U razdoblju 01.01.-30.06.2018. godine nije bilo podjele novih dionica, a nije bilo ni značajnijih promjena u vlasništvu dionica. </t>
  </si>
  <si>
    <t xml:space="preserve">Rezultat poslovanja u prvih 6 mjeseci 2018.g. izražen kroz ostvareni gubitak je negativan i iznosi 42.805.085 kn (2017. - gubitak 40.287.179 kn). </t>
  </si>
  <si>
    <r>
      <t>Dugotrajna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materijalna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imovina</t>
    </r>
    <r>
      <rPr>
        <sz val="10"/>
        <rFont val="Arial"/>
        <family val="2"/>
      </rPr>
      <t xml:space="preserve"> na dan 30.06.2018.godine iznosi 1.425.669.477 kn, i veća je za 53.558.506 kn u odnosu na početak godine. Povećanje se odnosi na manju amortizaciju u odnosu na ulaganja u dugotrajnu imovinu u prvom polugodištu 2018.g. 
Dugotrajna </t>
    </r>
    <r>
      <rPr>
        <u val="single"/>
        <sz val="10"/>
        <rFont val="Arial"/>
        <family val="2"/>
      </rPr>
      <t>nematerijalna imovina</t>
    </r>
    <r>
      <rPr>
        <sz val="10"/>
        <rFont val="Arial"/>
        <family val="2"/>
      </rPr>
      <t xml:space="preserve"> u ovom razdoblju nema promjena .
Promjena nije bilo ni kod dugotrajne financijske imovine.
Povećana su dugotrajna potraživanja za iznos od 21.102.245 kn.
</t>
    </r>
    <r>
      <rPr>
        <u val="single"/>
        <sz val="10"/>
        <rFont val="Arial"/>
        <family val="2"/>
      </rPr>
      <t>Kratkotrajna imovina</t>
    </r>
    <r>
      <rPr>
        <sz val="10"/>
        <rFont val="Arial"/>
        <family val="2"/>
      </rPr>
      <t xml:space="preserve"> iskazana na dan 30.06.2018. veća je za 26.639.543 kn u odnosu na početak 
godine. Pri tom su zalihe veće za 6.027.957 kn, potraživanja su veća za 11.609.280 kn, kratkotrajna financijska imovina (dani zajmovi) veća za 302.863 kn, a n</t>
    </r>
    <r>
      <rPr>
        <u val="single"/>
        <sz val="10"/>
        <rFont val="Arial"/>
        <family val="2"/>
      </rPr>
      <t>ovčana sredstva</t>
    </r>
    <r>
      <rPr>
        <sz val="10"/>
        <rFont val="Arial"/>
        <family val="2"/>
      </rPr>
      <t xml:space="preserve"> na dan 30.06.2018. veća su za 8.699.443 kn u odnosu na početak godine.                                        </t>
    </r>
  </si>
  <si>
    <r>
      <t xml:space="preserve">Promjena glavnih pozicija </t>
    </r>
    <r>
      <rPr>
        <u val="single"/>
        <sz val="10"/>
        <rFont val="Arial"/>
        <family val="2"/>
      </rPr>
      <t>kapitala i rezervi</t>
    </r>
    <r>
      <rPr>
        <sz val="10"/>
        <rFont val="Arial"/>
        <family val="2"/>
      </rPr>
      <t xml:space="preserve"> u odnosu na 01.01.2018. godine nije bilo, osim u dijelu: 
   a) revalorizacijskih rezervi - smanjenje za 17.637.468 kn što je rezultat ukidanja rezervi za 
       iznos od 82% amortizacije revalorizirane vrijednosti osnovnih sredstava,
   b) zadržane dobiti - povećanje za iznos ostvarene dobiti u 2017.godini, 
   c) gubitka poslovne godine - prema ostvarenom gubitku u prvih 6 mjeseci 2018.g.
D</t>
    </r>
    <r>
      <rPr>
        <u val="single"/>
        <sz val="10"/>
        <rFont val="Arial"/>
        <family val="2"/>
      </rPr>
      <t>ugoročne obveze</t>
    </r>
    <r>
      <rPr>
        <sz val="10"/>
        <rFont val="Arial"/>
        <family val="2"/>
      </rPr>
      <t xml:space="preserve"> odnose se na obveze prema bankama i drugim kreditnim institucijama po dugoročnim kreditima (stanje otplate) koje su veće za 92.333.144 kn u odnosu na 01.01.2018. godine te na odgođenu poreznu imovinu koja je manja za 3.871.639 kn (18% amortizacije revaloriz.vrijednosti osnovnih sredstava).
</t>
    </r>
    <r>
      <rPr>
        <u val="single"/>
        <sz val="10"/>
        <rFont val="Arial"/>
        <family val="2"/>
      </rPr>
      <t>Kratkoročne obveze</t>
    </r>
    <r>
      <rPr>
        <sz val="10"/>
        <rFont val="Arial"/>
        <family val="2"/>
      </rPr>
      <t xml:space="preserve"> iznose 235.013.082 kn i za 75.984.467 kn su veće u odnosu na dan 01.01.2018.god.
Inače, od ukupnih kratkoročnih obveza 108.474.637 kn se odnosi na obveze prema bankama i drugim financijskim institucijama uključujući i dospjeće dugoročnih kredita do 1 god., 29.033.893 kn na obveze prema dobavljačima, a 23.020.553 kn na obveze za primljene predujmove. </t>
    </r>
  </si>
  <si>
    <r>
      <t>Ukupni prihodi</t>
    </r>
    <r>
      <rPr>
        <sz val="10"/>
        <rFont val="Arial"/>
        <family val="2"/>
      </rPr>
      <t xml:space="preserve"> su veći za 14.820.516 kn nego u istom razdoblju 2017.g.. Pri tom je poslovni prihod povećan za 14.851.196 kn, a financijski prihodi manji za 30.680 kn (kamate i pozitivne tečajne razlike).</t>
    </r>
  </si>
  <si>
    <r>
      <t>Ukupni rashodi</t>
    </r>
    <r>
      <rPr>
        <sz val="10"/>
        <rFont val="Arial"/>
        <family val="2"/>
      </rPr>
      <t xml:space="preserve"> veći su za 17.338.422 kn ili za 11,8% u odnosu na isto razdoblje 2017. godine. Pri tom su poslovni rashodi bili veći za 17.557.002 kn ili 12,8%, a financijski rashodi (kamate i negativne tečajne razlike)  manji za 218.580 kn ili 2,0%.
Najveći utjecaj na povećanje poslovnih, a time i ukupnih rashoda imalo je povećanje materijalnih troškova (promjena politike otpisa sitnog inventara i utrošak hrane i pića) te povećanje troškova osoblja.</t>
    </r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</si>
</sst>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8" fillId="0" borderId="0">
      <alignment vertical="top"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3" fillId="31" borderId="8" applyNumberFormat="0" applyAlignment="0" applyProtection="0"/>
    <xf numFmtId="0" fontId="8" fillId="0" borderId="0">
      <alignment vertical="top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right" vertical="center" wrapText="1"/>
      <protection hidden="1"/>
    </xf>
    <xf numFmtId="0" fontId="1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8" xfId="51" applyFont="1" applyFill="1" applyBorder="1" applyAlignment="1" applyProtection="1">
      <alignment horizontal="left" vertical="center" wrapText="1"/>
      <protection hidden="1"/>
    </xf>
    <xf numFmtId="0" fontId="3" fillId="0" borderId="19" xfId="51" applyFont="1" applyFill="1" applyBorder="1" applyAlignment="1" applyProtection="1">
      <alignment vertical="center"/>
      <protection hidden="1"/>
    </xf>
    <xf numFmtId="0" fontId="11" fillId="0" borderId="0" xfId="51" applyFont="1" applyBorder="1" applyAlignment="1" applyProtection="1">
      <alignment horizontal="right"/>
      <protection hidden="1"/>
    </xf>
    <xf numFmtId="0" fontId="2" fillId="0" borderId="18" xfId="51" applyFont="1" applyFill="1" applyBorder="1" applyAlignment="1" applyProtection="1">
      <alignment horizontal="right" vertical="center"/>
      <protection hidden="1" locked="0"/>
    </xf>
    <xf numFmtId="49" fontId="2" fillId="0" borderId="18" xfId="51" applyNumberFormat="1" applyFont="1" applyBorder="1" applyAlignment="1" applyProtection="1">
      <alignment horizontal="center" vertical="center"/>
      <protection hidden="1" locked="0"/>
    </xf>
    <xf numFmtId="0" fontId="2" fillId="0" borderId="19" xfId="51" applyFont="1" applyBorder="1" applyAlignment="1" applyProtection="1">
      <alignment vertical="center"/>
      <protection hidden="1"/>
    </xf>
    <xf numFmtId="1" fontId="2" fillId="0" borderId="16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center" vertical="center"/>
      <protection hidden="1" locked="0"/>
    </xf>
    <xf numFmtId="49" fontId="2" fillId="0" borderId="16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1" applyFont="1" applyFill="1" applyBorder="1" applyAlignment="1" applyProtection="1">
      <alignment horizontal="right" vertical="center"/>
      <protection hidden="1" locked="0"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167" fontId="2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167" fontId="2" fillId="34" borderId="12" xfId="0" applyNumberFormat="1" applyFont="1" applyFill="1" applyBorder="1" applyAlignment="1">
      <alignment horizontal="center" vertical="center"/>
    </xf>
    <xf numFmtId="167" fontId="2" fillId="34" borderId="10" xfId="0" applyNumberFormat="1" applyFont="1" applyFill="1" applyBorder="1" applyAlignment="1">
      <alignment horizontal="center" vertical="center"/>
    </xf>
    <xf numFmtId="167" fontId="2" fillId="35" borderId="10" xfId="0" applyNumberFormat="1" applyFont="1" applyFill="1" applyBorder="1" applyAlignment="1">
      <alignment horizontal="center" vertical="center"/>
    </xf>
    <xf numFmtId="167" fontId="2" fillId="36" borderId="10" xfId="0" applyNumberFormat="1" applyFont="1" applyFill="1" applyBorder="1" applyAlignment="1">
      <alignment horizontal="center" vertical="center"/>
    </xf>
    <xf numFmtId="167" fontId="2" fillId="37" borderId="10" xfId="0" applyNumberFormat="1" applyFont="1" applyFill="1" applyBorder="1" applyAlignment="1">
      <alignment horizontal="center" vertical="center"/>
    </xf>
    <xf numFmtId="3" fontId="6" fillId="34" borderId="14" xfId="0" applyNumberFormat="1" applyFont="1" applyFill="1" applyBorder="1" applyAlignment="1" applyProtection="1">
      <alignment vertical="center"/>
      <protection hidden="1"/>
    </xf>
    <xf numFmtId="3" fontId="6" fillId="35" borderId="10" xfId="0" applyNumberFormat="1" applyFont="1" applyFill="1" applyBorder="1" applyAlignment="1" applyProtection="1">
      <alignment vertical="center"/>
      <protection hidden="1"/>
    </xf>
    <xf numFmtId="3" fontId="6" fillId="34" borderId="10" xfId="0" applyNumberFormat="1" applyFont="1" applyFill="1" applyBorder="1" applyAlignment="1" applyProtection="1">
      <alignment vertical="center"/>
      <protection hidden="1"/>
    </xf>
    <xf numFmtId="3" fontId="6" fillId="36" borderId="10" xfId="0" applyNumberFormat="1" applyFont="1" applyFill="1" applyBorder="1" applyAlignment="1" applyProtection="1">
      <alignment vertical="center"/>
      <protection hidden="1"/>
    </xf>
    <xf numFmtId="3" fontId="6" fillId="37" borderId="10" xfId="0" applyNumberFormat="1" applyFont="1" applyFill="1" applyBorder="1" applyAlignment="1" applyProtection="1">
      <alignment vertical="center"/>
      <protection hidden="1"/>
    </xf>
    <xf numFmtId="3" fontId="6" fillId="34" borderId="10" xfId="0" applyNumberFormat="1" applyFont="1" applyFill="1" applyBorder="1" applyAlignment="1" applyProtection="1">
      <alignment vertical="center"/>
      <protection locked="0"/>
    </xf>
    <xf numFmtId="3" fontId="6" fillId="35" borderId="10" xfId="0" applyNumberFormat="1" applyFont="1" applyFill="1" applyBorder="1" applyAlignment="1" applyProtection="1">
      <alignment vertical="center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6" fillId="33" borderId="20" xfId="0" applyFont="1" applyFill="1" applyBorder="1" applyAlignment="1" applyProtection="1">
      <alignment horizontal="center" vertical="center" wrapText="1"/>
      <protection hidden="1"/>
    </xf>
    <xf numFmtId="0" fontId="6" fillId="33" borderId="17" xfId="0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9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0" fontId="0" fillId="0" borderId="0" xfId="56" applyFont="1" applyFill="1" applyBorder="1" applyAlignment="1">
      <alignment wrapText="1"/>
      <protection/>
    </xf>
    <xf numFmtId="49" fontId="6" fillId="0" borderId="17" xfId="0" applyNumberFormat="1" applyFont="1" applyFill="1" applyBorder="1" applyAlignment="1">
      <alignment horizontal="center" vertical="center"/>
    </xf>
    <xf numFmtId="0" fontId="3" fillId="0" borderId="21" xfId="51" applyFont="1" applyBorder="1" applyAlignment="1">
      <alignment/>
      <protection/>
    </xf>
    <xf numFmtId="0" fontId="3" fillId="0" borderId="22" xfId="51" applyFont="1" applyBorder="1" applyAlignment="1">
      <alignment/>
      <protection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9" xfId="51" applyFont="1" applyFill="1" applyBorder="1" applyAlignment="1" applyProtection="1">
      <alignment horizontal="center" vertical="center"/>
      <protection hidden="1" locked="0"/>
    </xf>
    <xf numFmtId="0" fontId="3" fillId="0" borderId="18" xfId="51" applyFont="1" applyBorder="1" applyAlignment="1" applyProtection="1">
      <alignment horizontal="left" vertical="center" wrapText="1"/>
      <protection hidden="1"/>
    </xf>
    <xf numFmtId="0" fontId="3" fillId="0" borderId="19" xfId="51" applyFont="1" applyBorder="1" applyAlignment="1" applyProtection="1">
      <alignment/>
      <protection hidden="1"/>
    </xf>
    <xf numFmtId="0" fontId="3" fillId="0" borderId="18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18" xfId="51" applyFont="1" applyBorder="1" applyAlignment="1" applyProtection="1">
      <alignment wrapText="1"/>
      <protection hidden="1"/>
    </xf>
    <xf numFmtId="0" fontId="3" fillId="0" borderId="19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9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18" xfId="51" applyFont="1" applyBorder="1" applyAlignment="1" applyProtection="1">
      <alignment vertical="top"/>
      <protection hidden="1"/>
    </xf>
    <xf numFmtId="0" fontId="3" fillId="0" borderId="0" xfId="51" applyFont="1" applyBorder="1" applyAlignment="1">
      <alignment/>
      <protection/>
    </xf>
    <xf numFmtId="0" fontId="3" fillId="0" borderId="18" xfId="51" applyFont="1" applyBorder="1" applyAlignment="1" applyProtection="1">
      <alignment horizontal="left" vertical="top" wrapText="1"/>
      <protection hidden="1"/>
    </xf>
    <xf numFmtId="0" fontId="3" fillId="0" borderId="19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18" xfId="51" applyFont="1" applyBorder="1" applyAlignment="1" applyProtection="1">
      <alignment horizontal="left" vertical="top" indent="2"/>
      <protection hidden="1"/>
    </xf>
    <xf numFmtId="0" fontId="3" fillId="0" borderId="18" xfId="51" applyFont="1" applyBorder="1" applyAlignment="1" applyProtection="1">
      <alignment horizontal="left" vertical="top" wrapText="1" indent="2"/>
      <protection hidden="1"/>
    </xf>
    <xf numFmtId="0" fontId="3" fillId="0" borderId="19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Fill="1" applyBorder="1" applyAlignment="1">
      <alignment/>
      <protection/>
    </xf>
    <xf numFmtId="0" fontId="3" fillId="0" borderId="19" xfId="51" applyFont="1" applyBorder="1" applyAlignment="1" applyProtection="1">
      <alignment horizontal="left" vertical="top"/>
      <protection hidden="1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8" xfId="51" applyFont="1" applyBorder="1" applyAlignment="1" applyProtection="1">
      <alignment horizontal="left"/>
      <protection hidden="1"/>
    </xf>
    <xf numFmtId="0" fontId="3" fillId="0" borderId="21" xfId="51" applyFont="1" applyBorder="1" applyAlignment="1" applyProtection="1">
      <alignment/>
      <protection hidden="1"/>
    </xf>
    <xf numFmtId="0" fontId="3" fillId="0" borderId="22" xfId="51" applyFont="1" applyBorder="1" applyAlignment="1" applyProtection="1">
      <alignment/>
      <protection hidden="1"/>
    </xf>
    <xf numFmtId="0" fontId="3" fillId="0" borderId="19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Fill="1" applyBorder="1" applyAlignment="1" applyProtection="1">
      <alignment vertical="center"/>
      <protection hidden="1"/>
    </xf>
    <xf numFmtId="0" fontId="3" fillId="0" borderId="0" xfId="56" applyFont="1" applyBorder="1" applyAlignment="1" applyProtection="1">
      <alignment vertical="center"/>
      <protection hidden="1"/>
    </xf>
    <xf numFmtId="0" fontId="3" fillId="0" borderId="18" xfId="56" applyFont="1" applyFill="1" applyBorder="1" applyAlignment="1" applyProtection="1">
      <alignment vertical="center"/>
      <protection hidden="1"/>
    </xf>
    <xf numFmtId="0" fontId="3" fillId="0" borderId="0" xfId="56" applyFont="1" applyBorder="1" applyAlignment="1" applyProtection="1">
      <alignment horizontal="left"/>
      <protection hidden="1"/>
    </xf>
    <xf numFmtId="0" fontId="0" fillId="0" borderId="0" xfId="56" applyFont="1" applyBorder="1" applyAlignment="1">
      <alignment/>
      <protection/>
    </xf>
    <xf numFmtId="0" fontId="0" fillId="0" borderId="18" xfId="56" applyFont="1" applyBorder="1" applyAlignment="1">
      <alignment/>
      <protection/>
    </xf>
    <xf numFmtId="0" fontId="3" fillId="0" borderId="23" xfId="51" applyFont="1" applyBorder="1" applyAlignment="1" applyProtection="1">
      <alignment/>
      <protection hidden="1"/>
    </xf>
    <xf numFmtId="0" fontId="3" fillId="0" borderId="23" xfId="51" applyFont="1" applyBorder="1" applyAlignment="1">
      <alignment/>
      <protection/>
    </xf>
    <xf numFmtId="0" fontId="3" fillId="0" borderId="24" xfId="51" applyFont="1" applyBorder="1" applyAlignment="1" applyProtection="1">
      <alignment/>
      <protection hidden="1"/>
    </xf>
    <xf numFmtId="0" fontId="3" fillId="0" borderId="25" xfId="51" applyFont="1" applyFill="1" applyBorder="1" applyAlignment="1" applyProtection="1">
      <alignment horizontal="right" vertical="top" wrapText="1"/>
      <protection hidden="1"/>
    </xf>
    <xf numFmtId="0" fontId="3" fillId="0" borderId="26" xfId="51" applyFont="1" applyFill="1" applyBorder="1" applyAlignment="1" applyProtection="1">
      <alignment horizontal="right" vertical="top" wrapText="1"/>
      <protection hidden="1"/>
    </xf>
    <xf numFmtId="0" fontId="3" fillId="0" borderId="26" xfId="51" applyFont="1" applyFill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/>
      <protection hidden="1"/>
    </xf>
    <xf numFmtId="0" fontId="0" fillId="0" borderId="15" xfId="0" applyFont="1" applyFill="1" applyBorder="1" applyAlignment="1">
      <alignment/>
    </xf>
    <xf numFmtId="14" fontId="2" fillId="0" borderId="17" xfId="51" applyNumberFormat="1" applyFont="1" applyFill="1" applyBorder="1" applyAlignment="1" applyProtection="1">
      <alignment horizontal="center" vertical="center"/>
      <protection hidden="1" locked="0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3" fontId="6" fillId="0" borderId="28" xfId="0" applyNumberFormat="1" applyFont="1" applyFill="1" applyBorder="1" applyAlignment="1" applyProtection="1">
      <alignment vertical="center"/>
      <protection hidden="1"/>
    </xf>
    <xf numFmtId="3" fontId="1" fillId="0" borderId="28" xfId="0" applyNumberFormat="1" applyFont="1" applyFill="1" applyBorder="1" applyAlignment="1" applyProtection="1">
      <alignment vertical="center"/>
      <protection hidden="1"/>
    </xf>
    <xf numFmtId="3" fontId="1" fillId="0" borderId="29" xfId="0" applyNumberFormat="1" applyFont="1" applyFill="1" applyBorder="1" applyAlignment="1" applyProtection="1">
      <alignment vertical="center"/>
      <protection hidden="1"/>
    </xf>
    <xf numFmtId="0" fontId="0" fillId="0" borderId="0" xfId="56" applyFont="1">
      <alignment vertical="top"/>
      <protection/>
    </xf>
    <xf numFmtId="0" fontId="7" fillId="0" borderId="0" xfId="56" applyFont="1">
      <alignment vertical="top"/>
      <protection/>
    </xf>
    <xf numFmtId="0" fontId="0" fillId="0" borderId="0" xfId="56" applyFont="1" applyAlignment="1">
      <alignment vertical="center"/>
      <protection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6" applyFont="1" applyBorder="1" applyAlignment="1" applyProtection="1">
      <alignment horizontal="left"/>
      <protection hidden="1"/>
    </xf>
    <xf numFmtId="0" fontId="0" fillId="0" borderId="0" xfId="56" applyFont="1" applyBorder="1" applyAlignment="1">
      <alignment/>
      <protection/>
    </xf>
    <xf numFmtId="0" fontId="0" fillId="0" borderId="18" xfId="56" applyFont="1" applyBorder="1" applyAlignment="1">
      <alignment/>
      <protection/>
    </xf>
    <xf numFmtId="0" fontId="2" fillId="0" borderId="25" xfId="51" applyFont="1" applyFill="1" applyBorder="1" applyAlignment="1" applyProtection="1">
      <alignment horizontal="left" vertical="center"/>
      <protection hidden="1" locked="0"/>
    </xf>
    <xf numFmtId="0" fontId="2" fillId="0" borderId="26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6" xfId="51" applyFont="1" applyFill="1" applyBorder="1" applyAlignment="1" applyProtection="1">
      <alignment horizontal="center" vertical="top"/>
      <protection hidden="1"/>
    </xf>
    <xf numFmtId="0" fontId="3" fillId="0" borderId="26" xfId="51" applyFont="1" applyFill="1" applyBorder="1" applyAlignment="1" applyProtection="1">
      <alignment horizontal="center"/>
      <protection hidden="1"/>
    </xf>
    <xf numFmtId="0" fontId="3" fillId="0" borderId="19" xfId="51" applyFont="1" applyBorder="1" applyAlignment="1" applyProtection="1">
      <alignment horizontal="right" vertical="center" wrapText="1"/>
      <protection hidden="1"/>
    </xf>
    <xf numFmtId="0" fontId="3" fillId="0" borderId="18" xfId="51" applyFont="1" applyBorder="1" applyAlignment="1" applyProtection="1">
      <alignment horizontal="right" wrapText="1"/>
      <protection hidden="1"/>
    </xf>
    <xf numFmtId="49" fontId="4" fillId="0" borderId="25" xfId="35" applyNumberFormat="1" applyFill="1" applyBorder="1" applyAlignment="1" applyProtection="1">
      <alignment horizontal="left" vertical="center"/>
      <protection hidden="1" locked="0"/>
    </xf>
    <xf numFmtId="49" fontId="2" fillId="0" borderId="26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19" xfId="51" applyFont="1" applyBorder="1" applyAlignment="1" applyProtection="1">
      <alignment horizontal="right" vertical="center"/>
      <protection hidden="1"/>
    </xf>
    <xf numFmtId="0" fontId="3" fillId="0" borderId="18" xfId="51" applyFont="1" applyBorder="1" applyAlignment="1" applyProtection="1">
      <alignment horizontal="right"/>
      <protection hidden="1"/>
    </xf>
    <xf numFmtId="49" fontId="2" fillId="0" borderId="25" xfId="51" applyNumberFormat="1" applyFont="1" applyFill="1" applyBorder="1" applyAlignment="1" applyProtection="1">
      <alignment horizontal="left" vertical="center"/>
      <protection hidden="1" locked="0"/>
    </xf>
    <xf numFmtId="0" fontId="2" fillId="0" borderId="0" xfId="56" applyFont="1" applyBorder="1" applyAlignment="1" applyProtection="1">
      <alignment horizontal="left"/>
      <protection hidden="1"/>
    </xf>
    <xf numFmtId="0" fontId="7" fillId="0" borderId="0" xfId="56" applyFont="1" applyBorder="1" applyAlignment="1">
      <alignment/>
      <protection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6" xfId="51" applyFont="1" applyFill="1" applyBorder="1" applyAlignment="1">
      <alignment/>
      <protection/>
    </xf>
    <xf numFmtId="0" fontId="3" fillId="0" borderId="27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/>
      <protection/>
    </xf>
    <xf numFmtId="49" fontId="2" fillId="0" borderId="25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9" fillId="0" borderId="32" xfId="51" applyFont="1" applyBorder="1" applyAlignment="1">
      <alignment/>
      <protection/>
    </xf>
    <xf numFmtId="0" fontId="9" fillId="0" borderId="21" xfId="51" applyFont="1" applyBorder="1" applyAlignment="1">
      <alignment/>
      <protection/>
    </xf>
    <xf numFmtId="0" fontId="3" fillId="0" borderId="21" xfId="51" applyFont="1" applyBorder="1" applyAlignment="1" applyProtection="1">
      <alignment horizontal="center"/>
      <protection hidden="1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19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18" xfId="51" applyFont="1" applyBorder="1" applyAlignment="1">
      <alignment horizontal="center"/>
      <protection/>
    </xf>
    <xf numFmtId="0" fontId="13" fillId="0" borderId="25" xfId="35" applyFont="1" applyFill="1" applyBorder="1" applyAlignment="1" applyProtection="1">
      <alignment/>
      <protection hidden="1" locked="0"/>
    </xf>
    <xf numFmtId="0" fontId="2" fillId="0" borderId="26" xfId="51" applyFont="1" applyFill="1" applyBorder="1" applyAlignment="1" applyProtection="1">
      <alignment/>
      <protection hidden="1" locked="0"/>
    </xf>
    <xf numFmtId="0" fontId="2" fillId="0" borderId="27" xfId="51" applyFont="1" applyFill="1" applyBorder="1" applyAlignment="1" applyProtection="1">
      <alignment/>
      <protection hidden="1" locked="0"/>
    </xf>
    <xf numFmtId="0" fontId="3" fillId="0" borderId="26" xfId="51" applyFont="1" applyFill="1" applyBorder="1" applyAlignment="1">
      <alignment horizontal="left"/>
      <protection/>
    </xf>
    <xf numFmtId="0" fontId="3" fillId="0" borderId="27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6" xfId="51" applyFont="1" applyFill="1" applyBorder="1" applyAlignment="1">
      <alignment horizontal="left" vertical="center"/>
      <protection/>
    </xf>
    <xf numFmtId="0" fontId="3" fillId="0" borderId="27" xfId="51" applyFont="1" applyFill="1" applyBorder="1" applyAlignment="1">
      <alignment horizontal="left" vertical="center"/>
      <protection/>
    </xf>
    <xf numFmtId="1" fontId="2" fillId="0" borderId="25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18" xfId="51" applyFont="1" applyFill="1" applyBorder="1" applyAlignment="1" applyProtection="1">
      <alignment horizontal="left" vertical="center" wrapText="1"/>
      <protection hidden="1"/>
    </xf>
    <xf numFmtId="0" fontId="10" fillId="0" borderId="19" xfId="51" applyFont="1" applyBorder="1" applyAlignment="1" applyProtection="1">
      <alignment horizontal="center" vertical="center" wrapText="1"/>
      <protection hidden="1"/>
    </xf>
    <xf numFmtId="0" fontId="10" fillId="0" borderId="0" xfId="51" applyFont="1" applyBorder="1" applyAlignment="1" applyProtection="1">
      <alignment horizontal="center" vertical="center" wrapText="1"/>
      <protection hidden="1"/>
    </xf>
    <xf numFmtId="0" fontId="10" fillId="0" borderId="18" xfId="51" applyFont="1" applyBorder="1" applyAlignment="1" applyProtection="1">
      <alignment horizontal="center" vertical="center" wrapText="1"/>
      <protection hidden="1"/>
    </xf>
    <xf numFmtId="0" fontId="1" fillId="0" borderId="19" xfId="51" applyFont="1" applyBorder="1" applyAlignment="1" applyProtection="1">
      <alignment horizontal="right" vertical="center" wrapText="1"/>
      <protection hidden="1"/>
    </xf>
    <xf numFmtId="0" fontId="1" fillId="0" borderId="18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9" xfId="51" applyFont="1" applyBorder="1" applyAlignment="1" applyProtection="1">
      <alignment horizontal="right" wrapText="1"/>
      <protection hidden="1"/>
    </xf>
    <xf numFmtId="0" fontId="2" fillId="0" borderId="2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 applyProtection="1">
      <alignment horizontal="center" vertical="center" wrapText="1"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34" borderId="35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35" borderId="28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4" borderId="28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36" borderId="28" xfId="0" applyFont="1" applyFill="1" applyBorder="1" applyAlignment="1">
      <alignment horizontal="left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2" fillId="37" borderId="28" xfId="0" applyFont="1" applyFill="1" applyBorder="1" applyAlignment="1">
      <alignment horizontal="left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2" fillId="34" borderId="25" xfId="0" applyFont="1" applyFill="1" applyBorder="1" applyAlignment="1">
      <alignment horizontal="left" vertical="center" wrapText="1"/>
    </xf>
    <xf numFmtId="0" fontId="0" fillId="34" borderId="26" xfId="0" applyFont="1" applyFill="1" applyBorder="1" applyAlignment="1">
      <alignment horizontal="left" vertical="center" wrapText="1"/>
    </xf>
    <xf numFmtId="0" fontId="0" fillId="34" borderId="27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45" xfId="0" applyFont="1" applyFill="1" applyBorder="1" applyAlignment="1" applyProtection="1">
      <alignment vertical="center" wrapText="1"/>
      <protection hidden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33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left" vertical="center" wrapText="1"/>
    </xf>
    <xf numFmtId="0" fontId="0" fillId="34" borderId="37" xfId="0" applyFont="1" applyFill="1" applyBorder="1" applyAlignment="1">
      <alignment vertical="center"/>
    </xf>
    <xf numFmtId="0" fontId="0" fillId="34" borderId="4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45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9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49" fontId="6" fillId="0" borderId="17" xfId="0" applyNumberFormat="1" applyFont="1" applyFill="1" applyBorder="1" applyAlignment="1">
      <alignment horizontal="center" vertical="center" wrapText="1"/>
    </xf>
    <xf numFmtId="0" fontId="7" fillId="0" borderId="0" xfId="56" applyFont="1" applyBorder="1" applyAlignment="1">
      <alignment horizontal="left"/>
      <protection/>
    </xf>
    <xf numFmtId="0" fontId="0" fillId="0" borderId="0" xfId="56" applyFont="1" applyBorder="1" applyAlignment="1">
      <alignment horizontal="left" wrapText="1"/>
      <protection/>
    </xf>
    <xf numFmtId="0" fontId="13" fillId="0" borderId="0" xfId="56" applyFont="1" applyBorder="1" applyAlignment="1">
      <alignment horizontal="left" wrapText="1"/>
      <protection/>
    </xf>
    <xf numFmtId="0" fontId="0" fillId="0" borderId="0" xfId="56" applyFont="1" applyBorder="1" applyAlignment="1">
      <alignment horizontal="left"/>
      <protection/>
    </xf>
    <xf numFmtId="0" fontId="0" fillId="0" borderId="0" xfId="56" applyFont="1" applyBorder="1" applyAlignment="1">
      <alignment horizontal="left" vertical="center" wrapText="1"/>
      <protection/>
    </xf>
    <xf numFmtId="0" fontId="9" fillId="0" borderId="0" xfId="56" applyFont="1" applyAlignment="1">
      <alignment/>
      <protection/>
    </xf>
    <xf numFmtId="3" fontId="2" fillId="0" borderId="16" xfId="51" applyNumberFormat="1" applyFont="1" applyFill="1" applyBorder="1" applyAlignment="1" applyProtection="1">
      <alignment horizontal="right" vertical="center"/>
      <protection hidden="1" locked="0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ko.antonina@solaris.hr" TargetMode="External" /><Relationship Id="rId2" Type="http://schemas.openxmlformats.org/officeDocument/2006/relationships/hyperlink" Target="http://www.solaris.hr/" TargetMode="External" /><Relationship Id="rId3" Type="http://schemas.openxmlformats.org/officeDocument/2006/relationships/hyperlink" Target="mailto:roko.antonina@amadriapark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L17" sqref="L17"/>
    </sheetView>
  </sheetViews>
  <sheetFormatPr defaultColWidth="9.140625" defaultRowHeight="12.75"/>
  <cols>
    <col min="1" max="1" width="9.140625" style="76" customWidth="1"/>
    <col min="2" max="2" width="13.00390625" style="76" customWidth="1"/>
    <col min="3" max="6" width="9.140625" style="76" customWidth="1"/>
    <col min="7" max="7" width="15.140625" style="76" customWidth="1"/>
    <col min="8" max="8" width="19.28125" style="76" customWidth="1"/>
    <col min="9" max="9" width="14.421875" style="76" customWidth="1"/>
    <col min="10" max="16384" width="9.140625" style="76" customWidth="1"/>
  </cols>
  <sheetData>
    <row r="1" spans="1:12" ht="15.75">
      <c r="A1" s="163" t="s">
        <v>212</v>
      </c>
      <c r="B1" s="164"/>
      <c r="C1" s="164"/>
      <c r="D1" s="73"/>
      <c r="E1" s="73"/>
      <c r="F1" s="73"/>
      <c r="G1" s="73"/>
      <c r="H1" s="73"/>
      <c r="I1" s="74"/>
      <c r="J1" s="75"/>
      <c r="K1" s="75"/>
      <c r="L1" s="75"/>
    </row>
    <row r="2" spans="1:12" ht="12.75">
      <c r="A2" s="184" t="s">
        <v>213</v>
      </c>
      <c r="B2" s="185"/>
      <c r="C2" s="185"/>
      <c r="D2" s="186"/>
      <c r="E2" s="125" t="s">
        <v>282</v>
      </c>
      <c r="F2" s="77"/>
      <c r="G2" s="9" t="s">
        <v>214</v>
      </c>
      <c r="H2" s="125" t="s">
        <v>302</v>
      </c>
      <c r="I2" s="30"/>
      <c r="J2" s="75"/>
      <c r="K2" s="75"/>
      <c r="L2" s="75"/>
    </row>
    <row r="3" spans="1:12" ht="12.75">
      <c r="A3" s="31"/>
      <c r="B3" s="10"/>
      <c r="C3" s="10"/>
      <c r="D3" s="10"/>
      <c r="E3" s="11"/>
      <c r="F3" s="11"/>
      <c r="G3" s="10"/>
      <c r="H3" s="10"/>
      <c r="I3" s="78"/>
      <c r="J3" s="75"/>
      <c r="K3" s="75"/>
      <c r="L3" s="75"/>
    </row>
    <row r="4" spans="1:12" ht="15">
      <c r="A4" s="187" t="s">
        <v>278</v>
      </c>
      <c r="B4" s="188"/>
      <c r="C4" s="188"/>
      <c r="D4" s="188"/>
      <c r="E4" s="188"/>
      <c r="F4" s="188"/>
      <c r="G4" s="188"/>
      <c r="H4" s="188"/>
      <c r="I4" s="189"/>
      <c r="J4" s="75"/>
      <c r="K4" s="75"/>
      <c r="L4" s="75"/>
    </row>
    <row r="5" spans="1:12" ht="12.75">
      <c r="A5" s="79"/>
      <c r="B5" s="16"/>
      <c r="C5" s="16"/>
      <c r="D5" s="16"/>
      <c r="E5" s="12"/>
      <c r="F5" s="32"/>
      <c r="G5" s="13"/>
      <c r="H5" s="14"/>
      <c r="I5" s="80"/>
      <c r="J5" s="75"/>
      <c r="K5" s="75"/>
      <c r="L5" s="75"/>
    </row>
    <row r="6" spans="1:12" ht="12.75">
      <c r="A6" s="147" t="s">
        <v>215</v>
      </c>
      <c r="B6" s="148"/>
      <c r="C6" s="159" t="s">
        <v>283</v>
      </c>
      <c r="D6" s="160"/>
      <c r="E6" s="81"/>
      <c r="F6" s="81"/>
      <c r="G6" s="81"/>
      <c r="H6" s="81"/>
      <c r="I6" s="82"/>
      <c r="J6" s="75"/>
      <c r="K6" s="75"/>
      <c r="L6" s="75"/>
    </row>
    <row r="7" spans="1:12" ht="12.75">
      <c r="A7" s="83"/>
      <c r="B7" s="84"/>
      <c r="C7" s="16"/>
      <c r="D7" s="16"/>
      <c r="E7" s="81"/>
      <c r="F7" s="81"/>
      <c r="G7" s="81"/>
      <c r="H7" s="81"/>
      <c r="I7" s="82"/>
      <c r="J7" s="75"/>
      <c r="K7" s="75"/>
      <c r="L7" s="75"/>
    </row>
    <row r="8" spans="1:12" ht="12.75">
      <c r="A8" s="190" t="s">
        <v>216</v>
      </c>
      <c r="B8" s="191"/>
      <c r="C8" s="159" t="s">
        <v>298</v>
      </c>
      <c r="D8" s="160"/>
      <c r="E8" s="81"/>
      <c r="F8" s="81"/>
      <c r="G8" s="81"/>
      <c r="H8" s="81"/>
      <c r="I8" s="85"/>
      <c r="J8" s="75"/>
      <c r="K8" s="75"/>
      <c r="L8" s="75"/>
    </row>
    <row r="9" spans="1:12" ht="12.75">
      <c r="A9" s="86"/>
      <c r="B9" s="87"/>
      <c r="C9" s="88"/>
      <c r="D9" s="89"/>
      <c r="E9" s="16"/>
      <c r="F9" s="16"/>
      <c r="G9" s="16"/>
      <c r="H9" s="16"/>
      <c r="I9" s="85"/>
      <c r="J9" s="75"/>
      <c r="K9" s="75"/>
      <c r="L9" s="75"/>
    </row>
    <row r="10" spans="1:12" ht="12.75">
      <c r="A10" s="142" t="s">
        <v>217</v>
      </c>
      <c r="B10" s="192"/>
      <c r="C10" s="159" t="s">
        <v>284</v>
      </c>
      <c r="D10" s="160"/>
      <c r="E10" s="16"/>
      <c r="F10" s="16"/>
      <c r="G10" s="16"/>
      <c r="H10" s="16"/>
      <c r="I10" s="85"/>
      <c r="J10" s="75"/>
      <c r="K10" s="75"/>
      <c r="L10" s="75"/>
    </row>
    <row r="11" spans="1:12" ht="12.75">
      <c r="A11" s="193"/>
      <c r="B11" s="192"/>
      <c r="C11" s="16"/>
      <c r="D11" s="16"/>
      <c r="E11" s="16"/>
      <c r="F11" s="16"/>
      <c r="G11" s="16"/>
      <c r="H11" s="16"/>
      <c r="I11" s="85"/>
      <c r="J11" s="75"/>
      <c r="K11" s="75"/>
      <c r="L11" s="75"/>
    </row>
    <row r="12" spans="1:12" ht="12.75">
      <c r="A12" s="147" t="s">
        <v>218</v>
      </c>
      <c r="B12" s="148"/>
      <c r="C12" s="137" t="s">
        <v>285</v>
      </c>
      <c r="D12" s="180"/>
      <c r="E12" s="180"/>
      <c r="F12" s="180"/>
      <c r="G12" s="180"/>
      <c r="H12" s="180"/>
      <c r="I12" s="181"/>
      <c r="J12" s="75"/>
      <c r="K12" s="75"/>
      <c r="L12" s="75"/>
    </row>
    <row r="13" spans="1:12" ht="12.75">
      <c r="A13" s="83"/>
      <c r="B13" s="84"/>
      <c r="C13" s="90"/>
      <c r="D13" s="16"/>
      <c r="E13" s="16"/>
      <c r="F13" s="16"/>
      <c r="G13" s="16"/>
      <c r="H13" s="16"/>
      <c r="I13" s="85"/>
      <c r="J13" s="75"/>
      <c r="K13" s="75"/>
      <c r="L13" s="75"/>
    </row>
    <row r="14" spans="1:12" ht="12.75">
      <c r="A14" s="147" t="s">
        <v>219</v>
      </c>
      <c r="B14" s="148"/>
      <c r="C14" s="182">
        <v>22000</v>
      </c>
      <c r="D14" s="183"/>
      <c r="E14" s="16"/>
      <c r="F14" s="137" t="s">
        <v>286</v>
      </c>
      <c r="G14" s="180"/>
      <c r="H14" s="180"/>
      <c r="I14" s="181"/>
      <c r="J14" s="75"/>
      <c r="K14" s="75"/>
      <c r="L14" s="75"/>
    </row>
    <row r="15" spans="1:12" ht="12.75">
      <c r="A15" s="83"/>
      <c r="B15" s="84"/>
      <c r="C15" s="16"/>
      <c r="D15" s="16"/>
      <c r="E15" s="16"/>
      <c r="F15" s="16"/>
      <c r="G15" s="16"/>
      <c r="H15" s="16"/>
      <c r="I15" s="85"/>
      <c r="J15" s="75"/>
      <c r="K15" s="75"/>
      <c r="L15" s="75"/>
    </row>
    <row r="16" spans="1:12" ht="12.75">
      <c r="A16" s="147" t="s">
        <v>220</v>
      </c>
      <c r="B16" s="148"/>
      <c r="C16" s="137" t="s">
        <v>287</v>
      </c>
      <c r="D16" s="180"/>
      <c r="E16" s="180"/>
      <c r="F16" s="180"/>
      <c r="G16" s="180"/>
      <c r="H16" s="180"/>
      <c r="I16" s="181"/>
      <c r="J16" s="75"/>
      <c r="K16" s="75"/>
      <c r="L16" s="75"/>
    </row>
    <row r="17" spans="1:12" ht="12.75">
      <c r="A17" s="83"/>
      <c r="B17" s="84"/>
      <c r="C17" s="16"/>
      <c r="D17" s="16"/>
      <c r="E17" s="16"/>
      <c r="F17" s="16"/>
      <c r="G17" s="16"/>
      <c r="H17" s="16"/>
      <c r="I17" s="85"/>
      <c r="J17" s="75"/>
      <c r="K17" s="75"/>
      <c r="L17" s="75"/>
    </row>
    <row r="18" spans="1:12" ht="12.75">
      <c r="A18" s="147" t="s">
        <v>221</v>
      </c>
      <c r="B18" s="148"/>
      <c r="C18" s="173" t="s">
        <v>288</v>
      </c>
      <c r="D18" s="174"/>
      <c r="E18" s="174"/>
      <c r="F18" s="174"/>
      <c r="G18" s="174"/>
      <c r="H18" s="174"/>
      <c r="I18" s="175"/>
      <c r="J18" s="75"/>
      <c r="K18" s="75"/>
      <c r="L18" s="75"/>
    </row>
    <row r="19" spans="1:12" ht="12.75">
      <c r="A19" s="83"/>
      <c r="B19" s="84"/>
      <c r="C19" s="90"/>
      <c r="D19" s="16"/>
      <c r="E19" s="16"/>
      <c r="F19" s="16"/>
      <c r="G19" s="16"/>
      <c r="H19" s="16"/>
      <c r="I19" s="85"/>
      <c r="J19" s="75"/>
      <c r="K19" s="75"/>
      <c r="L19" s="75"/>
    </row>
    <row r="20" spans="1:12" ht="12.75">
      <c r="A20" s="147" t="s">
        <v>222</v>
      </c>
      <c r="B20" s="148"/>
      <c r="C20" s="173" t="s">
        <v>289</v>
      </c>
      <c r="D20" s="174"/>
      <c r="E20" s="174"/>
      <c r="F20" s="174"/>
      <c r="G20" s="174"/>
      <c r="H20" s="174"/>
      <c r="I20" s="175"/>
      <c r="J20" s="75"/>
      <c r="K20" s="75"/>
      <c r="L20" s="75"/>
    </row>
    <row r="21" spans="1:12" ht="12.75">
      <c r="A21" s="83"/>
      <c r="B21" s="84"/>
      <c r="C21" s="90"/>
      <c r="D21" s="16"/>
      <c r="E21" s="16"/>
      <c r="F21" s="16"/>
      <c r="G21" s="16"/>
      <c r="H21" s="16"/>
      <c r="I21" s="85"/>
      <c r="J21" s="75"/>
      <c r="K21" s="75"/>
      <c r="L21" s="75"/>
    </row>
    <row r="22" spans="1:12" ht="12.75">
      <c r="A22" s="147" t="s">
        <v>223</v>
      </c>
      <c r="B22" s="148"/>
      <c r="C22" s="36">
        <v>444</v>
      </c>
      <c r="D22" s="137" t="s">
        <v>286</v>
      </c>
      <c r="E22" s="176"/>
      <c r="F22" s="177"/>
      <c r="G22" s="147"/>
      <c r="H22" s="178"/>
      <c r="I22" s="33"/>
      <c r="J22" s="75"/>
      <c r="K22" s="75"/>
      <c r="L22" s="75"/>
    </row>
    <row r="23" spans="1:12" ht="12.75">
      <c r="A23" s="83"/>
      <c r="B23" s="84"/>
      <c r="C23" s="16"/>
      <c r="D23" s="16"/>
      <c r="E23" s="16"/>
      <c r="F23" s="16"/>
      <c r="G23" s="16"/>
      <c r="H23" s="16"/>
      <c r="I23" s="85"/>
      <c r="J23" s="75"/>
      <c r="K23" s="75"/>
      <c r="L23" s="75"/>
    </row>
    <row r="24" spans="1:12" ht="12.75">
      <c r="A24" s="147" t="s">
        <v>224</v>
      </c>
      <c r="B24" s="148"/>
      <c r="C24" s="36">
        <v>15</v>
      </c>
      <c r="D24" s="137" t="s">
        <v>290</v>
      </c>
      <c r="E24" s="176"/>
      <c r="F24" s="176"/>
      <c r="G24" s="177"/>
      <c r="H24" s="62" t="s">
        <v>225</v>
      </c>
      <c r="I24" s="299">
        <v>960</v>
      </c>
      <c r="J24" s="75"/>
      <c r="K24" s="75"/>
      <c r="L24" s="75"/>
    </row>
    <row r="25" spans="1:12" ht="12.75">
      <c r="A25" s="83"/>
      <c r="B25" s="84"/>
      <c r="C25" s="16"/>
      <c r="D25" s="16"/>
      <c r="E25" s="16"/>
      <c r="F25" s="16"/>
      <c r="G25" s="84"/>
      <c r="H25" s="84" t="s">
        <v>279</v>
      </c>
      <c r="I25" s="91"/>
      <c r="J25" s="75"/>
      <c r="K25" s="75"/>
      <c r="L25" s="75"/>
    </row>
    <row r="26" spans="1:12" ht="12.75">
      <c r="A26" s="147" t="s">
        <v>226</v>
      </c>
      <c r="B26" s="148"/>
      <c r="C26" s="37" t="s">
        <v>292</v>
      </c>
      <c r="D26" s="17"/>
      <c r="E26" s="92"/>
      <c r="F26" s="16"/>
      <c r="G26" s="179" t="s">
        <v>227</v>
      </c>
      <c r="H26" s="148"/>
      <c r="I26" s="38" t="s">
        <v>291</v>
      </c>
      <c r="J26" s="75"/>
      <c r="K26" s="75"/>
      <c r="L26" s="75"/>
    </row>
    <row r="27" spans="1:12" ht="12.75">
      <c r="A27" s="83"/>
      <c r="B27" s="84"/>
      <c r="C27" s="16"/>
      <c r="D27" s="16"/>
      <c r="E27" s="16"/>
      <c r="F27" s="16"/>
      <c r="G27" s="16"/>
      <c r="H27" s="16"/>
      <c r="I27" s="93"/>
      <c r="J27" s="75"/>
      <c r="K27" s="75"/>
      <c r="L27" s="75"/>
    </row>
    <row r="28" spans="1:12" ht="12.75">
      <c r="A28" s="168" t="s">
        <v>228</v>
      </c>
      <c r="B28" s="169"/>
      <c r="C28" s="170"/>
      <c r="D28" s="170"/>
      <c r="E28" s="169" t="s">
        <v>229</v>
      </c>
      <c r="F28" s="171"/>
      <c r="G28" s="171"/>
      <c r="H28" s="170" t="s">
        <v>230</v>
      </c>
      <c r="I28" s="172"/>
      <c r="J28" s="75"/>
      <c r="K28" s="75"/>
      <c r="L28" s="75"/>
    </row>
    <row r="29" spans="1:12" ht="12.75">
      <c r="A29" s="94"/>
      <c r="B29" s="92"/>
      <c r="C29" s="92"/>
      <c r="D29" s="89"/>
      <c r="E29" s="16"/>
      <c r="F29" s="16"/>
      <c r="G29" s="16"/>
      <c r="H29" s="95"/>
      <c r="I29" s="93"/>
      <c r="J29" s="75"/>
      <c r="K29" s="75"/>
      <c r="L29" s="75"/>
    </row>
    <row r="30" spans="1:12" ht="12.75">
      <c r="A30" s="152"/>
      <c r="B30" s="153"/>
      <c r="C30" s="153"/>
      <c r="D30" s="154"/>
      <c r="E30" s="152"/>
      <c r="F30" s="153"/>
      <c r="G30" s="153"/>
      <c r="H30" s="159"/>
      <c r="I30" s="160"/>
      <c r="J30" s="75"/>
      <c r="K30" s="75"/>
      <c r="L30" s="75"/>
    </row>
    <row r="31" spans="1:12" ht="12.75">
      <c r="A31" s="83"/>
      <c r="B31" s="84"/>
      <c r="C31" s="90"/>
      <c r="D31" s="166"/>
      <c r="E31" s="166"/>
      <c r="F31" s="166"/>
      <c r="G31" s="167"/>
      <c r="H31" s="16"/>
      <c r="I31" s="97"/>
      <c r="J31" s="75"/>
      <c r="K31" s="75"/>
      <c r="L31" s="75"/>
    </row>
    <row r="32" spans="1:12" ht="12.75">
      <c r="A32" s="152"/>
      <c r="B32" s="153"/>
      <c r="C32" s="153"/>
      <c r="D32" s="154"/>
      <c r="E32" s="152"/>
      <c r="F32" s="153"/>
      <c r="G32" s="153"/>
      <c r="H32" s="159"/>
      <c r="I32" s="160"/>
      <c r="J32" s="75"/>
      <c r="K32" s="75"/>
      <c r="L32" s="75"/>
    </row>
    <row r="33" spans="1:12" ht="12.75">
      <c r="A33" s="83"/>
      <c r="B33" s="84"/>
      <c r="C33" s="90"/>
      <c r="D33" s="96"/>
      <c r="E33" s="96"/>
      <c r="F33" s="96"/>
      <c r="G33" s="81"/>
      <c r="H33" s="16"/>
      <c r="I33" s="98"/>
      <c r="J33" s="75"/>
      <c r="K33" s="75"/>
      <c r="L33" s="75"/>
    </row>
    <row r="34" spans="1:12" ht="12.75">
      <c r="A34" s="152"/>
      <c r="B34" s="153"/>
      <c r="C34" s="153"/>
      <c r="D34" s="154"/>
      <c r="E34" s="152"/>
      <c r="F34" s="153"/>
      <c r="G34" s="153"/>
      <c r="H34" s="159"/>
      <c r="I34" s="160"/>
      <c r="J34" s="75"/>
      <c r="K34" s="75"/>
      <c r="L34" s="75"/>
    </row>
    <row r="35" spans="1:12" ht="12.75">
      <c r="A35" s="83"/>
      <c r="B35" s="84"/>
      <c r="C35" s="90"/>
      <c r="D35" s="96"/>
      <c r="E35" s="96"/>
      <c r="F35" s="96"/>
      <c r="G35" s="81"/>
      <c r="H35" s="16"/>
      <c r="I35" s="98"/>
      <c r="J35" s="75"/>
      <c r="K35" s="75"/>
      <c r="L35" s="75"/>
    </row>
    <row r="36" spans="1:12" ht="12.75">
      <c r="A36" s="152"/>
      <c r="B36" s="153"/>
      <c r="C36" s="153"/>
      <c r="D36" s="154"/>
      <c r="E36" s="152"/>
      <c r="F36" s="153"/>
      <c r="G36" s="153"/>
      <c r="H36" s="159"/>
      <c r="I36" s="160"/>
      <c r="J36" s="75"/>
      <c r="K36" s="75"/>
      <c r="L36" s="75"/>
    </row>
    <row r="37" spans="1:12" ht="12.75">
      <c r="A37" s="99"/>
      <c r="B37" s="100"/>
      <c r="C37" s="161"/>
      <c r="D37" s="162"/>
      <c r="E37" s="16"/>
      <c r="F37" s="161"/>
      <c r="G37" s="162"/>
      <c r="H37" s="16"/>
      <c r="I37" s="85"/>
      <c r="J37" s="75"/>
      <c r="K37" s="75"/>
      <c r="L37" s="75"/>
    </row>
    <row r="38" spans="1:12" ht="12.75">
      <c r="A38" s="152"/>
      <c r="B38" s="153"/>
      <c r="C38" s="153"/>
      <c r="D38" s="154"/>
      <c r="E38" s="152"/>
      <c r="F38" s="153"/>
      <c r="G38" s="153"/>
      <c r="H38" s="159"/>
      <c r="I38" s="160"/>
      <c r="J38" s="75"/>
      <c r="K38" s="75"/>
      <c r="L38" s="75"/>
    </row>
    <row r="39" spans="1:12" ht="12.75">
      <c r="A39" s="99"/>
      <c r="B39" s="100"/>
      <c r="C39" s="101"/>
      <c r="D39" s="102"/>
      <c r="E39" s="16"/>
      <c r="F39" s="101"/>
      <c r="G39" s="102"/>
      <c r="H39" s="16"/>
      <c r="I39" s="85"/>
      <c r="J39" s="75"/>
      <c r="K39" s="75"/>
      <c r="L39" s="75"/>
    </row>
    <row r="40" spans="1:12" ht="12.75">
      <c r="A40" s="152"/>
      <c r="B40" s="153"/>
      <c r="C40" s="153"/>
      <c r="D40" s="154"/>
      <c r="E40" s="152"/>
      <c r="F40" s="153"/>
      <c r="G40" s="153"/>
      <c r="H40" s="159"/>
      <c r="I40" s="160"/>
      <c r="J40" s="75"/>
      <c r="K40" s="75"/>
      <c r="L40" s="75"/>
    </row>
    <row r="41" spans="1:12" ht="12.75">
      <c r="A41" s="39"/>
      <c r="B41" s="92"/>
      <c r="C41" s="92"/>
      <c r="D41" s="92"/>
      <c r="E41" s="15"/>
      <c r="F41" s="103"/>
      <c r="G41" s="103"/>
      <c r="H41" s="40"/>
      <c r="I41" s="34"/>
      <c r="J41" s="75"/>
      <c r="K41" s="75"/>
      <c r="L41" s="75"/>
    </row>
    <row r="42" spans="1:12" ht="12.75">
      <c r="A42" s="99"/>
      <c r="B42" s="100"/>
      <c r="C42" s="101"/>
      <c r="D42" s="102"/>
      <c r="E42" s="16"/>
      <c r="F42" s="101"/>
      <c r="G42" s="102"/>
      <c r="H42" s="16"/>
      <c r="I42" s="85"/>
      <c r="J42" s="75"/>
      <c r="K42" s="75"/>
      <c r="L42" s="75"/>
    </row>
    <row r="43" spans="1:12" ht="12.75">
      <c r="A43" s="104"/>
      <c r="B43" s="105"/>
      <c r="C43" s="105"/>
      <c r="D43" s="88"/>
      <c r="E43" s="88"/>
      <c r="F43" s="105"/>
      <c r="G43" s="88"/>
      <c r="H43" s="88"/>
      <c r="I43" s="106"/>
      <c r="J43" s="75"/>
      <c r="K43" s="75"/>
      <c r="L43" s="75"/>
    </row>
    <row r="44" spans="1:12" ht="12.75">
      <c r="A44" s="142" t="s">
        <v>231</v>
      </c>
      <c r="B44" s="143"/>
      <c r="C44" s="159"/>
      <c r="D44" s="160"/>
      <c r="E44" s="89"/>
      <c r="F44" s="137"/>
      <c r="G44" s="153"/>
      <c r="H44" s="153"/>
      <c r="I44" s="154"/>
      <c r="J44" s="75"/>
      <c r="K44" s="75"/>
      <c r="L44" s="75"/>
    </row>
    <row r="45" spans="1:12" ht="12.75">
      <c r="A45" s="99"/>
      <c r="B45" s="100"/>
      <c r="C45" s="161"/>
      <c r="D45" s="162"/>
      <c r="E45" s="16"/>
      <c r="F45" s="161"/>
      <c r="G45" s="165"/>
      <c r="H45" s="107"/>
      <c r="I45" s="108"/>
      <c r="J45" s="75"/>
      <c r="K45" s="75"/>
      <c r="L45" s="75"/>
    </row>
    <row r="46" spans="1:12" ht="12.75">
      <c r="A46" s="142" t="s">
        <v>232</v>
      </c>
      <c r="B46" s="143"/>
      <c r="C46" s="137" t="s">
        <v>293</v>
      </c>
      <c r="D46" s="138"/>
      <c r="E46" s="138"/>
      <c r="F46" s="138"/>
      <c r="G46" s="138"/>
      <c r="H46" s="138"/>
      <c r="I46" s="139"/>
      <c r="J46" s="75"/>
      <c r="K46" s="75"/>
      <c r="L46" s="75"/>
    </row>
    <row r="47" spans="1:12" ht="12.75">
      <c r="A47" s="83"/>
      <c r="B47" s="84"/>
      <c r="C47" s="90" t="s">
        <v>233</v>
      </c>
      <c r="D47" s="16"/>
      <c r="E47" s="16"/>
      <c r="F47" s="16"/>
      <c r="G47" s="16"/>
      <c r="H47" s="16"/>
      <c r="I47" s="85"/>
      <c r="J47" s="75"/>
      <c r="K47" s="75"/>
      <c r="L47" s="75"/>
    </row>
    <row r="48" spans="1:12" ht="12.75">
      <c r="A48" s="142" t="s">
        <v>234</v>
      </c>
      <c r="B48" s="143"/>
      <c r="C48" s="149" t="s">
        <v>294</v>
      </c>
      <c r="D48" s="145"/>
      <c r="E48" s="146"/>
      <c r="F48" s="16"/>
      <c r="G48" s="62" t="s">
        <v>235</v>
      </c>
      <c r="H48" s="149" t="s">
        <v>295</v>
      </c>
      <c r="I48" s="146"/>
      <c r="J48" s="75"/>
      <c r="K48" s="75"/>
      <c r="L48" s="75"/>
    </row>
    <row r="49" spans="1:12" ht="12.75">
      <c r="A49" s="83"/>
      <c r="B49" s="84"/>
      <c r="C49" s="90"/>
      <c r="D49" s="16"/>
      <c r="E49" s="16"/>
      <c r="F49" s="16"/>
      <c r="G49" s="16"/>
      <c r="H49" s="16"/>
      <c r="I49" s="85"/>
      <c r="J49" s="75"/>
      <c r="K49" s="75"/>
      <c r="L49" s="75"/>
    </row>
    <row r="50" spans="1:12" ht="12.75">
      <c r="A50" s="142" t="s">
        <v>221</v>
      </c>
      <c r="B50" s="143"/>
      <c r="C50" s="144" t="s">
        <v>303</v>
      </c>
      <c r="D50" s="145"/>
      <c r="E50" s="145"/>
      <c r="F50" s="145"/>
      <c r="G50" s="145"/>
      <c r="H50" s="145"/>
      <c r="I50" s="146"/>
      <c r="J50" s="75"/>
      <c r="K50" s="75"/>
      <c r="L50" s="75"/>
    </row>
    <row r="51" spans="1:12" ht="12.75">
      <c r="A51" s="83"/>
      <c r="B51" s="84"/>
      <c r="C51" s="16"/>
      <c r="D51" s="16"/>
      <c r="E51" s="16"/>
      <c r="F51" s="16"/>
      <c r="G51" s="16"/>
      <c r="H51" s="16"/>
      <c r="I51" s="85"/>
      <c r="J51" s="75"/>
      <c r="K51" s="75"/>
      <c r="L51" s="75"/>
    </row>
    <row r="52" spans="1:12" ht="12.75">
      <c r="A52" s="147" t="s">
        <v>236</v>
      </c>
      <c r="B52" s="148"/>
      <c r="C52" s="149" t="s">
        <v>296</v>
      </c>
      <c r="D52" s="145"/>
      <c r="E52" s="145"/>
      <c r="F52" s="145"/>
      <c r="G52" s="145"/>
      <c r="H52" s="145"/>
      <c r="I52" s="146"/>
      <c r="J52" s="75"/>
      <c r="K52" s="75"/>
      <c r="L52" s="75"/>
    </row>
    <row r="53" spans="1:12" ht="12.75">
      <c r="A53" s="109"/>
      <c r="B53" s="88"/>
      <c r="C53" s="155" t="s">
        <v>237</v>
      </c>
      <c r="D53" s="155"/>
      <c r="E53" s="155"/>
      <c r="F53" s="155"/>
      <c r="G53" s="155"/>
      <c r="H53" s="155"/>
      <c r="I53" s="111"/>
      <c r="J53" s="75"/>
      <c r="K53" s="75"/>
      <c r="L53" s="75"/>
    </row>
    <row r="54" spans="1:12" ht="12.75">
      <c r="A54" s="109"/>
      <c r="B54" s="88"/>
      <c r="C54" s="110"/>
      <c r="D54" s="110"/>
      <c r="E54" s="110"/>
      <c r="F54" s="110"/>
      <c r="G54" s="110"/>
      <c r="H54" s="110"/>
      <c r="I54" s="111"/>
      <c r="J54" s="75"/>
      <c r="K54" s="75"/>
      <c r="L54" s="75"/>
    </row>
    <row r="55" spans="1:12" ht="12.75">
      <c r="A55" s="109"/>
      <c r="B55" s="150" t="s">
        <v>238</v>
      </c>
      <c r="C55" s="151"/>
      <c r="D55" s="151"/>
      <c r="E55" s="151"/>
      <c r="F55" s="112"/>
      <c r="G55" s="112"/>
      <c r="H55" s="112"/>
      <c r="I55" s="113"/>
      <c r="J55" s="75"/>
      <c r="K55" s="75"/>
      <c r="L55" s="75"/>
    </row>
    <row r="56" spans="1:12" ht="12.75">
      <c r="A56" s="109"/>
      <c r="B56" s="134" t="s">
        <v>268</v>
      </c>
      <c r="C56" s="135"/>
      <c r="D56" s="135"/>
      <c r="E56" s="135"/>
      <c r="F56" s="135"/>
      <c r="G56" s="135"/>
      <c r="H56" s="135"/>
      <c r="I56" s="136"/>
      <c r="J56" s="75"/>
      <c r="K56" s="75"/>
      <c r="L56" s="75"/>
    </row>
    <row r="57" spans="1:12" ht="12.75">
      <c r="A57" s="109"/>
      <c r="B57" s="134" t="s">
        <v>269</v>
      </c>
      <c r="C57" s="135"/>
      <c r="D57" s="135"/>
      <c r="E57" s="135"/>
      <c r="F57" s="135"/>
      <c r="G57" s="135"/>
      <c r="H57" s="135"/>
      <c r="I57" s="113"/>
      <c r="J57" s="75"/>
      <c r="K57" s="75"/>
      <c r="L57" s="75"/>
    </row>
    <row r="58" spans="1:12" ht="12.75">
      <c r="A58" s="109"/>
      <c r="B58" s="134" t="s">
        <v>270</v>
      </c>
      <c r="C58" s="135"/>
      <c r="D58" s="135"/>
      <c r="E58" s="135"/>
      <c r="F58" s="135"/>
      <c r="G58" s="135"/>
      <c r="H58" s="135"/>
      <c r="I58" s="136"/>
      <c r="J58" s="75"/>
      <c r="K58" s="75"/>
      <c r="L58" s="75"/>
    </row>
    <row r="59" spans="1:12" ht="12.75">
      <c r="A59" s="109"/>
      <c r="B59" s="134" t="s">
        <v>271</v>
      </c>
      <c r="C59" s="135"/>
      <c r="D59" s="135"/>
      <c r="E59" s="135"/>
      <c r="F59" s="135"/>
      <c r="G59" s="135"/>
      <c r="H59" s="135"/>
      <c r="I59" s="136"/>
      <c r="J59" s="75"/>
      <c r="K59" s="75"/>
      <c r="L59" s="75"/>
    </row>
    <row r="60" spans="1:12" ht="12.75">
      <c r="A60" s="109"/>
      <c r="B60" s="114"/>
      <c r="C60" s="115"/>
      <c r="D60" s="115"/>
      <c r="E60" s="115"/>
      <c r="F60" s="115"/>
      <c r="G60" s="115"/>
      <c r="H60" s="115"/>
      <c r="I60" s="116"/>
      <c r="J60" s="75"/>
      <c r="K60" s="75"/>
      <c r="L60" s="75"/>
    </row>
    <row r="61" spans="1:12" ht="13.5" thickBot="1">
      <c r="A61" s="35" t="s">
        <v>239</v>
      </c>
      <c r="B61" s="16"/>
      <c r="C61" s="16"/>
      <c r="D61" s="16"/>
      <c r="E61" s="16"/>
      <c r="F61" s="16"/>
      <c r="G61" s="117"/>
      <c r="H61" s="118"/>
      <c r="I61" s="119"/>
      <c r="J61" s="75"/>
      <c r="K61" s="75"/>
      <c r="L61" s="75"/>
    </row>
    <row r="62" spans="1:12" ht="12.75">
      <c r="A62" s="79"/>
      <c r="B62" s="16"/>
      <c r="C62" s="16"/>
      <c r="D62" s="16"/>
      <c r="E62" s="88" t="s">
        <v>240</v>
      </c>
      <c r="F62" s="92"/>
      <c r="G62" s="156" t="s">
        <v>241</v>
      </c>
      <c r="H62" s="157"/>
      <c r="I62" s="158"/>
      <c r="J62" s="75"/>
      <c r="K62" s="75"/>
      <c r="L62" s="75"/>
    </row>
    <row r="63" spans="1:12" ht="12.75">
      <c r="A63" s="120"/>
      <c r="B63" s="121"/>
      <c r="C63" s="122"/>
      <c r="D63" s="122"/>
      <c r="E63" s="122"/>
      <c r="F63" s="122"/>
      <c r="G63" s="140"/>
      <c r="H63" s="141"/>
      <c r="I63" s="123"/>
      <c r="J63" s="75"/>
      <c r="K63" s="75"/>
      <c r="L63" s="75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C12:I12"/>
    <mergeCell ref="A14:B14"/>
    <mergeCell ref="A2:D2"/>
    <mergeCell ref="A4:I4"/>
    <mergeCell ref="A6:B6"/>
    <mergeCell ref="C6:D6"/>
    <mergeCell ref="A8:B8"/>
    <mergeCell ref="C8:D8"/>
    <mergeCell ref="A10:B11"/>
    <mergeCell ref="C10:D10"/>
    <mergeCell ref="A16:B16"/>
    <mergeCell ref="H32:I32"/>
    <mergeCell ref="D24:G24"/>
    <mergeCell ref="A26:B26"/>
    <mergeCell ref="G26:H26"/>
    <mergeCell ref="A12:B12"/>
    <mergeCell ref="C16:I16"/>
    <mergeCell ref="F14:I14"/>
    <mergeCell ref="C14:D14"/>
    <mergeCell ref="A20:B20"/>
    <mergeCell ref="C20:I20"/>
    <mergeCell ref="A22:B22"/>
    <mergeCell ref="D22:F22"/>
    <mergeCell ref="G22:H22"/>
    <mergeCell ref="A18:B18"/>
    <mergeCell ref="C18:I18"/>
    <mergeCell ref="D31:G31"/>
    <mergeCell ref="E34:G34"/>
    <mergeCell ref="H34:I34"/>
    <mergeCell ref="A36:D36"/>
    <mergeCell ref="E36:G36"/>
    <mergeCell ref="A24:B24"/>
    <mergeCell ref="A28:D28"/>
    <mergeCell ref="E28:G28"/>
    <mergeCell ref="H28:I28"/>
    <mergeCell ref="A32:D32"/>
    <mergeCell ref="E32:G32"/>
    <mergeCell ref="H36:I36"/>
    <mergeCell ref="A1:C1"/>
    <mergeCell ref="C45:D45"/>
    <mergeCell ref="F45:G45"/>
    <mergeCell ref="A30:D30"/>
    <mergeCell ref="E30:G30"/>
    <mergeCell ref="H30:I30"/>
    <mergeCell ref="E40:G40"/>
    <mergeCell ref="H40:I40"/>
    <mergeCell ref="H48:I48"/>
    <mergeCell ref="A34:D34"/>
    <mergeCell ref="C37:D37"/>
    <mergeCell ref="F37:G37"/>
    <mergeCell ref="A38:D38"/>
    <mergeCell ref="E38:G38"/>
    <mergeCell ref="H38:I38"/>
    <mergeCell ref="B58:I5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B59:I59"/>
    <mergeCell ref="C46:I46"/>
    <mergeCell ref="G63:H63"/>
    <mergeCell ref="A50:B50"/>
    <mergeCell ref="C50:I50"/>
    <mergeCell ref="A52:B52"/>
    <mergeCell ref="C52:I52"/>
    <mergeCell ref="B55:E55"/>
    <mergeCell ref="B56:I56"/>
    <mergeCell ref="B57:H57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roko.antonina@solaris.hr"/>
    <hyperlink ref="C20" r:id="rId2" display="www.solaris.hr"/>
    <hyperlink ref="C50" r:id="rId3" display="roko.antonina@amadriapark.com"/>
  </hyperlinks>
  <printOptions/>
  <pageMargins left="0.4724409448818898" right="0.7480314960629921" top="0.984251968503937" bottom="0.984251968503937" header="0.5118110236220472" footer="0.5118110236220472"/>
  <pageSetup horizontalDpi="600" verticalDpi="600" orientation="portrait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5"/>
  <sheetViews>
    <sheetView zoomScaleSheetLayoutView="110" zoomScalePageLayoutView="0" workbookViewId="0" topLeftCell="A1">
      <pane ySplit="5" topLeftCell="A6" activePane="bottomLeft" state="frozen"/>
      <selection pane="topLeft" activeCell="A1" sqref="A1"/>
      <selection pane="bottomLeft" activeCell="A2" sqref="A2:M2"/>
    </sheetView>
  </sheetViews>
  <sheetFormatPr defaultColWidth="9.140625" defaultRowHeight="12.75"/>
  <cols>
    <col min="1" max="7" width="9.140625" style="29" customWidth="1"/>
    <col min="8" max="8" width="6.57421875" style="29" customWidth="1"/>
    <col min="9" max="9" width="7.8515625" style="29" customWidth="1"/>
    <col min="10" max="10" width="10.421875" style="29" customWidth="1"/>
    <col min="11" max="11" width="10.8515625" style="29" customWidth="1"/>
    <col min="12" max="12" width="10.421875" style="29" customWidth="1"/>
    <col min="13" max="13" width="10.8515625" style="29" customWidth="1"/>
    <col min="14" max="14" width="9.7109375" style="29" bestFit="1" customWidth="1"/>
    <col min="15" max="16384" width="9.140625" style="29" customWidth="1"/>
  </cols>
  <sheetData>
    <row r="1" spans="1:13" ht="12.75" customHeight="1">
      <c r="A1" s="236" t="s">
        <v>126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12.75" customHeight="1">
      <c r="A2" s="235" t="s">
        <v>305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199" t="s">
        <v>297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</row>
    <row r="4" spans="1:13" ht="23.25">
      <c r="A4" s="198" t="s">
        <v>48</v>
      </c>
      <c r="B4" s="198"/>
      <c r="C4" s="198"/>
      <c r="D4" s="198"/>
      <c r="E4" s="198"/>
      <c r="F4" s="198"/>
      <c r="G4" s="198"/>
      <c r="H4" s="198"/>
      <c r="I4" s="59" t="s">
        <v>243</v>
      </c>
      <c r="J4" s="197" t="s">
        <v>280</v>
      </c>
      <c r="K4" s="197"/>
      <c r="L4" s="197" t="s">
        <v>281</v>
      </c>
      <c r="M4" s="197"/>
    </row>
    <row r="5" spans="1:13" ht="22.5">
      <c r="A5" s="198"/>
      <c r="B5" s="198"/>
      <c r="C5" s="198"/>
      <c r="D5" s="198"/>
      <c r="E5" s="198"/>
      <c r="F5" s="198"/>
      <c r="G5" s="198"/>
      <c r="H5" s="198"/>
      <c r="I5" s="59"/>
      <c r="J5" s="61" t="s">
        <v>276</v>
      </c>
      <c r="K5" s="61" t="s">
        <v>277</v>
      </c>
      <c r="L5" s="61" t="s">
        <v>276</v>
      </c>
      <c r="M5" s="61" t="s">
        <v>277</v>
      </c>
    </row>
    <row r="6" spans="1:13" ht="12.75">
      <c r="A6" s="200">
        <v>1</v>
      </c>
      <c r="B6" s="200"/>
      <c r="C6" s="200"/>
      <c r="D6" s="200"/>
      <c r="E6" s="200"/>
      <c r="F6" s="200"/>
      <c r="G6" s="200"/>
      <c r="H6" s="200"/>
      <c r="I6" s="24">
        <v>2</v>
      </c>
      <c r="J6" s="22">
        <v>3</v>
      </c>
      <c r="K6" s="22">
        <v>4</v>
      </c>
      <c r="L6" s="22">
        <v>5</v>
      </c>
      <c r="M6" s="22">
        <v>6</v>
      </c>
    </row>
    <row r="7" spans="1:13" ht="12.75">
      <c r="A7" s="201" t="s">
        <v>18</v>
      </c>
      <c r="B7" s="202"/>
      <c r="C7" s="202"/>
      <c r="D7" s="202"/>
      <c r="E7" s="202"/>
      <c r="F7" s="202"/>
      <c r="G7" s="202"/>
      <c r="H7" s="203"/>
      <c r="I7" s="47">
        <v>111</v>
      </c>
      <c r="J7" s="52">
        <f>SUM(J8:J9)</f>
        <v>106115371</v>
      </c>
      <c r="K7" s="52">
        <f>SUM(K8:K9)</f>
        <v>91240215</v>
      </c>
      <c r="L7" s="52">
        <f>SUM(L8:L9)</f>
        <v>120966567</v>
      </c>
      <c r="M7" s="52">
        <f>SUM(M8:M9)</f>
        <v>101285201</v>
      </c>
    </row>
    <row r="8" spans="1:13" ht="12.75">
      <c r="A8" s="194" t="s">
        <v>124</v>
      </c>
      <c r="B8" s="195"/>
      <c r="C8" s="195"/>
      <c r="D8" s="195"/>
      <c r="E8" s="195"/>
      <c r="F8" s="195"/>
      <c r="G8" s="195"/>
      <c r="H8" s="196"/>
      <c r="I8" s="1">
        <v>112</v>
      </c>
      <c r="J8" s="6">
        <v>83348395</v>
      </c>
      <c r="K8" s="6">
        <v>79357773</v>
      </c>
      <c r="L8" s="6">
        <v>98943370</v>
      </c>
      <c r="M8" s="6">
        <v>90411107</v>
      </c>
    </row>
    <row r="9" spans="1:13" ht="12.75">
      <c r="A9" s="194" t="s">
        <v>92</v>
      </c>
      <c r="B9" s="195"/>
      <c r="C9" s="195"/>
      <c r="D9" s="195"/>
      <c r="E9" s="195"/>
      <c r="F9" s="195"/>
      <c r="G9" s="195"/>
      <c r="H9" s="196"/>
      <c r="I9" s="1">
        <v>113</v>
      </c>
      <c r="J9" s="6">
        <v>22766976</v>
      </c>
      <c r="K9" s="6">
        <v>11882442</v>
      </c>
      <c r="L9" s="6">
        <v>22023197</v>
      </c>
      <c r="M9" s="6">
        <v>10874094</v>
      </c>
    </row>
    <row r="10" spans="1:13" ht="12.75">
      <c r="A10" s="207" t="s">
        <v>8</v>
      </c>
      <c r="B10" s="208"/>
      <c r="C10" s="208"/>
      <c r="D10" s="208"/>
      <c r="E10" s="208"/>
      <c r="F10" s="208"/>
      <c r="G10" s="208"/>
      <c r="H10" s="209"/>
      <c r="I10" s="49">
        <v>114</v>
      </c>
      <c r="J10" s="53">
        <f>J11+J12+J16+J20+J21+J22+J25+J26</f>
        <v>136400883</v>
      </c>
      <c r="K10" s="53">
        <f>K11+K12+K16+K20+K21+K22+K25+K26</f>
        <v>89753465</v>
      </c>
      <c r="L10" s="53">
        <f>L11+L12+L16+L20+L21+L22+L25+L26</f>
        <v>153957885</v>
      </c>
      <c r="M10" s="53">
        <f>M11+M12+M16+M20+M21+M22+M25+M26</f>
        <v>102040254</v>
      </c>
    </row>
    <row r="11" spans="1:13" ht="12.75">
      <c r="A11" s="194" t="s">
        <v>93</v>
      </c>
      <c r="B11" s="195"/>
      <c r="C11" s="195"/>
      <c r="D11" s="195"/>
      <c r="E11" s="195"/>
      <c r="F11" s="195"/>
      <c r="G11" s="195"/>
      <c r="H11" s="196"/>
      <c r="I11" s="1">
        <v>115</v>
      </c>
      <c r="J11" s="6">
        <v>0</v>
      </c>
      <c r="K11" s="6">
        <v>0</v>
      </c>
      <c r="L11" s="6">
        <v>0</v>
      </c>
      <c r="M11" s="6">
        <v>0</v>
      </c>
    </row>
    <row r="12" spans="1:13" ht="12.75">
      <c r="A12" s="194" t="s">
        <v>14</v>
      </c>
      <c r="B12" s="195"/>
      <c r="C12" s="195"/>
      <c r="D12" s="195"/>
      <c r="E12" s="195"/>
      <c r="F12" s="195"/>
      <c r="G12" s="195"/>
      <c r="H12" s="196"/>
      <c r="I12" s="1">
        <v>116</v>
      </c>
      <c r="J12" s="42">
        <f>SUM(J13:J15)</f>
        <v>37057682</v>
      </c>
      <c r="K12" s="42">
        <f>SUM(K13:K15)</f>
        <v>30355457</v>
      </c>
      <c r="L12" s="42">
        <f>SUM(L13:L15)</f>
        <v>43951412</v>
      </c>
      <c r="M12" s="42">
        <f>SUM(M13:M15)</f>
        <v>36853152</v>
      </c>
    </row>
    <row r="13" spans="1:13" ht="12.75">
      <c r="A13" s="204" t="s">
        <v>120</v>
      </c>
      <c r="B13" s="205"/>
      <c r="C13" s="205"/>
      <c r="D13" s="205"/>
      <c r="E13" s="205"/>
      <c r="F13" s="205"/>
      <c r="G13" s="205"/>
      <c r="H13" s="206"/>
      <c r="I13" s="1">
        <v>117</v>
      </c>
      <c r="J13" s="6">
        <v>25191703</v>
      </c>
      <c r="K13" s="6">
        <v>19847733</v>
      </c>
      <c r="L13" s="6">
        <v>31311318</v>
      </c>
      <c r="M13" s="6">
        <v>26819000</v>
      </c>
    </row>
    <row r="14" spans="1:13" ht="12.75">
      <c r="A14" s="204" t="s">
        <v>121</v>
      </c>
      <c r="B14" s="205"/>
      <c r="C14" s="205"/>
      <c r="D14" s="205"/>
      <c r="E14" s="205"/>
      <c r="F14" s="205"/>
      <c r="G14" s="205"/>
      <c r="H14" s="206"/>
      <c r="I14" s="1">
        <v>118</v>
      </c>
      <c r="J14" s="6">
        <v>2830244</v>
      </c>
      <c r="K14" s="6">
        <v>2765005</v>
      </c>
      <c r="L14" s="6">
        <v>2798632</v>
      </c>
      <c r="M14" s="6">
        <v>2647244</v>
      </c>
    </row>
    <row r="15" spans="1:13" ht="12.75">
      <c r="A15" s="204" t="s">
        <v>50</v>
      </c>
      <c r="B15" s="205"/>
      <c r="C15" s="205"/>
      <c r="D15" s="205"/>
      <c r="E15" s="205"/>
      <c r="F15" s="205"/>
      <c r="G15" s="205"/>
      <c r="H15" s="206"/>
      <c r="I15" s="1">
        <v>119</v>
      </c>
      <c r="J15" s="6">
        <v>9035735</v>
      </c>
      <c r="K15" s="6">
        <v>7742719</v>
      </c>
      <c r="L15" s="6">
        <v>9841462</v>
      </c>
      <c r="M15" s="6">
        <v>7386908</v>
      </c>
    </row>
    <row r="16" spans="1:13" ht="12.75">
      <c r="A16" s="194" t="s">
        <v>15</v>
      </c>
      <c r="B16" s="195"/>
      <c r="C16" s="195"/>
      <c r="D16" s="195"/>
      <c r="E16" s="195"/>
      <c r="F16" s="195"/>
      <c r="G16" s="195"/>
      <c r="H16" s="196"/>
      <c r="I16" s="1">
        <v>120</v>
      </c>
      <c r="J16" s="42">
        <f>SUM(J17:J19)</f>
        <v>33429491</v>
      </c>
      <c r="K16" s="42">
        <f>SUM(K17:K19)</f>
        <v>24856358</v>
      </c>
      <c r="L16" s="42">
        <f>SUM(L17:L19)</f>
        <v>42730985</v>
      </c>
      <c r="M16" s="42">
        <f>SUM(M17:M19)</f>
        <v>30611629</v>
      </c>
    </row>
    <row r="17" spans="1:13" ht="12.75">
      <c r="A17" s="204" t="s">
        <v>51</v>
      </c>
      <c r="B17" s="205"/>
      <c r="C17" s="205"/>
      <c r="D17" s="205"/>
      <c r="E17" s="205"/>
      <c r="F17" s="205"/>
      <c r="G17" s="205"/>
      <c r="H17" s="206"/>
      <c r="I17" s="1">
        <v>121</v>
      </c>
      <c r="J17" s="6">
        <v>20207039</v>
      </c>
      <c r="K17" s="6">
        <v>15206513</v>
      </c>
      <c r="L17" s="6">
        <v>25400951</v>
      </c>
      <c r="M17" s="6">
        <v>18323398</v>
      </c>
    </row>
    <row r="18" spans="1:13" ht="12.75">
      <c r="A18" s="204" t="s">
        <v>52</v>
      </c>
      <c r="B18" s="205"/>
      <c r="C18" s="205"/>
      <c r="D18" s="205"/>
      <c r="E18" s="205"/>
      <c r="F18" s="205"/>
      <c r="G18" s="205"/>
      <c r="H18" s="206"/>
      <c r="I18" s="1">
        <v>122</v>
      </c>
      <c r="J18" s="6">
        <v>8382394</v>
      </c>
      <c r="K18" s="6">
        <v>6062936</v>
      </c>
      <c r="L18" s="6">
        <v>11154593</v>
      </c>
      <c r="M18" s="6">
        <v>7869948</v>
      </c>
    </row>
    <row r="19" spans="1:13" ht="12.75">
      <c r="A19" s="204" t="s">
        <v>53</v>
      </c>
      <c r="B19" s="205"/>
      <c r="C19" s="205"/>
      <c r="D19" s="205"/>
      <c r="E19" s="205"/>
      <c r="F19" s="205"/>
      <c r="G19" s="205"/>
      <c r="H19" s="206"/>
      <c r="I19" s="1">
        <v>123</v>
      </c>
      <c r="J19" s="6">
        <v>4840058</v>
      </c>
      <c r="K19" s="6">
        <v>3586909</v>
      </c>
      <c r="L19" s="6">
        <v>6175441</v>
      </c>
      <c r="M19" s="6">
        <v>4418283</v>
      </c>
    </row>
    <row r="20" spans="1:13" ht="12.75">
      <c r="A20" s="194" t="s">
        <v>94</v>
      </c>
      <c r="B20" s="195"/>
      <c r="C20" s="195"/>
      <c r="D20" s="195"/>
      <c r="E20" s="195"/>
      <c r="F20" s="195"/>
      <c r="G20" s="195"/>
      <c r="H20" s="196"/>
      <c r="I20" s="1">
        <v>124</v>
      </c>
      <c r="J20" s="45">
        <v>60075823</v>
      </c>
      <c r="K20" s="45">
        <v>30037912</v>
      </c>
      <c r="L20" s="45">
        <v>59575548</v>
      </c>
      <c r="M20" s="45">
        <v>29787774</v>
      </c>
    </row>
    <row r="21" spans="1:13" ht="12.75">
      <c r="A21" s="194" t="s">
        <v>95</v>
      </c>
      <c r="B21" s="195"/>
      <c r="C21" s="195"/>
      <c r="D21" s="195"/>
      <c r="E21" s="195"/>
      <c r="F21" s="195"/>
      <c r="G21" s="195"/>
      <c r="H21" s="196"/>
      <c r="I21" s="1">
        <v>125</v>
      </c>
      <c r="J21" s="45">
        <v>5573024</v>
      </c>
      <c r="K21" s="45">
        <v>4305551</v>
      </c>
      <c r="L21" s="45">
        <v>6974705</v>
      </c>
      <c r="M21" s="45">
        <v>4165169</v>
      </c>
    </row>
    <row r="22" spans="1:13" ht="12.75">
      <c r="A22" s="194" t="s">
        <v>16</v>
      </c>
      <c r="B22" s="195"/>
      <c r="C22" s="195"/>
      <c r="D22" s="195"/>
      <c r="E22" s="195"/>
      <c r="F22" s="195"/>
      <c r="G22" s="195"/>
      <c r="H22" s="196"/>
      <c r="I22" s="1">
        <v>126</v>
      </c>
      <c r="J22" s="42">
        <f>SUM(J23:J24)</f>
        <v>0</v>
      </c>
      <c r="K22" s="42">
        <f>SUM(K23:K24)</f>
        <v>0</v>
      </c>
      <c r="L22" s="42">
        <f>SUM(L23:L24)</f>
        <v>0</v>
      </c>
      <c r="M22" s="42">
        <f>SUM(M23:M24)</f>
        <v>0</v>
      </c>
    </row>
    <row r="23" spans="1:13" ht="12.75">
      <c r="A23" s="204" t="s">
        <v>111</v>
      </c>
      <c r="B23" s="205"/>
      <c r="C23" s="205"/>
      <c r="D23" s="205"/>
      <c r="E23" s="205"/>
      <c r="F23" s="205"/>
      <c r="G23" s="205"/>
      <c r="H23" s="206"/>
      <c r="I23" s="1">
        <v>127</v>
      </c>
      <c r="J23" s="6">
        <v>0</v>
      </c>
      <c r="K23" s="6">
        <v>0</v>
      </c>
      <c r="L23" s="6">
        <v>0</v>
      </c>
      <c r="M23" s="6">
        <v>0</v>
      </c>
    </row>
    <row r="24" spans="1:13" ht="12.75">
      <c r="A24" s="204" t="s">
        <v>112</v>
      </c>
      <c r="B24" s="205"/>
      <c r="C24" s="205"/>
      <c r="D24" s="205"/>
      <c r="E24" s="205"/>
      <c r="F24" s="205"/>
      <c r="G24" s="205"/>
      <c r="H24" s="206"/>
      <c r="I24" s="1">
        <v>128</v>
      </c>
      <c r="J24" s="6">
        <v>0</v>
      </c>
      <c r="K24" s="6">
        <v>0</v>
      </c>
      <c r="L24" s="6">
        <v>0</v>
      </c>
      <c r="M24" s="6">
        <v>0</v>
      </c>
    </row>
    <row r="25" spans="1:13" ht="12.75">
      <c r="A25" s="194" t="s">
        <v>96</v>
      </c>
      <c r="B25" s="195"/>
      <c r="C25" s="195"/>
      <c r="D25" s="195"/>
      <c r="E25" s="195"/>
      <c r="F25" s="195"/>
      <c r="G25" s="195"/>
      <c r="H25" s="196"/>
      <c r="I25" s="1">
        <v>129</v>
      </c>
      <c r="J25" s="45">
        <v>0</v>
      </c>
      <c r="K25" s="45">
        <v>0</v>
      </c>
      <c r="L25" s="45">
        <v>0</v>
      </c>
      <c r="M25" s="45">
        <v>0</v>
      </c>
    </row>
    <row r="26" spans="1:13" ht="12.75">
      <c r="A26" s="194" t="s">
        <v>39</v>
      </c>
      <c r="B26" s="195"/>
      <c r="C26" s="195"/>
      <c r="D26" s="195"/>
      <c r="E26" s="195"/>
      <c r="F26" s="195"/>
      <c r="G26" s="195"/>
      <c r="H26" s="196"/>
      <c r="I26" s="1">
        <v>130</v>
      </c>
      <c r="J26" s="45">
        <v>264863</v>
      </c>
      <c r="K26" s="45">
        <v>198187</v>
      </c>
      <c r="L26" s="45">
        <v>725235</v>
      </c>
      <c r="M26" s="45">
        <v>622530</v>
      </c>
    </row>
    <row r="27" spans="1:13" ht="12.75">
      <c r="A27" s="210" t="s">
        <v>177</v>
      </c>
      <c r="B27" s="211"/>
      <c r="C27" s="211"/>
      <c r="D27" s="211"/>
      <c r="E27" s="211"/>
      <c r="F27" s="211"/>
      <c r="G27" s="211"/>
      <c r="H27" s="212"/>
      <c r="I27" s="48">
        <v>131</v>
      </c>
      <c r="J27" s="54">
        <f>SUM(J28:J32)</f>
        <v>418897</v>
      </c>
      <c r="K27" s="54">
        <f>SUM(K28:K32)</f>
        <v>213767</v>
      </c>
      <c r="L27" s="54">
        <f>SUM(L28:L32)</f>
        <v>388217</v>
      </c>
      <c r="M27" s="54">
        <f>SUM(M28:M32)</f>
        <v>372885</v>
      </c>
    </row>
    <row r="28" spans="1:13" ht="28.5" customHeight="1">
      <c r="A28" s="194" t="s">
        <v>191</v>
      </c>
      <c r="B28" s="195"/>
      <c r="C28" s="195"/>
      <c r="D28" s="195"/>
      <c r="E28" s="195"/>
      <c r="F28" s="195"/>
      <c r="G28" s="195"/>
      <c r="H28" s="196"/>
      <c r="I28" s="1">
        <v>132</v>
      </c>
      <c r="J28" s="6">
        <v>0</v>
      </c>
      <c r="K28" s="6">
        <v>0</v>
      </c>
      <c r="L28" s="6">
        <v>0</v>
      </c>
      <c r="M28" s="6">
        <v>0</v>
      </c>
    </row>
    <row r="29" spans="1:13" ht="27" customHeight="1">
      <c r="A29" s="194" t="s">
        <v>127</v>
      </c>
      <c r="B29" s="195"/>
      <c r="C29" s="195"/>
      <c r="D29" s="195"/>
      <c r="E29" s="195"/>
      <c r="F29" s="195"/>
      <c r="G29" s="195"/>
      <c r="H29" s="196"/>
      <c r="I29" s="1">
        <v>133</v>
      </c>
      <c r="J29" s="6">
        <v>418897</v>
      </c>
      <c r="K29" s="6">
        <v>213767</v>
      </c>
      <c r="L29" s="6">
        <f>388217</f>
        <v>388217</v>
      </c>
      <c r="M29" s="6">
        <f>L29-15332</f>
        <v>372885</v>
      </c>
    </row>
    <row r="30" spans="1:13" ht="12.75">
      <c r="A30" s="194" t="s">
        <v>113</v>
      </c>
      <c r="B30" s="195"/>
      <c r="C30" s="195"/>
      <c r="D30" s="195"/>
      <c r="E30" s="195"/>
      <c r="F30" s="195"/>
      <c r="G30" s="195"/>
      <c r="H30" s="196"/>
      <c r="I30" s="1">
        <v>134</v>
      </c>
      <c r="J30" s="6">
        <v>0</v>
      </c>
      <c r="K30" s="6">
        <v>0</v>
      </c>
      <c r="L30" s="6">
        <v>0</v>
      </c>
      <c r="M30" s="6">
        <v>0</v>
      </c>
    </row>
    <row r="31" spans="1:13" ht="12.75">
      <c r="A31" s="194" t="s">
        <v>187</v>
      </c>
      <c r="B31" s="195"/>
      <c r="C31" s="195"/>
      <c r="D31" s="195"/>
      <c r="E31" s="195"/>
      <c r="F31" s="195"/>
      <c r="G31" s="195"/>
      <c r="H31" s="196"/>
      <c r="I31" s="1">
        <v>135</v>
      </c>
      <c r="J31" s="6">
        <v>0</v>
      </c>
      <c r="K31" s="6">
        <v>0</v>
      </c>
      <c r="L31" s="6">
        <v>0</v>
      </c>
      <c r="M31" s="6">
        <v>0</v>
      </c>
    </row>
    <row r="32" spans="1:13" ht="12.75">
      <c r="A32" s="194" t="s">
        <v>114</v>
      </c>
      <c r="B32" s="195"/>
      <c r="C32" s="195"/>
      <c r="D32" s="195"/>
      <c r="E32" s="195"/>
      <c r="F32" s="195"/>
      <c r="G32" s="195"/>
      <c r="H32" s="196"/>
      <c r="I32" s="1">
        <v>136</v>
      </c>
      <c r="J32" s="6">
        <v>0</v>
      </c>
      <c r="K32" s="6">
        <v>0</v>
      </c>
      <c r="L32" s="6">
        <v>0</v>
      </c>
      <c r="M32" s="6">
        <v>0</v>
      </c>
    </row>
    <row r="33" spans="1:13" ht="12.75">
      <c r="A33" s="207" t="s">
        <v>178</v>
      </c>
      <c r="B33" s="208"/>
      <c r="C33" s="208"/>
      <c r="D33" s="208"/>
      <c r="E33" s="208"/>
      <c r="F33" s="208"/>
      <c r="G33" s="208"/>
      <c r="H33" s="209"/>
      <c r="I33" s="49">
        <v>137</v>
      </c>
      <c r="J33" s="53">
        <f>SUM(J34:J37)</f>
        <v>10420564</v>
      </c>
      <c r="K33" s="53">
        <f>SUM(K34:K37)</f>
        <v>5736711</v>
      </c>
      <c r="L33" s="53">
        <f>SUM(L34:L37)</f>
        <v>10201984</v>
      </c>
      <c r="M33" s="53">
        <f>SUM(M34:M37)</f>
        <v>6162748</v>
      </c>
    </row>
    <row r="34" spans="1:13" ht="12.75">
      <c r="A34" s="194" t="s">
        <v>55</v>
      </c>
      <c r="B34" s="195"/>
      <c r="C34" s="195"/>
      <c r="D34" s="195"/>
      <c r="E34" s="195"/>
      <c r="F34" s="195"/>
      <c r="G34" s="195"/>
      <c r="H34" s="196"/>
      <c r="I34" s="1">
        <v>138</v>
      </c>
      <c r="J34" s="6">
        <v>0</v>
      </c>
      <c r="K34" s="6">
        <v>0</v>
      </c>
      <c r="L34" s="6">
        <v>0</v>
      </c>
      <c r="M34" s="6">
        <v>0</v>
      </c>
    </row>
    <row r="35" spans="1:13" ht="12.75">
      <c r="A35" s="194" t="s">
        <v>54</v>
      </c>
      <c r="B35" s="195"/>
      <c r="C35" s="195"/>
      <c r="D35" s="195"/>
      <c r="E35" s="195"/>
      <c r="F35" s="195"/>
      <c r="G35" s="195"/>
      <c r="H35" s="196"/>
      <c r="I35" s="1">
        <v>139</v>
      </c>
      <c r="J35" s="6">
        <v>10420564</v>
      </c>
      <c r="K35" s="6">
        <v>5736711</v>
      </c>
      <c r="L35" s="6">
        <v>10201984</v>
      </c>
      <c r="M35" s="6">
        <f>L35-4039236</f>
        <v>6162748</v>
      </c>
    </row>
    <row r="36" spans="1:13" ht="12.75">
      <c r="A36" s="194" t="s">
        <v>188</v>
      </c>
      <c r="B36" s="195"/>
      <c r="C36" s="195"/>
      <c r="D36" s="195"/>
      <c r="E36" s="195"/>
      <c r="F36" s="195"/>
      <c r="G36" s="195"/>
      <c r="H36" s="196"/>
      <c r="I36" s="1">
        <v>140</v>
      </c>
      <c r="J36" s="6">
        <v>0</v>
      </c>
      <c r="K36" s="6">
        <v>0</v>
      </c>
      <c r="L36" s="6">
        <v>0</v>
      </c>
      <c r="M36" s="6">
        <v>0</v>
      </c>
    </row>
    <row r="37" spans="1:13" ht="12.75">
      <c r="A37" s="194" t="s">
        <v>56</v>
      </c>
      <c r="B37" s="195"/>
      <c r="C37" s="195"/>
      <c r="D37" s="195"/>
      <c r="E37" s="195"/>
      <c r="F37" s="195"/>
      <c r="G37" s="195"/>
      <c r="H37" s="196"/>
      <c r="I37" s="1">
        <v>141</v>
      </c>
      <c r="J37" s="6">
        <v>0</v>
      </c>
      <c r="K37" s="6">
        <v>0</v>
      </c>
      <c r="L37" s="6">
        <v>0</v>
      </c>
      <c r="M37" s="6">
        <v>0</v>
      </c>
    </row>
    <row r="38" spans="1:13" ht="12.75">
      <c r="A38" s="210" t="s">
        <v>162</v>
      </c>
      <c r="B38" s="211"/>
      <c r="C38" s="211"/>
      <c r="D38" s="211"/>
      <c r="E38" s="211"/>
      <c r="F38" s="211"/>
      <c r="G38" s="211"/>
      <c r="H38" s="212"/>
      <c r="I38" s="48">
        <v>142</v>
      </c>
      <c r="J38" s="57">
        <v>0</v>
      </c>
      <c r="K38" s="57">
        <v>0</v>
      </c>
      <c r="L38" s="57">
        <v>0</v>
      </c>
      <c r="M38" s="57">
        <v>0</v>
      </c>
    </row>
    <row r="39" spans="1:13" ht="12.75">
      <c r="A39" s="207" t="s">
        <v>163</v>
      </c>
      <c r="B39" s="208"/>
      <c r="C39" s="208"/>
      <c r="D39" s="208"/>
      <c r="E39" s="208"/>
      <c r="F39" s="208"/>
      <c r="G39" s="208"/>
      <c r="H39" s="209"/>
      <c r="I39" s="49">
        <v>143</v>
      </c>
      <c r="J39" s="58">
        <v>0</v>
      </c>
      <c r="K39" s="58">
        <v>0</v>
      </c>
      <c r="L39" s="58">
        <v>0</v>
      </c>
      <c r="M39" s="58">
        <v>0</v>
      </c>
    </row>
    <row r="40" spans="1:13" ht="12.75">
      <c r="A40" s="210" t="s">
        <v>189</v>
      </c>
      <c r="B40" s="211"/>
      <c r="C40" s="211"/>
      <c r="D40" s="211"/>
      <c r="E40" s="211"/>
      <c r="F40" s="211"/>
      <c r="G40" s="211"/>
      <c r="H40" s="212"/>
      <c r="I40" s="48">
        <v>144</v>
      </c>
      <c r="J40" s="57"/>
      <c r="K40" s="57"/>
      <c r="L40" s="57"/>
      <c r="M40" s="57"/>
    </row>
    <row r="41" spans="1:13" ht="12.75">
      <c r="A41" s="207" t="s">
        <v>190</v>
      </c>
      <c r="B41" s="208"/>
      <c r="C41" s="208"/>
      <c r="D41" s="208"/>
      <c r="E41" s="208"/>
      <c r="F41" s="208"/>
      <c r="G41" s="208"/>
      <c r="H41" s="209"/>
      <c r="I41" s="49">
        <v>145</v>
      </c>
      <c r="J41" s="58"/>
      <c r="K41" s="58"/>
      <c r="L41" s="58">
        <v>0</v>
      </c>
      <c r="M41" s="58">
        <v>0</v>
      </c>
    </row>
    <row r="42" spans="1:13" ht="12.75">
      <c r="A42" s="216" t="s">
        <v>179</v>
      </c>
      <c r="B42" s="217"/>
      <c r="C42" s="217"/>
      <c r="D42" s="217"/>
      <c r="E42" s="217"/>
      <c r="F42" s="217"/>
      <c r="G42" s="217"/>
      <c r="H42" s="218"/>
      <c r="I42" s="50">
        <v>146</v>
      </c>
      <c r="J42" s="55">
        <f>J7+J27+J38+J40</f>
        <v>106534268</v>
      </c>
      <c r="K42" s="55">
        <f>K7+K27+K38+K40</f>
        <v>91453982</v>
      </c>
      <c r="L42" s="55">
        <f>L7+L27+L38+L40</f>
        <v>121354784</v>
      </c>
      <c r="M42" s="55">
        <f>M7+M27+M38+M40</f>
        <v>101658086</v>
      </c>
    </row>
    <row r="43" spans="1:13" ht="12.75">
      <c r="A43" s="219" t="s">
        <v>180</v>
      </c>
      <c r="B43" s="220"/>
      <c r="C43" s="220"/>
      <c r="D43" s="220"/>
      <c r="E43" s="220"/>
      <c r="F43" s="220"/>
      <c r="G43" s="220"/>
      <c r="H43" s="221"/>
      <c r="I43" s="51">
        <v>147</v>
      </c>
      <c r="J43" s="56">
        <f>J10+J33+J39+J41</f>
        <v>146821447</v>
      </c>
      <c r="K43" s="56">
        <f>K10+K33+K39+K41</f>
        <v>95490176</v>
      </c>
      <c r="L43" s="56">
        <f>L10+L33+L39+L41</f>
        <v>164159869</v>
      </c>
      <c r="M43" s="56">
        <f>M10+M33+M39+M41</f>
        <v>108203002</v>
      </c>
    </row>
    <row r="44" spans="1:13" ht="12.75">
      <c r="A44" s="194" t="s">
        <v>200</v>
      </c>
      <c r="B44" s="195"/>
      <c r="C44" s="195"/>
      <c r="D44" s="195"/>
      <c r="E44" s="195"/>
      <c r="F44" s="195"/>
      <c r="G44" s="195"/>
      <c r="H44" s="196"/>
      <c r="I44" s="1">
        <v>148</v>
      </c>
      <c r="J44" s="42">
        <f>J42-J43</f>
        <v>-40287179</v>
      </c>
      <c r="K44" s="42">
        <f>K42-K43</f>
        <v>-4036194</v>
      </c>
      <c r="L44" s="42">
        <f>L42-L43</f>
        <v>-42805085</v>
      </c>
      <c r="M44" s="42">
        <f>M42-M43</f>
        <v>-6544916</v>
      </c>
    </row>
    <row r="45" spans="1:13" ht="12.75">
      <c r="A45" s="222" t="s">
        <v>182</v>
      </c>
      <c r="B45" s="223"/>
      <c r="C45" s="223"/>
      <c r="D45" s="223"/>
      <c r="E45" s="223"/>
      <c r="F45" s="223"/>
      <c r="G45" s="223"/>
      <c r="H45" s="224"/>
      <c r="I45" s="1">
        <v>149</v>
      </c>
      <c r="J45" s="18">
        <f>IF(J42&gt;J43,J42-J43,0)</f>
        <v>0</v>
      </c>
      <c r="K45" s="18">
        <f>IF(K42&gt;K43,K42-K43,0)</f>
        <v>0</v>
      </c>
      <c r="L45" s="18">
        <f>IF(L42&gt;L43,L42-L43,0)</f>
        <v>0</v>
      </c>
      <c r="M45" s="18">
        <f>IF(M42&gt;M43,M42-M43,0)</f>
        <v>0</v>
      </c>
    </row>
    <row r="46" spans="1:13" ht="12.75">
      <c r="A46" s="222" t="s">
        <v>183</v>
      </c>
      <c r="B46" s="223"/>
      <c r="C46" s="223"/>
      <c r="D46" s="223"/>
      <c r="E46" s="223"/>
      <c r="F46" s="223"/>
      <c r="G46" s="223"/>
      <c r="H46" s="224"/>
      <c r="I46" s="1">
        <v>150</v>
      </c>
      <c r="J46" s="18">
        <f>IF(J43&gt;J42,J43-J42,0)</f>
        <v>40287179</v>
      </c>
      <c r="K46" s="18">
        <f>IF(K43&gt;K42,K43-K42,0)</f>
        <v>4036194</v>
      </c>
      <c r="L46" s="18">
        <f>IF(L43&gt;L42,L43-L42,0)</f>
        <v>42805085</v>
      </c>
      <c r="M46" s="18">
        <f>IF(M43&gt;M42,M43-M42,0)</f>
        <v>6544916</v>
      </c>
    </row>
    <row r="47" spans="1:13" ht="12.75">
      <c r="A47" s="194" t="s">
        <v>181</v>
      </c>
      <c r="B47" s="195"/>
      <c r="C47" s="195"/>
      <c r="D47" s="195"/>
      <c r="E47" s="195"/>
      <c r="F47" s="195"/>
      <c r="G47" s="195"/>
      <c r="H47" s="196"/>
      <c r="I47" s="1">
        <v>151</v>
      </c>
      <c r="J47" s="45">
        <v>0</v>
      </c>
      <c r="K47" s="45">
        <v>0</v>
      </c>
      <c r="L47" s="45">
        <v>0</v>
      </c>
      <c r="M47" s="45">
        <v>0</v>
      </c>
    </row>
    <row r="48" spans="1:13" ht="12.75">
      <c r="A48" s="194" t="s">
        <v>201</v>
      </c>
      <c r="B48" s="195"/>
      <c r="C48" s="195"/>
      <c r="D48" s="195"/>
      <c r="E48" s="195"/>
      <c r="F48" s="195"/>
      <c r="G48" s="195"/>
      <c r="H48" s="196"/>
      <c r="I48" s="1">
        <v>152</v>
      </c>
      <c r="J48" s="42">
        <f>J44-J47</f>
        <v>-40287179</v>
      </c>
      <c r="K48" s="42">
        <f>K44-K47</f>
        <v>-4036194</v>
      </c>
      <c r="L48" s="42">
        <f>L44-L47</f>
        <v>-42805085</v>
      </c>
      <c r="M48" s="42">
        <f>M44-M47</f>
        <v>-6544916</v>
      </c>
    </row>
    <row r="49" spans="1:13" ht="12.75">
      <c r="A49" s="222" t="s">
        <v>159</v>
      </c>
      <c r="B49" s="223"/>
      <c r="C49" s="223"/>
      <c r="D49" s="223"/>
      <c r="E49" s="223"/>
      <c r="F49" s="223"/>
      <c r="G49" s="223"/>
      <c r="H49" s="224"/>
      <c r="I49" s="1">
        <v>153</v>
      </c>
      <c r="J49" s="18">
        <f>IF(J48&gt;0,J48,0)</f>
        <v>0</v>
      </c>
      <c r="K49" s="18">
        <f>IF(K48&gt;0,K48,0)</f>
        <v>0</v>
      </c>
      <c r="L49" s="18">
        <f>IF(L48&gt;0,L48,0)</f>
        <v>0</v>
      </c>
      <c r="M49" s="18">
        <f>IF(M48&gt;0,M48,0)</f>
        <v>0</v>
      </c>
    </row>
    <row r="50" spans="1:13" ht="12.75">
      <c r="A50" s="229" t="s">
        <v>184</v>
      </c>
      <c r="B50" s="230"/>
      <c r="C50" s="230"/>
      <c r="D50" s="230"/>
      <c r="E50" s="230"/>
      <c r="F50" s="230"/>
      <c r="G50" s="230"/>
      <c r="H50" s="231"/>
      <c r="I50" s="2">
        <v>154</v>
      </c>
      <c r="J50" s="23">
        <f>IF(J48&lt;0,-J48,0)</f>
        <v>40287179</v>
      </c>
      <c r="K50" s="23">
        <f>IF(K48&lt;0,-K48,0)</f>
        <v>4036194</v>
      </c>
      <c r="L50" s="23">
        <f>IF(L48&lt;0,-L48,0)</f>
        <v>42805085</v>
      </c>
      <c r="M50" s="23">
        <f>IF(M48&lt;0,-M48,0)</f>
        <v>6544916</v>
      </c>
    </row>
    <row r="51" spans="1:13" ht="12.75" customHeight="1">
      <c r="A51" s="225" t="s">
        <v>274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</row>
    <row r="52" spans="1:13" ht="12.75" customHeight="1">
      <c r="A52" s="232" t="s">
        <v>154</v>
      </c>
      <c r="B52" s="233"/>
      <c r="C52" s="233"/>
      <c r="D52" s="233"/>
      <c r="E52" s="233"/>
      <c r="F52" s="233"/>
      <c r="G52" s="233"/>
      <c r="H52" s="233"/>
      <c r="I52" s="19"/>
      <c r="J52" s="19"/>
      <c r="K52" s="19"/>
      <c r="L52" s="19"/>
      <c r="M52" s="124"/>
    </row>
    <row r="53" spans="1:13" ht="12.75">
      <c r="A53" s="213" t="s">
        <v>198</v>
      </c>
      <c r="B53" s="214"/>
      <c r="C53" s="214"/>
      <c r="D53" s="214"/>
      <c r="E53" s="214"/>
      <c r="F53" s="214"/>
      <c r="G53" s="214"/>
      <c r="H53" s="215"/>
      <c r="I53" s="1">
        <v>155</v>
      </c>
      <c r="J53" s="6"/>
      <c r="K53" s="6"/>
      <c r="L53" s="6"/>
      <c r="M53" s="6"/>
    </row>
    <row r="54" spans="1:13" ht="12.75">
      <c r="A54" s="213" t="s">
        <v>199</v>
      </c>
      <c r="B54" s="214"/>
      <c r="C54" s="214"/>
      <c r="D54" s="214"/>
      <c r="E54" s="214"/>
      <c r="F54" s="214"/>
      <c r="G54" s="214"/>
      <c r="H54" s="215"/>
      <c r="I54" s="1">
        <v>156</v>
      </c>
      <c r="J54" s="7"/>
      <c r="K54" s="7"/>
      <c r="L54" s="7"/>
      <c r="M54" s="7"/>
    </row>
    <row r="55" spans="1:13" ht="12.75" customHeight="1">
      <c r="A55" s="225" t="s">
        <v>156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</row>
    <row r="56" spans="1:13" ht="12.75">
      <c r="A56" s="232" t="s">
        <v>168</v>
      </c>
      <c r="B56" s="233"/>
      <c r="C56" s="233"/>
      <c r="D56" s="233"/>
      <c r="E56" s="233"/>
      <c r="F56" s="233"/>
      <c r="G56" s="233"/>
      <c r="H56" s="234"/>
      <c r="I56" s="8">
        <v>157</v>
      </c>
      <c r="J56" s="5">
        <f>J48</f>
        <v>-40287179</v>
      </c>
      <c r="K56" s="5">
        <f>K48</f>
        <v>-4036194</v>
      </c>
      <c r="L56" s="5">
        <f>L48</f>
        <v>-42805085</v>
      </c>
      <c r="M56" s="5">
        <f>M48</f>
        <v>-6544916</v>
      </c>
    </row>
    <row r="57" spans="1:13" ht="12.75">
      <c r="A57" s="194" t="s">
        <v>185</v>
      </c>
      <c r="B57" s="195"/>
      <c r="C57" s="195"/>
      <c r="D57" s="195"/>
      <c r="E57" s="195"/>
      <c r="F57" s="195"/>
      <c r="G57" s="195"/>
      <c r="H57" s="196"/>
      <c r="I57" s="1">
        <v>158</v>
      </c>
      <c r="J57" s="18">
        <f>SUM(J58:J64)</f>
        <v>0</v>
      </c>
      <c r="K57" s="18">
        <f>SUM(K58:K64)</f>
        <v>0</v>
      </c>
      <c r="L57" s="18">
        <f>SUM(L58:L64)</f>
        <v>0</v>
      </c>
      <c r="M57" s="18">
        <f>SUM(M58:M64)</f>
        <v>0</v>
      </c>
    </row>
    <row r="58" spans="1:13" ht="12.75">
      <c r="A58" s="194" t="s">
        <v>192</v>
      </c>
      <c r="B58" s="195"/>
      <c r="C58" s="195"/>
      <c r="D58" s="195"/>
      <c r="E58" s="195"/>
      <c r="F58" s="195"/>
      <c r="G58" s="195"/>
      <c r="H58" s="196"/>
      <c r="I58" s="1">
        <v>159</v>
      </c>
      <c r="J58" s="6"/>
      <c r="K58" s="6"/>
      <c r="L58" s="6"/>
      <c r="M58" s="6"/>
    </row>
    <row r="59" spans="1:13" ht="12.75">
      <c r="A59" s="194" t="s">
        <v>193</v>
      </c>
      <c r="B59" s="195"/>
      <c r="C59" s="195"/>
      <c r="D59" s="195"/>
      <c r="E59" s="195"/>
      <c r="F59" s="195"/>
      <c r="G59" s="195"/>
      <c r="H59" s="196"/>
      <c r="I59" s="1">
        <v>160</v>
      </c>
      <c r="J59" s="6"/>
      <c r="K59" s="6"/>
      <c r="L59" s="6"/>
      <c r="M59" s="6"/>
    </row>
    <row r="60" spans="1:13" ht="12.75">
      <c r="A60" s="194" t="s">
        <v>37</v>
      </c>
      <c r="B60" s="195"/>
      <c r="C60" s="195"/>
      <c r="D60" s="195"/>
      <c r="E60" s="195"/>
      <c r="F60" s="195"/>
      <c r="G60" s="195"/>
      <c r="H60" s="196"/>
      <c r="I60" s="1">
        <v>161</v>
      </c>
      <c r="J60" s="6"/>
      <c r="K60" s="6"/>
      <c r="L60" s="6"/>
      <c r="M60" s="6"/>
    </row>
    <row r="61" spans="1:13" ht="12.75">
      <c r="A61" s="194" t="s">
        <v>194</v>
      </c>
      <c r="B61" s="195"/>
      <c r="C61" s="195"/>
      <c r="D61" s="195"/>
      <c r="E61" s="195"/>
      <c r="F61" s="195"/>
      <c r="G61" s="195"/>
      <c r="H61" s="196"/>
      <c r="I61" s="1">
        <v>162</v>
      </c>
      <c r="J61" s="6"/>
      <c r="K61" s="6"/>
      <c r="L61" s="6"/>
      <c r="M61" s="6"/>
    </row>
    <row r="62" spans="1:13" ht="12.75">
      <c r="A62" s="194" t="s">
        <v>195</v>
      </c>
      <c r="B62" s="195"/>
      <c r="C62" s="195"/>
      <c r="D62" s="195"/>
      <c r="E62" s="195"/>
      <c r="F62" s="195"/>
      <c r="G62" s="195"/>
      <c r="H62" s="196"/>
      <c r="I62" s="1">
        <v>163</v>
      </c>
      <c r="J62" s="6"/>
      <c r="K62" s="6"/>
      <c r="L62" s="6"/>
      <c r="M62" s="6"/>
    </row>
    <row r="63" spans="1:13" ht="12.75">
      <c r="A63" s="194" t="s">
        <v>196</v>
      </c>
      <c r="B63" s="195"/>
      <c r="C63" s="195"/>
      <c r="D63" s="195"/>
      <c r="E63" s="195"/>
      <c r="F63" s="195"/>
      <c r="G63" s="195"/>
      <c r="H63" s="196"/>
      <c r="I63" s="1">
        <v>164</v>
      </c>
      <c r="J63" s="6"/>
      <c r="K63" s="6"/>
      <c r="L63" s="6"/>
      <c r="M63" s="6"/>
    </row>
    <row r="64" spans="1:13" ht="12.75">
      <c r="A64" s="194" t="s">
        <v>197</v>
      </c>
      <c r="B64" s="195"/>
      <c r="C64" s="195"/>
      <c r="D64" s="195"/>
      <c r="E64" s="195"/>
      <c r="F64" s="195"/>
      <c r="G64" s="195"/>
      <c r="H64" s="196"/>
      <c r="I64" s="1">
        <v>165</v>
      </c>
      <c r="J64" s="6"/>
      <c r="K64" s="6"/>
      <c r="L64" s="6"/>
      <c r="M64" s="6"/>
    </row>
    <row r="65" spans="1:13" ht="12.75">
      <c r="A65" s="194" t="s">
        <v>186</v>
      </c>
      <c r="B65" s="195"/>
      <c r="C65" s="195"/>
      <c r="D65" s="195"/>
      <c r="E65" s="195"/>
      <c r="F65" s="195"/>
      <c r="G65" s="195"/>
      <c r="H65" s="196"/>
      <c r="I65" s="1">
        <v>166</v>
      </c>
      <c r="J65" s="6"/>
      <c r="K65" s="6"/>
      <c r="L65" s="6"/>
      <c r="M65" s="6"/>
    </row>
    <row r="66" spans="1:13" ht="12.75">
      <c r="A66" s="194" t="s">
        <v>160</v>
      </c>
      <c r="B66" s="195"/>
      <c r="C66" s="195"/>
      <c r="D66" s="195"/>
      <c r="E66" s="195"/>
      <c r="F66" s="195"/>
      <c r="G66" s="195"/>
      <c r="H66" s="196"/>
      <c r="I66" s="1">
        <v>167</v>
      </c>
      <c r="J66" s="18">
        <f>J57-J65</f>
        <v>0</v>
      </c>
      <c r="K66" s="18">
        <f>K57-K65</f>
        <v>0</v>
      </c>
      <c r="L66" s="18">
        <f>L57-L65</f>
        <v>0</v>
      </c>
      <c r="M66" s="18">
        <f>M57-M65</f>
        <v>0</v>
      </c>
    </row>
    <row r="67" spans="1:13" ht="12.75">
      <c r="A67" s="194" t="s">
        <v>161</v>
      </c>
      <c r="B67" s="195"/>
      <c r="C67" s="195"/>
      <c r="D67" s="195"/>
      <c r="E67" s="195"/>
      <c r="F67" s="195"/>
      <c r="G67" s="195"/>
      <c r="H67" s="196"/>
      <c r="I67" s="1">
        <v>168</v>
      </c>
      <c r="J67" s="23">
        <f>J56+J66</f>
        <v>-40287179</v>
      </c>
      <c r="K67" s="23">
        <f>K56+K66</f>
        <v>-4036194</v>
      </c>
      <c r="L67" s="23">
        <f>L56+L66</f>
        <v>-42805085</v>
      </c>
      <c r="M67" s="23">
        <f>M56+M66</f>
        <v>-6544916</v>
      </c>
    </row>
    <row r="68" spans="1:13" ht="12.75" customHeight="1">
      <c r="A68" s="240" t="s">
        <v>275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</row>
    <row r="69" spans="1:13" ht="12.75" customHeight="1">
      <c r="A69" s="227" t="s">
        <v>155</v>
      </c>
      <c r="B69" s="228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</row>
    <row r="70" spans="1:13" ht="12.75">
      <c r="A70" s="213" t="s">
        <v>198</v>
      </c>
      <c r="B70" s="214"/>
      <c r="C70" s="214"/>
      <c r="D70" s="214"/>
      <c r="E70" s="214"/>
      <c r="F70" s="214"/>
      <c r="G70" s="214"/>
      <c r="H70" s="215"/>
      <c r="I70" s="1">
        <v>169</v>
      </c>
      <c r="J70" s="6"/>
      <c r="K70" s="6"/>
      <c r="L70" s="6"/>
      <c r="M70" s="6"/>
    </row>
    <row r="71" spans="1:13" ht="12.75">
      <c r="A71" s="237" t="s">
        <v>199</v>
      </c>
      <c r="B71" s="238"/>
      <c r="C71" s="238"/>
      <c r="D71" s="238"/>
      <c r="E71" s="238"/>
      <c r="F71" s="238"/>
      <c r="G71" s="238"/>
      <c r="H71" s="239"/>
      <c r="I71" s="4">
        <v>170</v>
      </c>
      <c r="J71" s="7"/>
      <c r="K71" s="7"/>
      <c r="L71" s="7"/>
      <c r="M71" s="7"/>
    </row>
    <row r="73" ht="12.75">
      <c r="M73" s="64"/>
    </row>
    <row r="74" spans="10:14" ht="12.75">
      <c r="J74" s="64"/>
      <c r="L74" s="64"/>
      <c r="N74" s="64"/>
    </row>
    <row r="75" spans="10:14" ht="12.75">
      <c r="J75" s="64"/>
      <c r="N75" s="64"/>
    </row>
  </sheetData>
  <sheetProtection/>
  <mergeCells count="73">
    <mergeCell ref="A62:H62"/>
    <mergeCell ref="A63:H63"/>
    <mergeCell ref="A57:H57"/>
    <mergeCell ref="A2:M2"/>
    <mergeCell ref="A1:M1"/>
    <mergeCell ref="A71:H71"/>
    <mergeCell ref="A65:H65"/>
    <mergeCell ref="A66:H66"/>
    <mergeCell ref="A67:H67"/>
    <mergeCell ref="A68:M68"/>
    <mergeCell ref="A69:M69"/>
    <mergeCell ref="A47:H47"/>
    <mergeCell ref="A48:H48"/>
    <mergeCell ref="A49:H49"/>
    <mergeCell ref="A50:H50"/>
    <mergeCell ref="A64:H64"/>
    <mergeCell ref="A56:H56"/>
    <mergeCell ref="A55:M55"/>
    <mergeCell ref="A52:H52"/>
    <mergeCell ref="A53:H53"/>
    <mergeCell ref="A70:H70"/>
    <mergeCell ref="A58:H58"/>
    <mergeCell ref="A59:H59"/>
    <mergeCell ref="A60:H60"/>
    <mergeCell ref="A61:H61"/>
    <mergeCell ref="A38:H38"/>
    <mergeCell ref="A39:H39"/>
    <mergeCell ref="A40:H40"/>
    <mergeCell ref="A41:H41"/>
    <mergeCell ref="A51:M51"/>
    <mergeCell ref="A54:H54"/>
    <mergeCell ref="A42:H42"/>
    <mergeCell ref="A43:H43"/>
    <mergeCell ref="A46:H46"/>
    <mergeCell ref="A28:H28"/>
    <mergeCell ref="A29:H29"/>
    <mergeCell ref="A30:H30"/>
    <mergeCell ref="A31:H31"/>
    <mergeCell ref="A44:H44"/>
    <mergeCell ref="A45:H45"/>
    <mergeCell ref="A36:H36"/>
    <mergeCell ref="A37:H37"/>
    <mergeCell ref="A18:H18"/>
    <mergeCell ref="A19:H19"/>
    <mergeCell ref="A32:H32"/>
    <mergeCell ref="A33:H33"/>
    <mergeCell ref="A22:H22"/>
    <mergeCell ref="A23:H23"/>
    <mergeCell ref="A24:H24"/>
    <mergeCell ref="A25:H25"/>
    <mergeCell ref="A26:H26"/>
    <mergeCell ref="A27:H27"/>
    <mergeCell ref="A20:H20"/>
    <mergeCell ref="A21:H21"/>
    <mergeCell ref="A35:H35"/>
    <mergeCell ref="A34:H34"/>
    <mergeCell ref="A14:H14"/>
    <mergeCell ref="A15:H15"/>
    <mergeCell ref="A16:H16"/>
    <mergeCell ref="A17:H17"/>
    <mergeCell ref="A10:H10"/>
    <mergeCell ref="A11:H11"/>
    <mergeCell ref="A12:H12"/>
    <mergeCell ref="A13:H13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 M5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46">
      <formula1>0</formula1>
    </dataValidation>
  </dataValidations>
  <printOptions/>
  <pageMargins left="0.31496062992125984" right="0.15748031496062992" top="0.984251968503937" bottom="0.4724409448818898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1"/>
  <sheetViews>
    <sheetView zoomScaleSheetLayoutView="110" zoomScalePageLayoutView="0" workbookViewId="0" topLeftCell="A1">
      <pane ySplit="4" topLeftCell="A5" activePane="bottomLeft" state="frozen"/>
      <selection pane="topLeft" activeCell="A1" sqref="A1"/>
      <selection pane="bottomLeft" activeCell="N23" sqref="N23"/>
    </sheetView>
  </sheetViews>
  <sheetFormatPr defaultColWidth="9.140625" defaultRowHeight="12.75"/>
  <cols>
    <col min="1" max="7" width="9.140625" style="29" customWidth="1"/>
    <col min="8" max="8" width="4.8515625" style="29" customWidth="1"/>
    <col min="9" max="9" width="7.57421875" style="29" customWidth="1"/>
    <col min="10" max="10" width="11.28125" style="29" customWidth="1"/>
    <col min="11" max="11" width="11.00390625" style="29" customWidth="1"/>
    <col min="12" max="12" width="9.140625" style="29" customWidth="1"/>
    <col min="13" max="13" width="12.7109375" style="29" bestFit="1" customWidth="1"/>
    <col min="14" max="16" width="10.140625" style="29" bestFit="1" customWidth="1"/>
    <col min="17" max="16384" width="9.140625" style="29" customWidth="1"/>
  </cols>
  <sheetData>
    <row r="1" spans="1:11" ht="12.75" customHeight="1">
      <c r="A1" s="236" t="s">
        <v>125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12.75" customHeight="1">
      <c r="A2" s="246" t="s">
        <v>304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12.75">
      <c r="A3" s="247" t="s">
        <v>297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22.5">
      <c r="A4" s="250" t="s">
        <v>48</v>
      </c>
      <c r="B4" s="251"/>
      <c r="C4" s="251"/>
      <c r="D4" s="251"/>
      <c r="E4" s="251"/>
      <c r="F4" s="251"/>
      <c r="G4" s="251"/>
      <c r="H4" s="252"/>
      <c r="I4" s="59" t="s">
        <v>242</v>
      </c>
      <c r="J4" s="60" t="s">
        <v>280</v>
      </c>
      <c r="K4" s="61" t="s">
        <v>281</v>
      </c>
    </row>
    <row r="5" spans="1:11" ht="12.75">
      <c r="A5" s="242">
        <v>1</v>
      </c>
      <c r="B5" s="242"/>
      <c r="C5" s="242"/>
      <c r="D5" s="242"/>
      <c r="E5" s="242"/>
      <c r="F5" s="242"/>
      <c r="G5" s="242"/>
      <c r="H5" s="242"/>
      <c r="I5" s="21">
        <v>2</v>
      </c>
      <c r="J5" s="20">
        <v>3</v>
      </c>
      <c r="K5" s="20">
        <v>4</v>
      </c>
    </row>
    <row r="6" spans="1:11" ht="12.75">
      <c r="A6" s="243" t="s">
        <v>0</v>
      </c>
      <c r="B6" s="244"/>
      <c r="C6" s="244"/>
      <c r="D6" s="244"/>
      <c r="E6" s="244"/>
      <c r="F6" s="244"/>
      <c r="G6" s="244"/>
      <c r="H6" s="244"/>
      <c r="I6" s="244"/>
      <c r="J6" s="244"/>
      <c r="K6" s="245"/>
    </row>
    <row r="7" spans="1:11" ht="12.75">
      <c r="A7" s="232" t="s">
        <v>49</v>
      </c>
      <c r="B7" s="233"/>
      <c r="C7" s="233"/>
      <c r="D7" s="233"/>
      <c r="E7" s="233"/>
      <c r="F7" s="233"/>
      <c r="G7" s="233"/>
      <c r="H7" s="234"/>
      <c r="I7" s="3">
        <v>1</v>
      </c>
      <c r="J7" s="41">
        <v>0</v>
      </c>
      <c r="K7" s="41">
        <v>0</v>
      </c>
    </row>
    <row r="8" spans="1:13" ht="12.75">
      <c r="A8" s="194" t="s">
        <v>9</v>
      </c>
      <c r="B8" s="195"/>
      <c r="C8" s="195"/>
      <c r="D8" s="195"/>
      <c r="E8" s="195"/>
      <c r="F8" s="195"/>
      <c r="G8" s="195"/>
      <c r="H8" s="196"/>
      <c r="I8" s="1">
        <v>2</v>
      </c>
      <c r="J8" s="42">
        <f>J9+J16+J26+J35+J39</f>
        <v>1450513116</v>
      </c>
      <c r="K8" s="42">
        <f>K9+K16+K26+K35+K39</f>
        <v>1525173867</v>
      </c>
      <c r="M8" s="64"/>
    </row>
    <row r="9" spans="1:11" ht="12.75">
      <c r="A9" s="204" t="s">
        <v>169</v>
      </c>
      <c r="B9" s="205"/>
      <c r="C9" s="205"/>
      <c r="D9" s="205"/>
      <c r="E9" s="205"/>
      <c r="F9" s="205"/>
      <c r="G9" s="205"/>
      <c r="H9" s="206"/>
      <c r="I9" s="1">
        <v>3</v>
      </c>
      <c r="J9" s="18">
        <f>SUM(J10:J15)</f>
        <v>7380995</v>
      </c>
      <c r="K9" s="18">
        <f>SUM(K10:K15)</f>
        <v>7380995</v>
      </c>
    </row>
    <row r="10" spans="1:11" ht="12.75">
      <c r="A10" s="204" t="s">
        <v>97</v>
      </c>
      <c r="B10" s="205"/>
      <c r="C10" s="205"/>
      <c r="D10" s="205"/>
      <c r="E10" s="205"/>
      <c r="F10" s="205"/>
      <c r="G10" s="205"/>
      <c r="H10" s="206"/>
      <c r="I10" s="1">
        <v>4</v>
      </c>
      <c r="J10" s="6">
        <v>0</v>
      </c>
      <c r="K10" s="6">
        <v>0</v>
      </c>
    </row>
    <row r="11" spans="1:11" ht="12.75">
      <c r="A11" s="204" t="s">
        <v>10</v>
      </c>
      <c r="B11" s="205"/>
      <c r="C11" s="205"/>
      <c r="D11" s="205"/>
      <c r="E11" s="205"/>
      <c r="F11" s="205"/>
      <c r="G11" s="205"/>
      <c r="H11" s="206"/>
      <c r="I11" s="1">
        <v>5</v>
      </c>
      <c r="J11" s="6">
        <v>7380995</v>
      </c>
      <c r="K11" s="6">
        <v>7380995</v>
      </c>
    </row>
    <row r="12" spans="1:11" ht="12.75">
      <c r="A12" s="204" t="s">
        <v>98</v>
      </c>
      <c r="B12" s="205"/>
      <c r="C12" s="205"/>
      <c r="D12" s="205"/>
      <c r="E12" s="205"/>
      <c r="F12" s="205"/>
      <c r="G12" s="205"/>
      <c r="H12" s="206"/>
      <c r="I12" s="1">
        <v>6</v>
      </c>
      <c r="J12" s="6">
        <v>0</v>
      </c>
      <c r="K12" s="6">
        <v>0</v>
      </c>
    </row>
    <row r="13" spans="1:11" ht="12.75">
      <c r="A13" s="204" t="s">
        <v>172</v>
      </c>
      <c r="B13" s="205"/>
      <c r="C13" s="205"/>
      <c r="D13" s="205"/>
      <c r="E13" s="205"/>
      <c r="F13" s="205"/>
      <c r="G13" s="205"/>
      <c r="H13" s="206"/>
      <c r="I13" s="1">
        <v>7</v>
      </c>
      <c r="J13" s="6">
        <v>0</v>
      </c>
      <c r="K13" s="6">
        <v>0</v>
      </c>
    </row>
    <row r="14" spans="1:11" ht="12.75">
      <c r="A14" s="204" t="s">
        <v>173</v>
      </c>
      <c r="B14" s="205"/>
      <c r="C14" s="205"/>
      <c r="D14" s="205"/>
      <c r="E14" s="205"/>
      <c r="F14" s="205"/>
      <c r="G14" s="205"/>
      <c r="H14" s="206"/>
      <c r="I14" s="1">
        <v>8</v>
      </c>
      <c r="J14" s="6">
        <v>0</v>
      </c>
      <c r="K14" s="6">
        <v>0</v>
      </c>
    </row>
    <row r="15" spans="1:11" ht="12.75">
      <c r="A15" s="204" t="s">
        <v>174</v>
      </c>
      <c r="B15" s="205"/>
      <c r="C15" s="205"/>
      <c r="D15" s="205"/>
      <c r="E15" s="205"/>
      <c r="F15" s="205"/>
      <c r="G15" s="205"/>
      <c r="H15" s="206"/>
      <c r="I15" s="1">
        <v>9</v>
      </c>
      <c r="J15" s="6">
        <v>0</v>
      </c>
      <c r="K15" s="6">
        <v>0</v>
      </c>
    </row>
    <row r="16" spans="1:11" ht="12.75">
      <c r="A16" s="204" t="s">
        <v>170</v>
      </c>
      <c r="B16" s="205"/>
      <c r="C16" s="205"/>
      <c r="D16" s="205"/>
      <c r="E16" s="205"/>
      <c r="F16" s="205"/>
      <c r="G16" s="205"/>
      <c r="H16" s="206"/>
      <c r="I16" s="1">
        <v>10</v>
      </c>
      <c r="J16" s="18">
        <f>SUM(J17:J25)</f>
        <v>1372110971</v>
      </c>
      <c r="K16" s="18">
        <f>SUM(K17:K25)</f>
        <v>1425669477</v>
      </c>
    </row>
    <row r="17" spans="1:11" ht="12.75">
      <c r="A17" s="204" t="s">
        <v>175</v>
      </c>
      <c r="B17" s="205"/>
      <c r="C17" s="205"/>
      <c r="D17" s="205"/>
      <c r="E17" s="205"/>
      <c r="F17" s="205"/>
      <c r="G17" s="205"/>
      <c r="H17" s="206"/>
      <c r="I17" s="1">
        <v>11</v>
      </c>
      <c r="J17" s="6">
        <v>639311118</v>
      </c>
      <c r="K17" s="6">
        <v>639311118</v>
      </c>
    </row>
    <row r="18" spans="1:11" ht="12.75">
      <c r="A18" s="204" t="s">
        <v>211</v>
      </c>
      <c r="B18" s="205"/>
      <c r="C18" s="205"/>
      <c r="D18" s="205"/>
      <c r="E18" s="205"/>
      <c r="F18" s="205"/>
      <c r="G18" s="205"/>
      <c r="H18" s="206"/>
      <c r="I18" s="1">
        <v>12</v>
      </c>
      <c r="J18" s="6">
        <v>637996306</v>
      </c>
      <c r="K18" s="6">
        <v>578420758</v>
      </c>
    </row>
    <row r="19" spans="1:11" ht="12.75">
      <c r="A19" s="204" t="s">
        <v>176</v>
      </c>
      <c r="B19" s="205"/>
      <c r="C19" s="205"/>
      <c r="D19" s="205"/>
      <c r="E19" s="205"/>
      <c r="F19" s="205"/>
      <c r="G19" s="205"/>
      <c r="H19" s="206"/>
      <c r="I19" s="1">
        <v>13</v>
      </c>
      <c r="J19" s="6">
        <v>57180836</v>
      </c>
      <c r="K19" s="6">
        <v>57180836</v>
      </c>
    </row>
    <row r="20" spans="1:11" ht="12.75">
      <c r="A20" s="204" t="s">
        <v>19</v>
      </c>
      <c r="B20" s="205"/>
      <c r="C20" s="205"/>
      <c r="D20" s="205"/>
      <c r="E20" s="205"/>
      <c r="F20" s="205"/>
      <c r="G20" s="205"/>
      <c r="H20" s="206"/>
      <c r="I20" s="1">
        <v>14</v>
      </c>
      <c r="J20" s="6">
        <v>0</v>
      </c>
      <c r="K20" s="6">
        <v>0</v>
      </c>
    </row>
    <row r="21" spans="1:11" ht="12.75">
      <c r="A21" s="204" t="s">
        <v>20</v>
      </c>
      <c r="B21" s="205"/>
      <c r="C21" s="205"/>
      <c r="D21" s="205"/>
      <c r="E21" s="205"/>
      <c r="F21" s="205"/>
      <c r="G21" s="205"/>
      <c r="H21" s="206"/>
      <c r="I21" s="1">
        <v>15</v>
      </c>
      <c r="J21" s="6">
        <v>3485764</v>
      </c>
      <c r="K21" s="6">
        <v>3485764</v>
      </c>
    </row>
    <row r="22" spans="1:11" ht="12.75">
      <c r="A22" s="204" t="s">
        <v>61</v>
      </c>
      <c r="B22" s="205"/>
      <c r="C22" s="205"/>
      <c r="D22" s="205"/>
      <c r="E22" s="205"/>
      <c r="F22" s="205"/>
      <c r="G22" s="205"/>
      <c r="H22" s="206"/>
      <c r="I22" s="1">
        <v>16</v>
      </c>
      <c r="J22" s="6">
        <v>0</v>
      </c>
      <c r="K22" s="6">
        <v>0</v>
      </c>
    </row>
    <row r="23" spans="1:11" ht="12.75">
      <c r="A23" s="204" t="s">
        <v>62</v>
      </c>
      <c r="B23" s="205"/>
      <c r="C23" s="205"/>
      <c r="D23" s="205"/>
      <c r="E23" s="205"/>
      <c r="F23" s="205"/>
      <c r="G23" s="205"/>
      <c r="H23" s="206"/>
      <c r="I23" s="1">
        <v>17</v>
      </c>
      <c r="J23" s="6">
        <v>34136947</v>
      </c>
      <c r="K23" s="6">
        <v>147271001</v>
      </c>
    </row>
    <row r="24" spans="1:11" ht="12.75">
      <c r="A24" s="204" t="s">
        <v>63</v>
      </c>
      <c r="B24" s="205"/>
      <c r="C24" s="205"/>
      <c r="D24" s="205"/>
      <c r="E24" s="205"/>
      <c r="F24" s="205"/>
      <c r="G24" s="205"/>
      <c r="H24" s="206"/>
      <c r="I24" s="1">
        <v>18</v>
      </c>
      <c r="J24" s="6">
        <v>0</v>
      </c>
      <c r="K24" s="6">
        <v>0</v>
      </c>
    </row>
    <row r="25" spans="1:11" ht="12.75">
      <c r="A25" s="204" t="s">
        <v>64</v>
      </c>
      <c r="B25" s="205"/>
      <c r="C25" s="205"/>
      <c r="D25" s="205"/>
      <c r="E25" s="205"/>
      <c r="F25" s="205"/>
      <c r="G25" s="205"/>
      <c r="H25" s="206"/>
      <c r="I25" s="1">
        <v>19</v>
      </c>
      <c r="J25" s="6">
        <v>0</v>
      </c>
      <c r="K25" s="6">
        <v>0</v>
      </c>
    </row>
    <row r="26" spans="1:11" ht="12.75">
      <c r="A26" s="204" t="s">
        <v>157</v>
      </c>
      <c r="B26" s="205"/>
      <c r="C26" s="205"/>
      <c r="D26" s="205"/>
      <c r="E26" s="205"/>
      <c r="F26" s="205"/>
      <c r="G26" s="205"/>
      <c r="H26" s="206"/>
      <c r="I26" s="1">
        <v>20</v>
      </c>
      <c r="J26" s="18">
        <f>SUM(J27:J34)</f>
        <v>71021150</v>
      </c>
      <c r="K26" s="18">
        <f>SUM(K27:K34)</f>
        <v>71021150</v>
      </c>
    </row>
    <row r="27" spans="1:11" ht="12.75">
      <c r="A27" s="204" t="s">
        <v>65</v>
      </c>
      <c r="B27" s="205"/>
      <c r="C27" s="205"/>
      <c r="D27" s="205"/>
      <c r="E27" s="205"/>
      <c r="F27" s="205"/>
      <c r="G27" s="205"/>
      <c r="H27" s="206"/>
      <c r="I27" s="1">
        <v>21</v>
      </c>
      <c r="J27" s="6">
        <v>58030283</v>
      </c>
      <c r="K27" s="6">
        <v>58030283</v>
      </c>
    </row>
    <row r="28" spans="1:11" ht="12.75">
      <c r="A28" s="204" t="s">
        <v>66</v>
      </c>
      <c r="B28" s="205"/>
      <c r="C28" s="205"/>
      <c r="D28" s="205"/>
      <c r="E28" s="205"/>
      <c r="F28" s="205"/>
      <c r="G28" s="205"/>
      <c r="H28" s="206"/>
      <c r="I28" s="1">
        <v>22</v>
      </c>
      <c r="J28" s="6">
        <v>0</v>
      </c>
      <c r="K28" s="6">
        <v>0</v>
      </c>
    </row>
    <row r="29" spans="1:11" ht="12.75">
      <c r="A29" s="204" t="s">
        <v>67</v>
      </c>
      <c r="B29" s="205"/>
      <c r="C29" s="205"/>
      <c r="D29" s="205"/>
      <c r="E29" s="205"/>
      <c r="F29" s="205"/>
      <c r="G29" s="205"/>
      <c r="H29" s="206"/>
      <c r="I29" s="1">
        <v>23</v>
      </c>
      <c r="J29" s="6">
        <v>0</v>
      </c>
      <c r="K29" s="6">
        <v>0</v>
      </c>
    </row>
    <row r="30" spans="1:11" ht="12.75">
      <c r="A30" s="204" t="s">
        <v>72</v>
      </c>
      <c r="B30" s="205"/>
      <c r="C30" s="205"/>
      <c r="D30" s="205"/>
      <c r="E30" s="205"/>
      <c r="F30" s="205"/>
      <c r="G30" s="205"/>
      <c r="H30" s="206"/>
      <c r="I30" s="1">
        <v>24</v>
      </c>
      <c r="J30" s="6">
        <v>0</v>
      </c>
      <c r="K30" s="6">
        <v>0</v>
      </c>
    </row>
    <row r="31" spans="1:11" ht="12.75">
      <c r="A31" s="204" t="s">
        <v>73</v>
      </c>
      <c r="B31" s="205"/>
      <c r="C31" s="205"/>
      <c r="D31" s="205"/>
      <c r="E31" s="205"/>
      <c r="F31" s="205"/>
      <c r="G31" s="205"/>
      <c r="H31" s="206"/>
      <c r="I31" s="1">
        <v>25</v>
      </c>
      <c r="J31" s="6">
        <v>400</v>
      </c>
      <c r="K31" s="6">
        <v>400</v>
      </c>
    </row>
    <row r="32" spans="1:11" ht="12.75">
      <c r="A32" s="204" t="s">
        <v>74</v>
      </c>
      <c r="B32" s="205"/>
      <c r="C32" s="205"/>
      <c r="D32" s="205"/>
      <c r="E32" s="205"/>
      <c r="F32" s="205"/>
      <c r="G32" s="205"/>
      <c r="H32" s="206"/>
      <c r="I32" s="1">
        <v>26</v>
      </c>
      <c r="J32" s="6">
        <v>12990467</v>
      </c>
      <c r="K32" s="6">
        <v>12990467</v>
      </c>
    </row>
    <row r="33" spans="1:11" ht="12.75">
      <c r="A33" s="204" t="s">
        <v>68</v>
      </c>
      <c r="B33" s="205"/>
      <c r="C33" s="205"/>
      <c r="D33" s="205"/>
      <c r="E33" s="205"/>
      <c r="F33" s="205"/>
      <c r="G33" s="205"/>
      <c r="H33" s="206"/>
      <c r="I33" s="1">
        <v>27</v>
      </c>
      <c r="J33" s="6">
        <v>0</v>
      </c>
      <c r="K33" s="6">
        <v>0</v>
      </c>
    </row>
    <row r="34" spans="1:11" ht="12.75">
      <c r="A34" s="204" t="s">
        <v>150</v>
      </c>
      <c r="B34" s="205"/>
      <c r="C34" s="205"/>
      <c r="D34" s="205"/>
      <c r="E34" s="205"/>
      <c r="F34" s="205"/>
      <c r="G34" s="205"/>
      <c r="H34" s="206"/>
      <c r="I34" s="1">
        <v>28</v>
      </c>
      <c r="J34" s="6">
        <v>0</v>
      </c>
      <c r="K34" s="6">
        <v>0</v>
      </c>
    </row>
    <row r="35" spans="1:11" ht="12.75">
      <c r="A35" s="204" t="s">
        <v>151</v>
      </c>
      <c r="B35" s="205"/>
      <c r="C35" s="205"/>
      <c r="D35" s="205"/>
      <c r="E35" s="205"/>
      <c r="F35" s="205"/>
      <c r="G35" s="205"/>
      <c r="H35" s="206"/>
      <c r="I35" s="1">
        <v>29</v>
      </c>
      <c r="J35" s="18">
        <f>SUM(J36:J38)</f>
        <v>0</v>
      </c>
      <c r="K35" s="18">
        <f>SUM(K36:K38)</f>
        <v>21102245</v>
      </c>
    </row>
    <row r="36" spans="1:11" ht="12.75">
      <c r="A36" s="204" t="s">
        <v>69</v>
      </c>
      <c r="B36" s="205"/>
      <c r="C36" s="205"/>
      <c r="D36" s="205"/>
      <c r="E36" s="205"/>
      <c r="F36" s="205"/>
      <c r="G36" s="205"/>
      <c r="H36" s="206"/>
      <c r="I36" s="1">
        <v>30</v>
      </c>
      <c r="J36" s="6">
        <v>0</v>
      </c>
      <c r="K36" s="6">
        <v>0</v>
      </c>
    </row>
    <row r="37" spans="1:11" ht="12.75">
      <c r="A37" s="204" t="s">
        <v>70</v>
      </c>
      <c r="B37" s="205"/>
      <c r="C37" s="205"/>
      <c r="D37" s="205"/>
      <c r="E37" s="205"/>
      <c r="F37" s="205"/>
      <c r="G37" s="205"/>
      <c r="H37" s="206"/>
      <c r="I37" s="1">
        <v>31</v>
      </c>
      <c r="J37" s="6">
        <v>0</v>
      </c>
      <c r="K37" s="6">
        <v>0</v>
      </c>
    </row>
    <row r="38" spans="1:11" ht="12.75">
      <c r="A38" s="204" t="s">
        <v>71</v>
      </c>
      <c r="B38" s="205"/>
      <c r="C38" s="205"/>
      <c r="D38" s="205"/>
      <c r="E38" s="205"/>
      <c r="F38" s="205"/>
      <c r="G38" s="205"/>
      <c r="H38" s="206"/>
      <c r="I38" s="1">
        <v>32</v>
      </c>
      <c r="J38" s="6">
        <v>0</v>
      </c>
      <c r="K38" s="6">
        <v>21102245</v>
      </c>
    </row>
    <row r="39" spans="1:11" ht="12.75">
      <c r="A39" s="204" t="s">
        <v>152</v>
      </c>
      <c r="B39" s="205"/>
      <c r="C39" s="205"/>
      <c r="D39" s="205"/>
      <c r="E39" s="205"/>
      <c r="F39" s="205"/>
      <c r="G39" s="205"/>
      <c r="H39" s="206"/>
      <c r="I39" s="1">
        <v>33</v>
      </c>
      <c r="J39" s="6">
        <v>0</v>
      </c>
      <c r="K39" s="6">
        <v>0</v>
      </c>
    </row>
    <row r="40" spans="1:13" ht="12.75">
      <c r="A40" s="194" t="s">
        <v>204</v>
      </c>
      <c r="B40" s="195"/>
      <c r="C40" s="195"/>
      <c r="D40" s="195"/>
      <c r="E40" s="195"/>
      <c r="F40" s="195"/>
      <c r="G40" s="195"/>
      <c r="H40" s="196"/>
      <c r="I40" s="1">
        <v>34</v>
      </c>
      <c r="J40" s="42">
        <f>J41+J49+J56+J64</f>
        <v>91410717</v>
      </c>
      <c r="K40" s="42">
        <f>K41+K49+K56+K64</f>
        <v>118050260.43</v>
      </c>
      <c r="M40" s="64"/>
    </row>
    <row r="41" spans="1:11" ht="12.75">
      <c r="A41" s="204" t="s">
        <v>89</v>
      </c>
      <c r="B41" s="205"/>
      <c r="C41" s="205"/>
      <c r="D41" s="205"/>
      <c r="E41" s="205"/>
      <c r="F41" s="205"/>
      <c r="G41" s="205"/>
      <c r="H41" s="206"/>
      <c r="I41" s="1">
        <v>35</v>
      </c>
      <c r="J41" s="18">
        <f>SUM(J42:J48)</f>
        <v>5512232</v>
      </c>
      <c r="K41" s="18">
        <f>SUM(K42:K48)</f>
        <v>11540189</v>
      </c>
    </row>
    <row r="42" spans="1:11" ht="12.75">
      <c r="A42" s="204" t="s">
        <v>101</v>
      </c>
      <c r="B42" s="205"/>
      <c r="C42" s="205"/>
      <c r="D42" s="205"/>
      <c r="E42" s="205"/>
      <c r="F42" s="205"/>
      <c r="G42" s="205"/>
      <c r="H42" s="206"/>
      <c r="I42" s="1">
        <v>36</v>
      </c>
      <c r="J42" s="6">
        <v>3761620</v>
      </c>
      <c r="K42" s="6">
        <v>6865139</v>
      </c>
    </row>
    <row r="43" spans="1:11" ht="12.75">
      <c r="A43" s="204" t="s">
        <v>102</v>
      </c>
      <c r="B43" s="205"/>
      <c r="C43" s="205"/>
      <c r="D43" s="205"/>
      <c r="E43" s="205"/>
      <c r="F43" s="205"/>
      <c r="G43" s="205"/>
      <c r="H43" s="206"/>
      <c r="I43" s="1">
        <v>37</v>
      </c>
      <c r="J43" s="6">
        <v>0</v>
      </c>
      <c r="K43" s="6">
        <v>0</v>
      </c>
    </row>
    <row r="44" spans="1:11" ht="12.75">
      <c r="A44" s="204" t="s">
        <v>75</v>
      </c>
      <c r="B44" s="205"/>
      <c r="C44" s="205"/>
      <c r="D44" s="205"/>
      <c r="E44" s="205"/>
      <c r="F44" s="205"/>
      <c r="G44" s="205"/>
      <c r="H44" s="206"/>
      <c r="I44" s="1">
        <v>38</v>
      </c>
      <c r="J44" s="6">
        <v>0</v>
      </c>
      <c r="K44" s="6">
        <v>0</v>
      </c>
    </row>
    <row r="45" spans="1:11" ht="12.75">
      <c r="A45" s="204" t="s">
        <v>76</v>
      </c>
      <c r="B45" s="205"/>
      <c r="C45" s="205"/>
      <c r="D45" s="205"/>
      <c r="E45" s="205"/>
      <c r="F45" s="205"/>
      <c r="G45" s="205"/>
      <c r="H45" s="206"/>
      <c r="I45" s="1">
        <v>39</v>
      </c>
      <c r="J45" s="6">
        <v>1750612</v>
      </c>
      <c r="K45" s="6">
        <v>4675050</v>
      </c>
    </row>
    <row r="46" spans="1:11" ht="12.75">
      <c r="A46" s="204" t="s">
        <v>77</v>
      </c>
      <c r="B46" s="205"/>
      <c r="C46" s="205"/>
      <c r="D46" s="205"/>
      <c r="E46" s="205"/>
      <c r="F46" s="205"/>
      <c r="G46" s="205"/>
      <c r="H46" s="206"/>
      <c r="I46" s="1">
        <v>40</v>
      </c>
      <c r="J46" s="6">
        <v>0</v>
      </c>
      <c r="K46" s="6">
        <v>0</v>
      </c>
    </row>
    <row r="47" spans="1:11" ht="12.75">
      <c r="A47" s="204" t="s">
        <v>78</v>
      </c>
      <c r="B47" s="205"/>
      <c r="C47" s="205"/>
      <c r="D47" s="205"/>
      <c r="E47" s="205"/>
      <c r="F47" s="205"/>
      <c r="G47" s="205"/>
      <c r="H47" s="206"/>
      <c r="I47" s="1">
        <v>41</v>
      </c>
      <c r="J47" s="6">
        <v>0</v>
      </c>
      <c r="K47" s="6"/>
    </row>
    <row r="48" spans="1:11" ht="12.75">
      <c r="A48" s="204" t="s">
        <v>79</v>
      </c>
      <c r="B48" s="205"/>
      <c r="C48" s="205"/>
      <c r="D48" s="205"/>
      <c r="E48" s="205"/>
      <c r="F48" s="205"/>
      <c r="G48" s="205"/>
      <c r="H48" s="206"/>
      <c r="I48" s="1">
        <v>42</v>
      </c>
      <c r="J48" s="6">
        <v>0</v>
      </c>
      <c r="K48" s="6">
        <v>0</v>
      </c>
    </row>
    <row r="49" spans="1:11" ht="12.75">
      <c r="A49" s="204" t="s">
        <v>90</v>
      </c>
      <c r="B49" s="205"/>
      <c r="C49" s="205"/>
      <c r="D49" s="205"/>
      <c r="E49" s="205"/>
      <c r="F49" s="205"/>
      <c r="G49" s="205"/>
      <c r="H49" s="206"/>
      <c r="I49" s="1">
        <v>43</v>
      </c>
      <c r="J49" s="18">
        <f>SUM(J50:J55)</f>
        <v>62494309</v>
      </c>
      <c r="K49" s="18">
        <f>SUM(K50:K55)</f>
        <v>74103589.43</v>
      </c>
    </row>
    <row r="50" spans="1:11" ht="12.75">
      <c r="A50" s="204" t="s">
        <v>164</v>
      </c>
      <c r="B50" s="205"/>
      <c r="C50" s="205"/>
      <c r="D50" s="205"/>
      <c r="E50" s="205"/>
      <c r="F50" s="205"/>
      <c r="G50" s="205"/>
      <c r="H50" s="206"/>
      <c r="I50" s="1">
        <v>44</v>
      </c>
      <c r="J50" s="6">
        <v>47883519</v>
      </c>
      <c r="K50" s="6">
        <v>44560108</v>
      </c>
    </row>
    <row r="51" spans="1:11" ht="12.75">
      <c r="A51" s="204" t="s">
        <v>165</v>
      </c>
      <c r="B51" s="205"/>
      <c r="C51" s="205"/>
      <c r="D51" s="205"/>
      <c r="E51" s="205"/>
      <c r="F51" s="205"/>
      <c r="G51" s="205"/>
      <c r="H51" s="206"/>
      <c r="I51" s="1">
        <v>45</v>
      </c>
      <c r="J51" s="6">
        <v>2391695</v>
      </c>
      <c r="K51" s="6">
        <v>11898915</v>
      </c>
    </row>
    <row r="52" spans="1:11" ht="12.75">
      <c r="A52" s="204" t="s">
        <v>166</v>
      </c>
      <c r="B52" s="205"/>
      <c r="C52" s="205"/>
      <c r="D52" s="205"/>
      <c r="E52" s="205"/>
      <c r="F52" s="205"/>
      <c r="G52" s="205"/>
      <c r="H52" s="206"/>
      <c r="I52" s="1">
        <v>46</v>
      </c>
      <c r="J52" s="6">
        <v>0</v>
      </c>
      <c r="K52" s="6">
        <v>0</v>
      </c>
    </row>
    <row r="53" spans="1:11" ht="12.75">
      <c r="A53" s="204" t="s">
        <v>167</v>
      </c>
      <c r="B53" s="205"/>
      <c r="C53" s="205"/>
      <c r="D53" s="205"/>
      <c r="E53" s="205"/>
      <c r="F53" s="205"/>
      <c r="G53" s="205"/>
      <c r="H53" s="206"/>
      <c r="I53" s="1">
        <v>47</v>
      </c>
      <c r="J53" s="6">
        <v>411279</v>
      </c>
      <c r="K53" s="6">
        <v>711026</v>
      </c>
    </row>
    <row r="54" spans="1:11" ht="12.75">
      <c r="A54" s="204" t="s">
        <v>6</v>
      </c>
      <c r="B54" s="205"/>
      <c r="C54" s="205"/>
      <c r="D54" s="205"/>
      <c r="E54" s="205"/>
      <c r="F54" s="205"/>
      <c r="G54" s="205"/>
      <c r="H54" s="206"/>
      <c r="I54" s="1">
        <v>48</v>
      </c>
      <c r="J54" s="6">
        <v>3013998</v>
      </c>
      <c r="K54" s="6">
        <v>548450</v>
      </c>
    </row>
    <row r="55" spans="1:11" ht="12.75">
      <c r="A55" s="204" t="s">
        <v>7</v>
      </c>
      <c r="B55" s="205"/>
      <c r="C55" s="205"/>
      <c r="D55" s="205"/>
      <c r="E55" s="205"/>
      <c r="F55" s="205"/>
      <c r="G55" s="205"/>
      <c r="H55" s="206"/>
      <c r="I55" s="1">
        <v>49</v>
      </c>
      <c r="J55" s="6">
        <v>8793818</v>
      </c>
      <c r="K55" s="6">
        <v>16385090.43</v>
      </c>
    </row>
    <row r="56" spans="1:11" ht="12.75">
      <c r="A56" s="204" t="s">
        <v>91</v>
      </c>
      <c r="B56" s="205"/>
      <c r="C56" s="205"/>
      <c r="D56" s="205"/>
      <c r="E56" s="205"/>
      <c r="F56" s="205"/>
      <c r="G56" s="205"/>
      <c r="H56" s="206"/>
      <c r="I56" s="1">
        <v>50</v>
      </c>
      <c r="J56" s="18">
        <f>SUM(J57:J63)</f>
        <v>20108680</v>
      </c>
      <c r="K56" s="18">
        <f>SUM(K57:K63)</f>
        <v>20411543</v>
      </c>
    </row>
    <row r="57" spans="1:11" ht="12.75">
      <c r="A57" s="204" t="s">
        <v>65</v>
      </c>
      <c r="B57" s="205"/>
      <c r="C57" s="205"/>
      <c r="D57" s="205"/>
      <c r="E57" s="205"/>
      <c r="F57" s="205"/>
      <c r="G57" s="205"/>
      <c r="H57" s="206"/>
      <c r="I57" s="1">
        <v>51</v>
      </c>
      <c r="J57" s="6">
        <v>0</v>
      </c>
      <c r="K57" s="6">
        <v>0</v>
      </c>
    </row>
    <row r="58" spans="1:14" ht="12.75">
      <c r="A58" s="204" t="s">
        <v>66</v>
      </c>
      <c r="B58" s="205"/>
      <c r="C58" s="205"/>
      <c r="D58" s="205"/>
      <c r="E58" s="205"/>
      <c r="F58" s="205"/>
      <c r="G58" s="205"/>
      <c r="H58" s="206"/>
      <c r="I58" s="1">
        <v>52</v>
      </c>
      <c r="J58" s="6">
        <v>15525783</v>
      </c>
      <c r="K58" s="6">
        <v>15625783</v>
      </c>
      <c r="N58" s="66"/>
    </row>
    <row r="59" spans="1:11" ht="12.75">
      <c r="A59" s="204" t="s">
        <v>206</v>
      </c>
      <c r="B59" s="205"/>
      <c r="C59" s="205"/>
      <c r="D59" s="205"/>
      <c r="E59" s="205"/>
      <c r="F59" s="205"/>
      <c r="G59" s="205"/>
      <c r="H59" s="206"/>
      <c r="I59" s="1">
        <v>53</v>
      </c>
      <c r="J59" s="6">
        <v>0</v>
      </c>
      <c r="K59" s="6">
        <v>0</v>
      </c>
    </row>
    <row r="60" spans="1:11" ht="12.75">
      <c r="A60" s="204" t="s">
        <v>72</v>
      </c>
      <c r="B60" s="205"/>
      <c r="C60" s="205"/>
      <c r="D60" s="205"/>
      <c r="E60" s="205"/>
      <c r="F60" s="205"/>
      <c r="G60" s="205"/>
      <c r="H60" s="206"/>
      <c r="I60" s="1">
        <v>54</v>
      </c>
      <c r="J60" s="6">
        <v>0</v>
      </c>
      <c r="K60" s="6">
        <v>0</v>
      </c>
    </row>
    <row r="61" spans="1:16" ht="12.75">
      <c r="A61" s="204" t="s">
        <v>73</v>
      </c>
      <c r="B61" s="205"/>
      <c r="C61" s="205"/>
      <c r="D61" s="205"/>
      <c r="E61" s="205"/>
      <c r="F61" s="205"/>
      <c r="G61" s="205"/>
      <c r="H61" s="206"/>
      <c r="I61" s="1">
        <v>55</v>
      </c>
      <c r="J61" s="6">
        <v>0</v>
      </c>
      <c r="K61" s="6">
        <v>0</v>
      </c>
      <c r="O61" s="66"/>
      <c r="P61" s="66"/>
    </row>
    <row r="62" spans="1:11" ht="12.75">
      <c r="A62" s="204" t="s">
        <v>74</v>
      </c>
      <c r="B62" s="205"/>
      <c r="C62" s="205"/>
      <c r="D62" s="205"/>
      <c r="E62" s="205"/>
      <c r="F62" s="205"/>
      <c r="G62" s="205"/>
      <c r="H62" s="206"/>
      <c r="I62" s="1">
        <v>56</v>
      </c>
      <c r="J62" s="6">
        <v>4582897</v>
      </c>
      <c r="K62" s="6">
        <v>4785760</v>
      </c>
    </row>
    <row r="63" spans="1:15" ht="12.75">
      <c r="A63" s="204" t="s">
        <v>38</v>
      </c>
      <c r="B63" s="205"/>
      <c r="C63" s="205"/>
      <c r="D63" s="205"/>
      <c r="E63" s="205"/>
      <c r="F63" s="205"/>
      <c r="G63" s="205"/>
      <c r="H63" s="206"/>
      <c r="I63" s="1">
        <v>57</v>
      </c>
      <c r="J63" s="6">
        <v>0</v>
      </c>
      <c r="K63" s="6">
        <v>0</v>
      </c>
      <c r="O63" s="66"/>
    </row>
    <row r="64" spans="1:11" ht="12.75">
      <c r="A64" s="204" t="s">
        <v>171</v>
      </c>
      <c r="B64" s="205"/>
      <c r="C64" s="205"/>
      <c r="D64" s="205"/>
      <c r="E64" s="205"/>
      <c r="F64" s="205"/>
      <c r="G64" s="205"/>
      <c r="H64" s="206"/>
      <c r="I64" s="1">
        <v>58</v>
      </c>
      <c r="J64" s="6">
        <v>3295496</v>
      </c>
      <c r="K64" s="6">
        <v>11994939</v>
      </c>
    </row>
    <row r="65" spans="1:11" ht="12.75">
      <c r="A65" s="194" t="s">
        <v>45</v>
      </c>
      <c r="B65" s="195"/>
      <c r="C65" s="195"/>
      <c r="D65" s="195"/>
      <c r="E65" s="195"/>
      <c r="F65" s="195"/>
      <c r="G65" s="195"/>
      <c r="H65" s="196"/>
      <c r="I65" s="1">
        <v>59</v>
      </c>
      <c r="J65" s="45">
        <v>92473</v>
      </c>
      <c r="K65" s="45">
        <v>2668115</v>
      </c>
    </row>
    <row r="66" spans="1:13" ht="12.75">
      <c r="A66" s="253" t="s">
        <v>205</v>
      </c>
      <c r="B66" s="254"/>
      <c r="C66" s="254"/>
      <c r="D66" s="254"/>
      <c r="E66" s="254"/>
      <c r="F66" s="254"/>
      <c r="G66" s="254"/>
      <c r="H66" s="255"/>
      <c r="I66" s="43">
        <v>60</v>
      </c>
      <c r="J66" s="44">
        <f>J7+J8+J40+J65</f>
        <v>1542016306</v>
      </c>
      <c r="K66" s="44">
        <f>K7+K8+K40+K65</f>
        <v>1645892242.43</v>
      </c>
      <c r="M66" s="63"/>
    </row>
    <row r="67" spans="1:13" ht="12.75">
      <c r="A67" s="256" t="s">
        <v>80</v>
      </c>
      <c r="B67" s="257"/>
      <c r="C67" s="257"/>
      <c r="D67" s="257"/>
      <c r="E67" s="257"/>
      <c r="F67" s="257"/>
      <c r="G67" s="257"/>
      <c r="H67" s="258"/>
      <c r="I67" s="4">
        <v>61</v>
      </c>
      <c r="J67" s="7">
        <v>0</v>
      </c>
      <c r="K67" s="7">
        <v>0</v>
      </c>
      <c r="M67" s="64"/>
    </row>
    <row r="68" spans="1:11" ht="12.75">
      <c r="A68" s="259" t="s">
        <v>47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1"/>
    </row>
    <row r="69" spans="1:11" ht="12.75">
      <c r="A69" s="232" t="s">
        <v>158</v>
      </c>
      <c r="B69" s="233"/>
      <c r="C69" s="233"/>
      <c r="D69" s="233"/>
      <c r="E69" s="233"/>
      <c r="F69" s="233"/>
      <c r="G69" s="233"/>
      <c r="H69" s="234"/>
      <c r="I69" s="3">
        <v>62</v>
      </c>
      <c r="J69" s="46">
        <f>J70+J71+J72+J78+J79+J82+J85</f>
        <v>783627493</v>
      </c>
      <c r="K69" s="46">
        <f>K70+K71+K72+K78+K79+K82+K85</f>
        <v>723184941</v>
      </c>
    </row>
    <row r="70" spans="1:11" ht="12.75">
      <c r="A70" s="204" t="s">
        <v>115</v>
      </c>
      <c r="B70" s="205"/>
      <c r="C70" s="205"/>
      <c r="D70" s="205"/>
      <c r="E70" s="205"/>
      <c r="F70" s="205"/>
      <c r="G70" s="205"/>
      <c r="H70" s="206"/>
      <c r="I70" s="1">
        <v>63</v>
      </c>
      <c r="J70" s="6">
        <v>185315700</v>
      </c>
      <c r="K70" s="6">
        <v>185315700</v>
      </c>
    </row>
    <row r="71" spans="1:11" ht="12.75">
      <c r="A71" s="204" t="s">
        <v>116</v>
      </c>
      <c r="B71" s="205"/>
      <c r="C71" s="205"/>
      <c r="D71" s="205"/>
      <c r="E71" s="205"/>
      <c r="F71" s="205"/>
      <c r="G71" s="205"/>
      <c r="H71" s="206"/>
      <c r="I71" s="1">
        <v>64</v>
      </c>
      <c r="J71" s="6">
        <v>8630224</v>
      </c>
      <c r="K71" s="6">
        <v>8630224</v>
      </c>
    </row>
    <row r="72" spans="1:11" ht="12.75">
      <c r="A72" s="204" t="s">
        <v>117</v>
      </c>
      <c r="B72" s="205"/>
      <c r="C72" s="205"/>
      <c r="D72" s="205"/>
      <c r="E72" s="205"/>
      <c r="F72" s="205"/>
      <c r="G72" s="205"/>
      <c r="H72" s="206"/>
      <c r="I72" s="1">
        <v>65</v>
      </c>
      <c r="J72" s="18">
        <f>J73+J74-J75+J76+J77</f>
        <v>9593340</v>
      </c>
      <c r="K72" s="18">
        <f>K73+K74-K75+K76+K77</f>
        <v>9593340</v>
      </c>
    </row>
    <row r="73" spans="1:11" ht="12.75">
      <c r="A73" s="204" t="s">
        <v>118</v>
      </c>
      <c r="B73" s="205"/>
      <c r="C73" s="205"/>
      <c r="D73" s="205"/>
      <c r="E73" s="205"/>
      <c r="F73" s="205"/>
      <c r="G73" s="205"/>
      <c r="H73" s="206"/>
      <c r="I73" s="1">
        <v>66</v>
      </c>
      <c r="J73" s="6">
        <v>9593340</v>
      </c>
      <c r="K73" s="6">
        <v>9593340</v>
      </c>
    </row>
    <row r="74" spans="1:13" ht="12.75">
      <c r="A74" s="204" t="s">
        <v>119</v>
      </c>
      <c r="B74" s="205"/>
      <c r="C74" s="205"/>
      <c r="D74" s="205"/>
      <c r="E74" s="205"/>
      <c r="F74" s="205"/>
      <c r="G74" s="205"/>
      <c r="H74" s="206"/>
      <c r="I74" s="1">
        <v>67</v>
      </c>
      <c r="J74" s="6">
        <v>21461614</v>
      </c>
      <c r="K74" s="6">
        <v>21461614</v>
      </c>
      <c r="M74" s="64"/>
    </row>
    <row r="75" spans="1:11" ht="12.75">
      <c r="A75" s="204" t="s">
        <v>107</v>
      </c>
      <c r="B75" s="205"/>
      <c r="C75" s="205"/>
      <c r="D75" s="205"/>
      <c r="E75" s="205"/>
      <c r="F75" s="205"/>
      <c r="G75" s="205"/>
      <c r="H75" s="206"/>
      <c r="I75" s="1">
        <v>68</v>
      </c>
      <c r="J75" s="6">
        <v>21461614</v>
      </c>
      <c r="K75" s="6">
        <v>21461614</v>
      </c>
    </row>
    <row r="76" spans="1:11" ht="12.75">
      <c r="A76" s="204" t="s">
        <v>108</v>
      </c>
      <c r="B76" s="205"/>
      <c r="C76" s="205"/>
      <c r="D76" s="205"/>
      <c r="E76" s="205"/>
      <c r="F76" s="205"/>
      <c r="G76" s="205"/>
      <c r="H76" s="206"/>
      <c r="I76" s="1">
        <v>69</v>
      </c>
      <c r="J76" s="6">
        <v>0</v>
      </c>
      <c r="K76" s="6">
        <v>0</v>
      </c>
    </row>
    <row r="77" spans="1:11" ht="12.75">
      <c r="A77" s="204" t="s">
        <v>109</v>
      </c>
      <c r="B77" s="205"/>
      <c r="C77" s="205"/>
      <c r="D77" s="205"/>
      <c r="E77" s="205"/>
      <c r="F77" s="205"/>
      <c r="G77" s="205"/>
      <c r="H77" s="206"/>
      <c r="I77" s="1">
        <v>70</v>
      </c>
      <c r="J77" s="6">
        <v>0</v>
      </c>
      <c r="K77" s="6">
        <v>0</v>
      </c>
    </row>
    <row r="78" spans="1:11" ht="12.75">
      <c r="A78" s="204" t="s">
        <v>110</v>
      </c>
      <c r="B78" s="205"/>
      <c r="C78" s="205"/>
      <c r="D78" s="205"/>
      <c r="E78" s="205"/>
      <c r="F78" s="205"/>
      <c r="G78" s="205"/>
      <c r="H78" s="206"/>
      <c r="I78" s="1">
        <v>71</v>
      </c>
      <c r="J78" s="6">
        <v>533309265</v>
      </c>
      <c r="K78" s="6">
        <v>515671797</v>
      </c>
    </row>
    <row r="79" spans="1:11" ht="12.75">
      <c r="A79" s="204" t="s">
        <v>202</v>
      </c>
      <c r="B79" s="205"/>
      <c r="C79" s="205"/>
      <c r="D79" s="205"/>
      <c r="E79" s="205"/>
      <c r="F79" s="205"/>
      <c r="G79" s="205"/>
      <c r="H79" s="206"/>
      <c r="I79" s="1">
        <v>72</v>
      </c>
      <c r="J79" s="18">
        <f>J80-J81</f>
        <v>43800294</v>
      </c>
      <c r="K79" s="18">
        <f>K80-K81</f>
        <v>46778965</v>
      </c>
    </row>
    <row r="80" spans="1:11" ht="12.75">
      <c r="A80" s="222" t="s">
        <v>136</v>
      </c>
      <c r="B80" s="223"/>
      <c r="C80" s="223"/>
      <c r="D80" s="223"/>
      <c r="E80" s="223"/>
      <c r="F80" s="223"/>
      <c r="G80" s="223"/>
      <c r="H80" s="224"/>
      <c r="I80" s="1">
        <v>73</v>
      </c>
      <c r="J80" s="6">
        <v>43800294</v>
      </c>
      <c r="K80" s="6">
        <v>46778965</v>
      </c>
    </row>
    <row r="81" spans="1:11" ht="12.75">
      <c r="A81" s="222" t="s">
        <v>137</v>
      </c>
      <c r="B81" s="223"/>
      <c r="C81" s="223"/>
      <c r="D81" s="223"/>
      <c r="E81" s="223"/>
      <c r="F81" s="223"/>
      <c r="G81" s="223"/>
      <c r="H81" s="224"/>
      <c r="I81" s="1">
        <v>74</v>
      </c>
      <c r="J81" s="6">
        <v>0</v>
      </c>
      <c r="K81" s="6">
        <v>0</v>
      </c>
    </row>
    <row r="82" spans="1:11" ht="12.75">
      <c r="A82" s="204" t="s">
        <v>203</v>
      </c>
      <c r="B82" s="205"/>
      <c r="C82" s="205"/>
      <c r="D82" s="205"/>
      <c r="E82" s="205"/>
      <c r="F82" s="205"/>
      <c r="G82" s="205"/>
      <c r="H82" s="206"/>
      <c r="I82" s="1">
        <v>75</v>
      </c>
      <c r="J82" s="18">
        <f>J83-J84</f>
        <v>2978670</v>
      </c>
      <c r="K82" s="18">
        <f>K83-K84</f>
        <v>-42805085</v>
      </c>
    </row>
    <row r="83" spans="1:11" ht="12.75">
      <c r="A83" s="222" t="s">
        <v>138</v>
      </c>
      <c r="B83" s="223"/>
      <c r="C83" s="223"/>
      <c r="D83" s="223"/>
      <c r="E83" s="223"/>
      <c r="F83" s="223"/>
      <c r="G83" s="223"/>
      <c r="H83" s="224"/>
      <c r="I83" s="1">
        <v>76</v>
      </c>
      <c r="J83" s="6">
        <v>2978670</v>
      </c>
      <c r="K83" s="6">
        <v>0</v>
      </c>
    </row>
    <row r="84" spans="1:11" ht="12.75">
      <c r="A84" s="222" t="s">
        <v>139</v>
      </c>
      <c r="B84" s="223"/>
      <c r="C84" s="223"/>
      <c r="D84" s="223"/>
      <c r="E84" s="223"/>
      <c r="F84" s="223"/>
      <c r="G84" s="223"/>
      <c r="H84" s="224"/>
      <c r="I84" s="1">
        <v>77</v>
      </c>
      <c r="J84" s="6">
        <v>0</v>
      </c>
      <c r="K84" s="6">
        <v>42805085</v>
      </c>
    </row>
    <row r="85" spans="1:11" ht="12.75">
      <c r="A85" s="204" t="s">
        <v>140</v>
      </c>
      <c r="B85" s="205"/>
      <c r="C85" s="205"/>
      <c r="D85" s="205"/>
      <c r="E85" s="205"/>
      <c r="F85" s="205"/>
      <c r="G85" s="205"/>
      <c r="H85" s="206"/>
      <c r="I85" s="1">
        <v>78</v>
      </c>
      <c r="J85" s="6">
        <v>0</v>
      </c>
      <c r="K85" s="6">
        <v>0</v>
      </c>
    </row>
    <row r="86" spans="1:11" ht="12.75">
      <c r="A86" s="194" t="s">
        <v>299</v>
      </c>
      <c r="B86" s="195"/>
      <c r="C86" s="195"/>
      <c r="D86" s="195"/>
      <c r="E86" s="195"/>
      <c r="F86" s="195"/>
      <c r="G86" s="195"/>
      <c r="H86" s="196"/>
      <c r="I86" s="1">
        <v>79</v>
      </c>
      <c r="J86" s="42">
        <f>SUM(J87:J89)</f>
        <v>7511732</v>
      </c>
      <c r="K86" s="42">
        <f>SUM(K87:K89)</f>
        <v>7511732</v>
      </c>
    </row>
    <row r="87" spans="1:11" ht="12.75">
      <c r="A87" s="204" t="s">
        <v>103</v>
      </c>
      <c r="B87" s="205"/>
      <c r="C87" s="205"/>
      <c r="D87" s="205"/>
      <c r="E87" s="205"/>
      <c r="F87" s="205"/>
      <c r="G87" s="205"/>
      <c r="H87" s="206"/>
      <c r="I87" s="1">
        <v>80</v>
      </c>
      <c r="J87" s="6">
        <v>0</v>
      </c>
      <c r="K87" s="6">
        <v>0</v>
      </c>
    </row>
    <row r="88" spans="1:11" ht="12.75">
      <c r="A88" s="204" t="s">
        <v>104</v>
      </c>
      <c r="B88" s="205"/>
      <c r="C88" s="205"/>
      <c r="D88" s="205"/>
      <c r="E88" s="205"/>
      <c r="F88" s="205"/>
      <c r="G88" s="205"/>
      <c r="H88" s="206"/>
      <c r="I88" s="1">
        <v>81</v>
      </c>
      <c r="J88" s="6">
        <v>0</v>
      </c>
      <c r="K88" s="6">
        <v>0</v>
      </c>
    </row>
    <row r="89" spans="1:11" ht="12.75">
      <c r="A89" s="204" t="s">
        <v>105</v>
      </c>
      <c r="B89" s="205"/>
      <c r="C89" s="205"/>
      <c r="D89" s="205"/>
      <c r="E89" s="205"/>
      <c r="F89" s="205"/>
      <c r="G89" s="205"/>
      <c r="H89" s="206"/>
      <c r="I89" s="1">
        <v>82</v>
      </c>
      <c r="J89" s="6">
        <v>7511732</v>
      </c>
      <c r="K89" s="6">
        <v>7511732</v>
      </c>
    </row>
    <row r="90" spans="1:11" ht="12.75">
      <c r="A90" s="194" t="s">
        <v>300</v>
      </c>
      <c r="B90" s="195"/>
      <c r="C90" s="195"/>
      <c r="D90" s="195"/>
      <c r="E90" s="195"/>
      <c r="F90" s="195"/>
      <c r="G90" s="195"/>
      <c r="H90" s="196"/>
      <c r="I90" s="1">
        <v>83</v>
      </c>
      <c r="J90" s="42">
        <f>SUM(J91:J99)</f>
        <v>587385288</v>
      </c>
      <c r="K90" s="42">
        <f>SUM(K91:K99)</f>
        <v>675846793</v>
      </c>
    </row>
    <row r="91" spans="1:11" ht="12.75">
      <c r="A91" s="204" t="s">
        <v>106</v>
      </c>
      <c r="B91" s="205"/>
      <c r="C91" s="205"/>
      <c r="D91" s="205"/>
      <c r="E91" s="205"/>
      <c r="F91" s="205"/>
      <c r="G91" s="205"/>
      <c r="H91" s="206"/>
      <c r="I91" s="1">
        <v>84</v>
      </c>
      <c r="J91" s="6">
        <v>0</v>
      </c>
      <c r="K91" s="6">
        <v>0</v>
      </c>
    </row>
    <row r="92" spans="1:11" ht="12.75">
      <c r="A92" s="204" t="s">
        <v>207</v>
      </c>
      <c r="B92" s="205"/>
      <c r="C92" s="205"/>
      <c r="D92" s="205"/>
      <c r="E92" s="205"/>
      <c r="F92" s="205"/>
      <c r="G92" s="205"/>
      <c r="H92" s="206"/>
      <c r="I92" s="1">
        <v>85</v>
      </c>
      <c r="J92" s="6">
        <v>0</v>
      </c>
      <c r="K92" s="6">
        <v>0</v>
      </c>
    </row>
    <row r="93" spans="1:11" ht="12.75">
      <c r="A93" s="204" t="s">
        <v>1</v>
      </c>
      <c r="B93" s="205"/>
      <c r="C93" s="205"/>
      <c r="D93" s="205"/>
      <c r="E93" s="205"/>
      <c r="F93" s="205"/>
      <c r="G93" s="205"/>
      <c r="H93" s="206"/>
      <c r="I93" s="1">
        <v>86</v>
      </c>
      <c r="J93" s="6">
        <v>470317401</v>
      </c>
      <c r="K93" s="6">
        <v>562650545</v>
      </c>
    </row>
    <row r="94" spans="1:11" ht="12.75">
      <c r="A94" s="204" t="s">
        <v>208</v>
      </c>
      <c r="B94" s="205"/>
      <c r="C94" s="205"/>
      <c r="D94" s="205"/>
      <c r="E94" s="205"/>
      <c r="F94" s="205"/>
      <c r="G94" s="205"/>
      <c r="H94" s="206"/>
      <c r="I94" s="1">
        <v>87</v>
      </c>
      <c r="J94" s="6">
        <v>0</v>
      </c>
      <c r="K94" s="6">
        <v>0</v>
      </c>
    </row>
    <row r="95" spans="1:11" ht="12.75">
      <c r="A95" s="204" t="s">
        <v>209</v>
      </c>
      <c r="B95" s="205"/>
      <c r="C95" s="205"/>
      <c r="D95" s="205"/>
      <c r="E95" s="205"/>
      <c r="F95" s="205"/>
      <c r="G95" s="205"/>
      <c r="H95" s="206"/>
      <c r="I95" s="1">
        <v>88</v>
      </c>
      <c r="J95" s="6">
        <v>0</v>
      </c>
      <c r="K95" s="6">
        <v>0</v>
      </c>
    </row>
    <row r="96" spans="1:11" ht="12.75">
      <c r="A96" s="204" t="s">
        <v>210</v>
      </c>
      <c r="B96" s="205"/>
      <c r="C96" s="205"/>
      <c r="D96" s="205"/>
      <c r="E96" s="205"/>
      <c r="F96" s="205"/>
      <c r="G96" s="205"/>
      <c r="H96" s="206"/>
      <c r="I96" s="1">
        <v>89</v>
      </c>
      <c r="J96" s="6">
        <v>0</v>
      </c>
      <c r="K96" s="6">
        <v>0</v>
      </c>
    </row>
    <row r="97" spans="1:11" ht="12.75">
      <c r="A97" s="204" t="s">
        <v>83</v>
      </c>
      <c r="B97" s="205"/>
      <c r="C97" s="205"/>
      <c r="D97" s="205"/>
      <c r="E97" s="205"/>
      <c r="F97" s="205"/>
      <c r="G97" s="205"/>
      <c r="H97" s="206"/>
      <c r="I97" s="1">
        <v>90</v>
      </c>
      <c r="J97" s="6">
        <v>0</v>
      </c>
      <c r="K97" s="6">
        <v>0</v>
      </c>
    </row>
    <row r="98" spans="1:11" ht="12.75">
      <c r="A98" s="204" t="s">
        <v>81</v>
      </c>
      <c r="B98" s="205"/>
      <c r="C98" s="205"/>
      <c r="D98" s="205"/>
      <c r="E98" s="205"/>
      <c r="F98" s="205"/>
      <c r="G98" s="205"/>
      <c r="H98" s="206"/>
      <c r="I98" s="1">
        <v>91</v>
      </c>
      <c r="J98" s="6">
        <v>0</v>
      </c>
      <c r="K98" s="6">
        <v>0</v>
      </c>
    </row>
    <row r="99" spans="1:11" ht="12.75">
      <c r="A99" s="204" t="s">
        <v>82</v>
      </c>
      <c r="B99" s="205"/>
      <c r="C99" s="205"/>
      <c r="D99" s="205"/>
      <c r="E99" s="205"/>
      <c r="F99" s="205"/>
      <c r="G99" s="205"/>
      <c r="H99" s="206"/>
      <c r="I99" s="1">
        <v>92</v>
      </c>
      <c r="J99" s="6">
        <v>117067887</v>
      </c>
      <c r="K99" s="6">
        <v>113196248</v>
      </c>
    </row>
    <row r="100" spans="1:11" ht="12.75">
      <c r="A100" s="194" t="s">
        <v>301</v>
      </c>
      <c r="B100" s="195"/>
      <c r="C100" s="195"/>
      <c r="D100" s="195"/>
      <c r="E100" s="195"/>
      <c r="F100" s="195"/>
      <c r="G100" s="195"/>
      <c r="H100" s="196"/>
      <c r="I100" s="1">
        <v>93</v>
      </c>
      <c r="J100" s="42">
        <f>SUM(J101:J112)</f>
        <v>159028615</v>
      </c>
      <c r="K100" s="42">
        <f>SUM(K101:K112)</f>
        <v>235013082</v>
      </c>
    </row>
    <row r="101" spans="1:11" ht="12" customHeight="1">
      <c r="A101" s="204" t="s">
        <v>106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6">
        <v>14180000</v>
      </c>
      <c r="K101" s="6">
        <v>50451164</v>
      </c>
    </row>
    <row r="102" spans="1:13" ht="12.75">
      <c r="A102" s="204" t="s">
        <v>207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6">
        <v>0</v>
      </c>
      <c r="K102" s="6">
        <v>0</v>
      </c>
      <c r="M102" s="64"/>
    </row>
    <row r="103" spans="1:11" ht="12.75">
      <c r="A103" s="204" t="s">
        <v>1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6">
        <v>105272620</v>
      </c>
      <c r="K103" s="6">
        <v>108474637</v>
      </c>
    </row>
    <row r="104" spans="1:13" ht="12.75">
      <c r="A104" s="204" t="s">
        <v>208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6">
        <v>5482332</v>
      </c>
      <c r="K104" s="6">
        <v>23020553</v>
      </c>
      <c r="M104" s="65"/>
    </row>
    <row r="105" spans="1:11" ht="12.75">
      <c r="A105" s="204" t="s">
        <v>209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6">
        <v>25111227</v>
      </c>
      <c r="K105" s="6">
        <v>29033893</v>
      </c>
    </row>
    <row r="106" spans="1:11" ht="12.75">
      <c r="A106" s="204" t="s">
        <v>210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6">
        <v>0</v>
      </c>
      <c r="K106" s="6">
        <v>2327902</v>
      </c>
    </row>
    <row r="107" spans="1:11" ht="12.75">
      <c r="A107" s="204" t="s">
        <v>83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6">
        <v>0</v>
      </c>
      <c r="K107" s="6">
        <v>0</v>
      </c>
    </row>
    <row r="108" spans="1:11" ht="12.75">
      <c r="A108" s="204" t="s">
        <v>84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6">
        <v>2317112</v>
      </c>
      <c r="K108" s="6">
        <v>7073414</v>
      </c>
    </row>
    <row r="109" spans="1:11" ht="12.75">
      <c r="A109" s="204" t="s">
        <v>85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6">
        <v>6489120</v>
      </c>
      <c r="K109" s="6">
        <v>14430222</v>
      </c>
    </row>
    <row r="110" spans="1:11" ht="12.75">
      <c r="A110" s="204" t="s">
        <v>88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6">
        <v>0</v>
      </c>
      <c r="K110" s="6">
        <v>0</v>
      </c>
    </row>
    <row r="111" spans="1:11" ht="12.75">
      <c r="A111" s="204" t="s">
        <v>86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6">
        <v>0</v>
      </c>
      <c r="K111" s="6">
        <v>0</v>
      </c>
    </row>
    <row r="112" spans="1:11" ht="12.75">
      <c r="A112" s="204" t="s">
        <v>87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6">
        <v>176204</v>
      </c>
      <c r="K112" s="6">
        <v>201297</v>
      </c>
    </row>
    <row r="113" spans="1:11" ht="12.75">
      <c r="A113" s="194" t="s">
        <v>2</v>
      </c>
      <c r="B113" s="195"/>
      <c r="C113" s="195"/>
      <c r="D113" s="195"/>
      <c r="E113" s="195"/>
      <c r="F113" s="195"/>
      <c r="G113" s="195"/>
      <c r="H113" s="196"/>
      <c r="I113" s="1">
        <v>106</v>
      </c>
      <c r="J113" s="45">
        <v>4463178</v>
      </c>
      <c r="K113" s="45">
        <v>4335694</v>
      </c>
    </row>
    <row r="114" spans="1:11" ht="12.75">
      <c r="A114" s="253" t="s">
        <v>17</v>
      </c>
      <c r="B114" s="254"/>
      <c r="C114" s="254"/>
      <c r="D114" s="254"/>
      <c r="E114" s="254"/>
      <c r="F114" s="254"/>
      <c r="G114" s="254"/>
      <c r="H114" s="255"/>
      <c r="I114" s="43">
        <v>107</v>
      </c>
      <c r="J114" s="44">
        <f>J69+J86+J90+J100+J113</f>
        <v>1542016306</v>
      </c>
      <c r="K114" s="44">
        <f>K69+K86+K90+K100+K113</f>
        <v>1645892242</v>
      </c>
    </row>
    <row r="115" spans="1:11" ht="12.75">
      <c r="A115" s="264" t="s">
        <v>46</v>
      </c>
      <c r="B115" s="265"/>
      <c r="C115" s="265"/>
      <c r="D115" s="265"/>
      <c r="E115" s="265"/>
      <c r="F115" s="265"/>
      <c r="G115" s="265"/>
      <c r="H115" s="266"/>
      <c r="I115" s="2">
        <v>108</v>
      </c>
      <c r="J115" s="7">
        <v>0</v>
      </c>
      <c r="K115" s="7">
        <v>0</v>
      </c>
    </row>
    <row r="116" spans="1:11" ht="12.75">
      <c r="A116" s="225" t="s">
        <v>272</v>
      </c>
      <c r="B116" s="226"/>
      <c r="C116" s="226"/>
      <c r="D116" s="226"/>
      <c r="E116" s="226"/>
      <c r="F116" s="226"/>
      <c r="G116" s="226"/>
      <c r="H116" s="226"/>
      <c r="I116" s="267"/>
      <c r="J116" s="267"/>
      <c r="K116" s="268"/>
    </row>
    <row r="117" spans="1:11" ht="12.75">
      <c r="A117" s="232" t="s">
        <v>153</v>
      </c>
      <c r="B117" s="233"/>
      <c r="C117" s="233"/>
      <c r="D117" s="233"/>
      <c r="E117" s="233"/>
      <c r="F117" s="233"/>
      <c r="G117" s="233"/>
      <c r="H117" s="233"/>
      <c r="I117" s="269"/>
      <c r="J117" s="269"/>
      <c r="K117" s="270"/>
    </row>
    <row r="118" spans="1:11" ht="12.75">
      <c r="A118" s="204" t="s">
        <v>4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6"/>
      <c r="K118" s="6">
        <f>K66-K114</f>
        <v>0.43000006675720215</v>
      </c>
    </row>
    <row r="119" spans="1:11" ht="12.75">
      <c r="A119" s="271" t="s">
        <v>5</v>
      </c>
      <c r="B119" s="272"/>
      <c r="C119" s="272"/>
      <c r="D119" s="272"/>
      <c r="E119" s="272"/>
      <c r="F119" s="272"/>
      <c r="G119" s="272"/>
      <c r="H119" s="273"/>
      <c r="I119" s="4">
        <v>110</v>
      </c>
      <c r="J119" s="7"/>
      <c r="K119" s="7"/>
    </row>
    <row r="120" spans="1:11" ht="12.75">
      <c r="A120" s="262" t="s">
        <v>273</v>
      </c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</row>
    <row r="121" spans="1:11" ht="12.75">
      <c r="A121" s="262"/>
      <c r="B121" s="263"/>
      <c r="C121" s="263"/>
      <c r="D121" s="263"/>
      <c r="E121" s="263"/>
      <c r="F121" s="263"/>
      <c r="G121" s="263"/>
      <c r="H121" s="263"/>
      <c r="I121" s="263"/>
      <c r="J121" s="263"/>
      <c r="K121" s="263"/>
    </row>
  </sheetData>
  <sheetProtection/>
  <mergeCells count="121">
    <mergeCell ref="A121:K121"/>
    <mergeCell ref="A115:H115"/>
    <mergeCell ref="A116:K116"/>
    <mergeCell ref="A117:K117"/>
    <mergeCell ref="A118:H118"/>
    <mergeCell ref="A107:H107"/>
    <mergeCell ref="A108:H108"/>
    <mergeCell ref="A111:H111"/>
    <mergeCell ref="A112:H112"/>
    <mergeCell ref="A119:H119"/>
    <mergeCell ref="A120:K120"/>
    <mergeCell ref="A113:H113"/>
    <mergeCell ref="A114:H114"/>
    <mergeCell ref="A97:H97"/>
    <mergeCell ref="A98:H98"/>
    <mergeCell ref="A99:H99"/>
    <mergeCell ref="A100:H100"/>
    <mergeCell ref="A109:H109"/>
    <mergeCell ref="A110:H110"/>
    <mergeCell ref="A103:H103"/>
    <mergeCell ref="A104:H104"/>
    <mergeCell ref="A105:H105"/>
    <mergeCell ref="A106:H106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61:H61"/>
    <mergeCell ref="A62:H62"/>
    <mergeCell ref="A63:H63"/>
    <mergeCell ref="A64:H64"/>
    <mergeCell ref="A71:H71"/>
    <mergeCell ref="A72:H72"/>
    <mergeCell ref="A77:H77"/>
    <mergeCell ref="A78:H78"/>
    <mergeCell ref="A67:H67"/>
    <mergeCell ref="A68:K68"/>
    <mergeCell ref="A69:H69"/>
    <mergeCell ref="A70:H70"/>
    <mergeCell ref="A75:H75"/>
    <mergeCell ref="A76:H76"/>
    <mergeCell ref="A73:H73"/>
    <mergeCell ref="A74:H74"/>
    <mergeCell ref="A51:H51"/>
    <mergeCell ref="A52:H52"/>
    <mergeCell ref="A65:H65"/>
    <mergeCell ref="A66:H66"/>
    <mergeCell ref="A55:H55"/>
    <mergeCell ref="A56:H56"/>
    <mergeCell ref="A57:H57"/>
    <mergeCell ref="A58:H58"/>
    <mergeCell ref="A59:H59"/>
    <mergeCell ref="A60:H60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25:H25"/>
    <mergeCell ref="A26:H26"/>
    <mergeCell ref="A27:H27"/>
    <mergeCell ref="A28:H28"/>
    <mergeCell ref="A35:H35"/>
    <mergeCell ref="A36:H36"/>
    <mergeCell ref="A41:H41"/>
    <mergeCell ref="A42:H42"/>
    <mergeCell ref="A31:H31"/>
    <mergeCell ref="A32:H32"/>
    <mergeCell ref="A33:H33"/>
    <mergeCell ref="A34:H34"/>
    <mergeCell ref="A39:H39"/>
    <mergeCell ref="A40:H40"/>
    <mergeCell ref="A37:H37"/>
    <mergeCell ref="A38:H38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O20" sqref="O20"/>
    </sheetView>
  </sheetViews>
  <sheetFormatPr defaultColWidth="9.140625" defaultRowHeight="12.75"/>
  <cols>
    <col min="1" max="7" width="9.140625" style="29" customWidth="1"/>
    <col min="8" max="9" width="7.8515625" style="29" customWidth="1"/>
    <col min="10" max="10" width="9.8515625" style="29" customWidth="1"/>
    <col min="11" max="11" width="10.28125" style="29" customWidth="1"/>
    <col min="12" max="16384" width="9.140625" style="29" customWidth="1"/>
  </cols>
  <sheetData>
    <row r="1" spans="1:11" ht="12.75" customHeight="1">
      <c r="A1" s="280" t="s">
        <v>134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2.75" customHeight="1">
      <c r="A2" s="281" t="s">
        <v>305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>
      <c r="A3" s="277" t="s">
        <v>297</v>
      </c>
      <c r="B3" s="278"/>
      <c r="C3" s="278"/>
      <c r="D3" s="278"/>
      <c r="E3" s="278"/>
      <c r="F3" s="278"/>
      <c r="G3" s="278"/>
      <c r="H3" s="278"/>
      <c r="I3" s="278"/>
      <c r="J3" s="278"/>
      <c r="K3" s="279"/>
    </row>
    <row r="4" spans="1:11" ht="23.25">
      <c r="A4" s="282" t="s">
        <v>48</v>
      </c>
      <c r="B4" s="282"/>
      <c r="C4" s="282"/>
      <c r="D4" s="282"/>
      <c r="E4" s="282"/>
      <c r="F4" s="282"/>
      <c r="G4" s="282"/>
      <c r="H4" s="282"/>
      <c r="I4" s="25" t="s">
        <v>243</v>
      </c>
      <c r="J4" s="26" t="s">
        <v>280</v>
      </c>
      <c r="K4" s="26" t="s">
        <v>281</v>
      </c>
    </row>
    <row r="5" spans="1:11" ht="12.75">
      <c r="A5" s="274">
        <v>1</v>
      </c>
      <c r="B5" s="274"/>
      <c r="C5" s="274"/>
      <c r="D5" s="274"/>
      <c r="E5" s="274"/>
      <c r="F5" s="274"/>
      <c r="G5" s="274"/>
      <c r="H5" s="274"/>
      <c r="I5" s="27">
        <v>2</v>
      </c>
      <c r="J5" s="28" t="s">
        <v>246</v>
      </c>
      <c r="K5" s="28" t="s">
        <v>247</v>
      </c>
    </row>
    <row r="6" spans="1:11" ht="12.75">
      <c r="A6" s="225" t="s">
        <v>128</v>
      </c>
      <c r="B6" s="226"/>
      <c r="C6" s="226"/>
      <c r="D6" s="226"/>
      <c r="E6" s="226"/>
      <c r="F6" s="226"/>
      <c r="G6" s="226"/>
      <c r="H6" s="226"/>
      <c r="I6" s="275"/>
      <c r="J6" s="275"/>
      <c r="K6" s="276"/>
    </row>
    <row r="7" spans="1:11" ht="12.75">
      <c r="A7" s="204" t="s">
        <v>32</v>
      </c>
      <c r="B7" s="205"/>
      <c r="C7" s="205"/>
      <c r="D7" s="205"/>
      <c r="E7" s="205"/>
      <c r="F7" s="205"/>
      <c r="G7" s="205"/>
      <c r="H7" s="205"/>
      <c r="I7" s="1">
        <v>1</v>
      </c>
      <c r="J7" s="126">
        <v>-40287179</v>
      </c>
      <c r="K7" s="6">
        <v>-42805085</v>
      </c>
    </row>
    <row r="8" spans="1:11" ht="12.75">
      <c r="A8" s="204" t="s">
        <v>33</v>
      </c>
      <c r="B8" s="205"/>
      <c r="C8" s="205"/>
      <c r="D8" s="205"/>
      <c r="E8" s="205"/>
      <c r="F8" s="205"/>
      <c r="G8" s="205"/>
      <c r="H8" s="205"/>
      <c r="I8" s="1">
        <v>2</v>
      </c>
      <c r="J8" s="126">
        <v>60075823</v>
      </c>
      <c r="K8" s="6">
        <v>59575548</v>
      </c>
    </row>
    <row r="9" spans="1:11" ht="12.75">
      <c r="A9" s="204" t="s">
        <v>34</v>
      </c>
      <c r="B9" s="205"/>
      <c r="C9" s="205"/>
      <c r="D9" s="205"/>
      <c r="E9" s="205"/>
      <c r="F9" s="205"/>
      <c r="G9" s="205"/>
      <c r="H9" s="205"/>
      <c r="I9" s="1">
        <v>3</v>
      </c>
      <c r="J9" s="126">
        <v>30082733</v>
      </c>
      <c r="K9" s="6">
        <v>36511286</v>
      </c>
    </row>
    <row r="10" spans="1:11" ht="12.75">
      <c r="A10" s="204" t="s">
        <v>35</v>
      </c>
      <c r="B10" s="205"/>
      <c r="C10" s="205"/>
      <c r="D10" s="205"/>
      <c r="E10" s="205"/>
      <c r="F10" s="205"/>
      <c r="G10" s="205"/>
      <c r="H10" s="205"/>
      <c r="I10" s="1">
        <v>4</v>
      </c>
      <c r="J10" s="126">
        <v>3221002</v>
      </c>
      <c r="K10" s="6">
        <v>0</v>
      </c>
    </row>
    <row r="11" spans="1:11" ht="12.75">
      <c r="A11" s="204" t="s">
        <v>36</v>
      </c>
      <c r="B11" s="205"/>
      <c r="C11" s="205"/>
      <c r="D11" s="205"/>
      <c r="E11" s="205"/>
      <c r="F11" s="205"/>
      <c r="G11" s="205"/>
      <c r="H11" s="205"/>
      <c r="I11" s="1">
        <v>5</v>
      </c>
      <c r="J11" s="126">
        <v>0</v>
      </c>
      <c r="K11" s="6">
        <v>0</v>
      </c>
    </row>
    <row r="12" spans="1:11" ht="12.75">
      <c r="A12" s="204" t="s">
        <v>40</v>
      </c>
      <c r="B12" s="205"/>
      <c r="C12" s="205"/>
      <c r="D12" s="205"/>
      <c r="E12" s="205"/>
      <c r="F12" s="205"/>
      <c r="G12" s="205"/>
      <c r="H12" s="205"/>
      <c r="I12" s="1">
        <v>6</v>
      </c>
      <c r="J12" s="126">
        <v>0</v>
      </c>
      <c r="K12" s="6">
        <v>0</v>
      </c>
    </row>
    <row r="13" spans="1:11" ht="12.75">
      <c r="A13" s="194" t="s">
        <v>129</v>
      </c>
      <c r="B13" s="195"/>
      <c r="C13" s="195"/>
      <c r="D13" s="195"/>
      <c r="E13" s="195"/>
      <c r="F13" s="195"/>
      <c r="G13" s="195"/>
      <c r="H13" s="195"/>
      <c r="I13" s="1">
        <v>7</v>
      </c>
      <c r="J13" s="127">
        <f>SUM(J7:J12)</f>
        <v>53092379</v>
      </c>
      <c r="K13" s="42">
        <f>SUM(K7:K12)</f>
        <v>53281749</v>
      </c>
    </row>
    <row r="14" spans="1:11" ht="12.75">
      <c r="A14" s="204" t="s">
        <v>41</v>
      </c>
      <c r="B14" s="205"/>
      <c r="C14" s="205"/>
      <c r="D14" s="205"/>
      <c r="E14" s="205"/>
      <c r="F14" s="205"/>
      <c r="G14" s="205"/>
      <c r="H14" s="205"/>
      <c r="I14" s="1">
        <v>8</v>
      </c>
      <c r="J14" s="126">
        <v>0</v>
      </c>
      <c r="K14" s="6">
        <v>0</v>
      </c>
    </row>
    <row r="15" spans="1:11" ht="12.75">
      <c r="A15" s="204" t="s">
        <v>42</v>
      </c>
      <c r="B15" s="205"/>
      <c r="C15" s="205"/>
      <c r="D15" s="205"/>
      <c r="E15" s="205"/>
      <c r="F15" s="205"/>
      <c r="G15" s="205"/>
      <c r="H15" s="205"/>
      <c r="I15" s="1">
        <v>9</v>
      </c>
      <c r="J15" s="126">
        <v>0</v>
      </c>
      <c r="K15" s="6">
        <v>11609280</v>
      </c>
    </row>
    <row r="16" spans="1:11" ht="12.75">
      <c r="A16" s="204" t="s">
        <v>43</v>
      </c>
      <c r="B16" s="205"/>
      <c r="C16" s="205"/>
      <c r="D16" s="205"/>
      <c r="E16" s="205"/>
      <c r="F16" s="205"/>
      <c r="G16" s="205"/>
      <c r="H16" s="205"/>
      <c r="I16" s="1">
        <v>10</v>
      </c>
      <c r="J16" s="126">
        <v>2238954</v>
      </c>
      <c r="K16" s="6">
        <v>6027957</v>
      </c>
    </row>
    <row r="17" spans="1:11" ht="12.75">
      <c r="A17" s="204" t="s">
        <v>44</v>
      </c>
      <c r="B17" s="205"/>
      <c r="C17" s="205"/>
      <c r="D17" s="205"/>
      <c r="E17" s="205"/>
      <c r="F17" s="205"/>
      <c r="G17" s="205"/>
      <c r="H17" s="205"/>
      <c r="I17" s="1">
        <v>11</v>
      </c>
      <c r="J17" s="126">
        <v>24882259</v>
      </c>
      <c r="K17" s="6">
        <f>24212232+21102245</f>
        <v>45314477</v>
      </c>
    </row>
    <row r="18" spans="1:11" ht="12.75">
      <c r="A18" s="194" t="s">
        <v>130</v>
      </c>
      <c r="B18" s="195"/>
      <c r="C18" s="195"/>
      <c r="D18" s="195"/>
      <c r="E18" s="195"/>
      <c r="F18" s="195"/>
      <c r="G18" s="195"/>
      <c r="H18" s="195"/>
      <c r="I18" s="1">
        <v>12</v>
      </c>
      <c r="J18" s="127">
        <f>SUM(J14:J17)</f>
        <v>27121213</v>
      </c>
      <c r="K18" s="42">
        <f>SUM(K14:K17)</f>
        <v>62951714</v>
      </c>
    </row>
    <row r="19" spans="1:11" ht="12.75">
      <c r="A19" s="194" t="s">
        <v>28</v>
      </c>
      <c r="B19" s="195"/>
      <c r="C19" s="195"/>
      <c r="D19" s="195"/>
      <c r="E19" s="195"/>
      <c r="F19" s="195"/>
      <c r="G19" s="195"/>
      <c r="H19" s="195"/>
      <c r="I19" s="1">
        <v>13</v>
      </c>
      <c r="J19" s="127">
        <f>IF(J13&gt;J18,J13-J18,0)</f>
        <v>25971166</v>
      </c>
      <c r="K19" s="42">
        <f>IF(K13&gt;K18,K13-K18,0)</f>
        <v>0</v>
      </c>
    </row>
    <row r="20" spans="1:11" ht="12.75">
      <c r="A20" s="194" t="s">
        <v>29</v>
      </c>
      <c r="B20" s="195"/>
      <c r="C20" s="195"/>
      <c r="D20" s="195"/>
      <c r="E20" s="195"/>
      <c r="F20" s="195"/>
      <c r="G20" s="195"/>
      <c r="H20" s="195"/>
      <c r="I20" s="1">
        <v>14</v>
      </c>
      <c r="J20" s="127">
        <f>IF(J18&gt;J13,J18-J13,0)</f>
        <v>0</v>
      </c>
      <c r="K20" s="42">
        <f>IF(K18&gt;K13,K18-K13,0)</f>
        <v>9669965</v>
      </c>
    </row>
    <row r="21" spans="1:11" ht="12.75">
      <c r="A21" s="225" t="s">
        <v>131</v>
      </c>
      <c r="B21" s="226"/>
      <c r="C21" s="226"/>
      <c r="D21" s="226"/>
      <c r="E21" s="226"/>
      <c r="F21" s="226"/>
      <c r="G21" s="226"/>
      <c r="H21" s="226"/>
      <c r="I21" s="275"/>
      <c r="J21" s="275"/>
      <c r="K21" s="276"/>
    </row>
    <row r="22" spans="1:11" ht="12.75">
      <c r="A22" s="204" t="s">
        <v>145</v>
      </c>
      <c r="B22" s="205"/>
      <c r="C22" s="205"/>
      <c r="D22" s="205"/>
      <c r="E22" s="205"/>
      <c r="F22" s="205"/>
      <c r="G22" s="205"/>
      <c r="H22" s="205"/>
      <c r="I22" s="1">
        <v>15</v>
      </c>
      <c r="J22" s="126">
        <v>0</v>
      </c>
      <c r="K22" s="6">
        <v>0</v>
      </c>
    </row>
    <row r="23" spans="1:11" ht="12.75">
      <c r="A23" s="204" t="s">
        <v>146</v>
      </c>
      <c r="B23" s="205"/>
      <c r="C23" s="205"/>
      <c r="D23" s="205"/>
      <c r="E23" s="205"/>
      <c r="F23" s="205"/>
      <c r="G23" s="205"/>
      <c r="H23" s="205"/>
      <c r="I23" s="1">
        <v>16</v>
      </c>
      <c r="J23" s="126">
        <v>0</v>
      </c>
      <c r="K23" s="6">
        <v>0</v>
      </c>
    </row>
    <row r="24" spans="1:11" ht="12.75">
      <c r="A24" s="204" t="s">
        <v>147</v>
      </c>
      <c r="B24" s="205"/>
      <c r="C24" s="205"/>
      <c r="D24" s="205"/>
      <c r="E24" s="205"/>
      <c r="F24" s="205"/>
      <c r="G24" s="205"/>
      <c r="H24" s="205"/>
      <c r="I24" s="1">
        <v>17</v>
      </c>
      <c r="J24" s="126">
        <v>0</v>
      </c>
      <c r="K24" s="6">
        <v>0</v>
      </c>
    </row>
    <row r="25" spans="1:11" ht="12.75">
      <c r="A25" s="204" t="s">
        <v>148</v>
      </c>
      <c r="B25" s="205"/>
      <c r="C25" s="205"/>
      <c r="D25" s="205"/>
      <c r="E25" s="205"/>
      <c r="F25" s="205"/>
      <c r="G25" s="205"/>
      <c r="H25" s="205"/>
      <c r="I25" s="1">
        <v>18</v>
      </c>
      <c r="J25" s="126">
        <v>0</v>
      </c>
      <c r="K25" s="6">
        <v>0</v>
      </c>
    </row>
    <row r="26" spans="1:11" ht="12.75">
      <c r="A26" s="204" t="s">
        <v>149</v>
      </c>
      <c r="B26" s="205"/>
      <c r="C26" s="205"/>
      <c r="D26" s="205"/>
      <c r="E26" s="205"/>
      <c r="F26" s="205"/>
      <c r="G26" s="205"/>
      <c r="H26" s="205"/>
      <c r="I26" s="1">
        <v>19</v>
      </c>
      <c r="J26" s="126">
        <v>0</v>
      </c>
      <c r="K26" s="6">
        <v>0</v>
      </c>
    </row>
    <row r="27" spans="1:11" ht="12.75">
      <c r="A27" s="194" t="s">
        <v>135</v>
      </c>
      <c r="B27" s="195"/>
      <c r="C27" s="195"/>
      <c r="D27" s="195"/>
      <c r="E27" s="195"/>
      <c r="F27" s="195"/>
      <c r="G27" s="195"/>
      <c r="H27" s="195"/>
      <c r="I27" s="1">
        <v>20</v>
      </c>
      <c r="J27" s="127">
        <f>SUM(J22:J26)</f>
        <v>0</v>
      </c>
      <c r="K27" s="42">
        <f>SUM(K22:K26)</f>
        <v>0</v>
      </c>
    </row>
    <row r="28" spans="1:11" ht="12.75">
      <c r="A28" s="204" t="s">
        <v>99</v>
      </c>
      <c r="B28" s="205"/>
      <c r="C28" s="205"/>
      <c r="D28" s="205"/>
      <c r="E28" s="205"/>
      <c r="F28" s="205"/>
      <c r="G28" s="205"/>
      <c r="H28" s="205"/>
      <c r="I28" s="1">
        <v>21</v>
      </c>
      <c r="J28" s="126">
        <v>70594034</v>
      </c>
      <c r="K28" s="6">
        <v>113134054</v>
      </c>
    </row>
    <row r="29" spans="1:11" ht="12.75">
      <c r="A29" s="204" t="s">
        <v>100</v>
      </c>
      <c r="B29" s="205"/>
      <c r="C29" s="205"/>
      <c r="D29" s="205"/>
      <c r="E29" s="205"/>
      <c r="F29" s="205"/>
      <c r="G29" s="205"/>
      <c r="H29" s="205"/>
      <c r="I29" s="1">
        <v>22</v>
      </c>
      <c r="J29" s="126">
        <v>0</v>
      </c>
      <c r="K29" s="6">
        <v>0</v>
      </c>
    </row>
    <row r="30" spans="1:11" ht="12.75">
      <c r="A30" s="204" t="s">
        <v>11</v>
      </c>
      <c r="B30" s="205"/>
      <c r="C30" s="205"/>
      <c r="D30" s="205"/>
      <c r="E30" s="205"/>
      <c r="F30" s="205"/>
      <c r="G30" s="205"/>
      <c r="H30" s="205"/>
      <c r="I30" s="1">
        <v>23</v>
      </c>
      <c r="J30" s="126">
        <v>1532777</v>
      </c>
      <c r="K30" s="6">
        <v>302863</v>
      </c>
    </row>
    <row r="31" spans="1:11" ht="12.75">
      <c r="A31" s="194" t="s">
        <v>3</v>
      </c>
      <c r="B31" s="195"/>
      <c r="C31" s="195"/>
      <c r="D31" s="195"/>
      <c r="E31" s="195"/>
      <c r="F31" s="195"/>
      <c r="G31" s="195"/>
      <c r="H31" s="195"/>
      <c r="I31" s="1">
        <v>24</v>
      </c>
      <c r="J31" s="127">
        <f>SUM(J28:J30)</f>
        <v>72126811</v>
      </c>
      <c r="K31" s="42">
        <f>SUM(K28:K30)</f>
        <v>113436917</v>
      </c>
    </row>
    <row r="32" spans="1:11" ht="12.75">
      <c r="A32" s="194" t="s">
        <v>30</v>
      </c>
      <c r="B32" s="195"/>
      <c r="C32" s="195"/>
      <c r="D32" s="195"/>
      <c r="E32" s="195"/>
      <c r="F32" s="195"/>
      <c r="G32" s="195"/>
      <c r="H32" s="195"/>
      <c r="I32" s="1">
        <v>25</v>
      </c>
      <c r="J32" s="127">
        <f>IF(J27&gt;J31,J27-J31,0)</f>
        <v>0</v>
      </c>
      <c r="K32" s="42">
        <f>IF(K27&gt;K31,K27-K31,0)</f>
        <v>0</v>
      </c>
    </row>
    <row r="33" spans="1:11" ht="12.75">
      <c r="A33" s="194" t="s">
        <v>31</v>
      </c>
      <c r="B33" s="195"/>
      <c r="C33" s="195"/>
      <c r="D33" s="195"/>
      <c r="E33" s="195"/>
      <c r="F33" s="195"/>
      <c r="G33" s="195"/>
      <c r="H33" s="195"/>
      <c r="I33" s="1">
        <v>26</v>
      </c>
      <c r="J33" s="127">
        <f>IF(J31&gt;J27,J31-J27,0)</f>
        <v>72126811</v>
      </c>
      <c r="K33" s="42">
        <f>IF(K31&gt;K27,K31-K27,0)</f>
        <v>113436917</v>
      </c>
    </row>
    <row r="34" spans="1:11" ht="12.75">
      <c r="A34" s="225" t="s">
        <v>132</v>
      </c>
      <c r="B34" s="226"/>
      <c r="C34" s="226"/>
      <c r="D34" s="226"/>
      <c r="E34" s="226"/>
      <c r="F34" s="226"/>
      <c r="G34" s="226"/>
      <c r="H34" s="226"/>
      <c r="I34" s="275"/>
      <c r="J34" s="275"/>
      <c r="K34" s="276"/>
    </row>
    <row r="35" spans="1:11" ht="12.75">
      <c r="A35" s="204" t="s">
        <v>141</v>
      </c>
      <c r="B35" s="205"/>
      <c r="C35" s="205"/>
      <c r="D35" s="205"/>
      <c r="E35" s="205"/>
      <c r="F35" s="205"/>
      <c r="G35" s="205"/>
      <c r="H35" s="205"/>
      <c r="I35" s="1">
        <v>27</v>
      </c>
      <c r="J35" s="126">
        <v>0</v>
      </c>
      <c r="K35" s="6">
        <v>0</v>
      </c>
    </row>
    <row r="36" spans="1:11" ht="12.75">
      <c r="A36" s="204" t="s">
        <v>21</v>
      </c>
      <c r="B36" s="205"/>
      <c r="C36" s="205"/>
      <c r="D36" s="205"/>
      <c r="E36" s="205"/>
      <c r="F36" s="205"/>
      <c r="G36" s="205"/>
      <c r="H36" s="205"/>
      <c r="I36" s="1">
        <v>28</v>
      </c>
      <c r="J36" s="126">
        <v>59945333</v>
      </c>
      <c r="K36" s="6">
        <v>131806325</v>
      </c>
    </row>
    <row r="37" spans="1:11" ht="12.75">
      <c r="A37" s="204" t="s">
        <v>22</v>
      </c>
      <c r="B37" s="205"/>
      <c r="C37" s="205"/>
      <c r="D37" s="205"/>
      <c r="E37" s="205"/>
      <c r="F37" s="205"/>
      <c r="G37" s="205"/>
      <c r="H37" s="205"/>
      <c r="I37" s="1">
        <v>29</v>
      </c>
      <c r="J37" s="126">
        <v>0</v>
      </c>
      <c r="K37" s="6">
        <v>0</v>
      </c>
    </row>
    <row r="38" spans="1:11" ht="12.75">
      <c r="A38" s="194" t="s">
        <v>57</v>
      </c>
      <c r="B38" s="195"/>
      <c r="C38" s="195"/>
      <c r="D38" s="195"/>
      <c r="E38" s="195"/>
      <c r="F38" s="195"/>
      <c r="G38" s="195"/>
      <c r="H38" s="195"/>
      <c r="I38" s="1">
        <v>30</v>
      </c>
      <c r="J38" s="127">
        <f>SUM(J35:J37)</f>
        <v>59945333</v>
      </c>
      <c r="K38" s="42">
        <f>SUM(K35:K37)</f>
        <v>131806325</v>
      </c>
    </row>
    <row r="39" spans="1:11" ht="12.75">
      <c r="A39" s="204" t="s">
        <v>23</v>
      </c>
      <c r="B39" s="205"/>
      <c r="C39" s="205"/>
      <c r="D39" s="205"/>
      <c r="E39" s="205"/>
      <c r="F39" s="205"/>
      <c r="G39" s="205"/>
      <c r="H39" s="205"/>
      <c r="I39" s="1">
        <v>31</v>
      </c>
      <c r="J39" s="126">
        <v>9524839</v>
      </c>
      <c r="K39" s="6"/>
    </row>
    <row r="40" spans="1:11" ht="12.75">
      <c r="A40" s="204" t="s">
        <v>24</v>
      </c>
      <c r="B40" s="205"/>
      <c r="C40" s="205"/>
      <c r="D40" s="205"/>
      <c r="E40" s="205"/>
      <c r="F40" s="205"/>
      <c r="G40" s="205"/>
      <c r="H40" s="205"/>
      <c r="I40" s="1">
        <v>32</v>
      </c>
      <c r="J40" s="126">
        <v>0</v>
      </c>
      <c r="K40" s="6">
        <v>0</v>
      </c>
    </row>
    <row r="41" spans="1:11" ht="12.75">
      <c r="A41" s="204" t="s">
        <v>25</v>
      </c>
      <c r="B41" s="205"/>
      <c r="C41" s="205"/>
      <c r="D41" s="205"/>
      <c r="E41" s="205"/>
      <c r="F41" s="205"/>
      <c r="G41" s="205"/>
      <c r="H41" s="205"/>
      <c r="I41" s="1">
        <v>33</v>
      </c>
      <c r="J41" s="126">
        <v>0</v>
      </c>
      <c r="K41" s="6">
        <v>0</v>
      </c>
    </row>
    <row r="42" spans="1:11" ht="12.75">
      <c r="A42" s="204" t="s">
        <v>26</v>
      </c>
      <c r="B42" s="205"/>
      <c r="C42" s="205"/>
      <c r="D42" s="205"/>
      <c r="E42" s="205"/>
      <c r="F42" s="205"/>
      <c r="G42" s="205"/>
      <c r="H42" s="205"/>
      <c r="I42" s="1">
        <v>34</v>
      </c>
      <c r="J42" s="126">
        <v>0</v>
      </c>
      <c r="K42" s="6">
        <v>0</v>
      </c>
    </row>
    <row r="43" spans="1:11" ht="12.75">
      <c r="A43" s="204" t="s">
        <v>27</v>
      </c>
      <c r="B43" s="205"/>
      <c r="C43" s="205"/>
      <c r="D43" s="205"/>
      <c r="E43" s="205"/>
      <c r="F43" s="205"/>
      <c r="G43" s="205"/>
      <c r="H43" s="205"/>
      <c r="I43" s="1">
        <v>35</v>
      </c>
      <c r="J43" s="126">
        <v>0</v>
      </c>
      <c r="K43" s="6">
        <v>0</v>
      </c>
    </row>
    <row r="44" spans="1:11" ht="12.75">
      <c r="A44" s="194" t="s">
        <v>58</v>
      </c>
      <c r="B44" s="195"/>
      <c r="C44" s="195"/>
      <c r="D44" s="195"/>
      <c r="E44" s="195"/>
      <c r="F44" s="195"/>
      <c r="G44" s="195"/>
      <c r="H44" s="195"/>
      <c r="I44" s="1">
        <v>36</v>
      </c>
      <c r="J44" s="128">
        <f>SUM(J39:J43)</f>
        <v>9524839</v>
      </c>
      <c r="K44" s="18">
        <f>SUM(K39:K43)</f>
        <v>0</v>
      </c>
    </row>
    <row r="45" spans="1:11" ht="12.75">
      <c r="A45" s="194" t="s">
        <v>12</v>
      </c>
      <c r="B45" s="195"/>
      <c r="C45" s="195"/>
      <c r="D45" s="195"/>
      <c r="E45" s="195"/>
      <c r="F45" s="195"/>
      <c r="G45" s="195"/>
      <c r="H45" s="195"/>
      <c r="I45" s="1">
        <v>37</v>
      </c>
      <c r="J45" s="127">
        <f>IF(J38&gt;J44,J38-J44,0)</f>
        <v>50420494</v>
      </c>
      <c r="K45" s="42">
        <f>IF(K38&gt;K44,K38-K44,0)</f>
        <v>131806325</v>
      </c>
    </row>
    <row r="46" spans="1:11" ht="12.75">
      <c r="A46" s="194" t="s">
        <v>13</v>
      </c>
      <c r="B46" s="195"/>
      <c r="C46" s="195"/>
      <c r="D46" s="195"/>
      <c r="E46" s="195"/>
      <c r="F46" s="195"/>
      <c r="G46" s="195"/>
      <c r="H46" s="195"/>
      <c r="I46" s="1">
        <v>38</v>
      </c>
      <c r="J46" s="127">
        <f>IF(J44&gt;J38,J44-J38,0)</f>
        <v>0</v>
      </c>
      <c r="K46" s="42">
        <f>IF(K44&gt;K38,K44-K38,0)</f>
        <v>0</v>
      </c>
    </row>
    <row r="47" spans="1:11" ht="12.75">
      <c r="A47" s="204" t="s">
        <v>59</v>
      </c>
      <c r="B47" s="205"/>
      <c r="C47" s="205"/>
      <c r="D47" s="205"/>
      <c r="E47" s="205"/>
      <c r="F47" s="205"/>
      <c r="G47" s="205"/>
      <c r="H47" s="205"/>
      <c r="I47" s="1">
        <v>39</v>
      </c>
      <c r="J47" s="128">
        <f>IF(J19-J20+J32-J33+J45-J46&gt;0,J19-J20+J32-J33+J45-J46,0)</f>
        <v>4264849</v>
      </c>
      <c r="K47" s="18">
        <f>IF(K19-K20+K32-K33+K45-K46&gt;0,K19-K20+K32-K33+K45-K46,0)</f>
        <v>8699443</v>
      </c>
    </row>
    <row r="48" spans="1:11" ht="12.75">
      <c r="A48" s="204" t="s">
        <v>60</v>
      </c>
      <c r="B48" s="205"/>
      <c r="C48" s="205"/>
      <c r="D48" s="205"/>
      <c r="E48" s="205"/>
      <c r="F48" s="205"/>
      <c r="G48" s="205"/>
      <c r="H48" s="205"/>
      <c r="I48" s="1">
        <v>40</v>
      </c>
      <c r="J48" s="128">
        <f>IF(J20-J19+J33-J32+J46-J45&gt;0,J20-J19+J33-J32+J46-J45,0)</f>
        <v>0</v>
      </c>
      <c r="K48" s="18">
        <f>IF(K20-K19+K33-K32+K46-K45&gt;0,K20-K19+K33-K32+K46-K45,0)</f>
        <v>0</v>
      </c>
    </row>
    <row r="49" spans="1:11" ht="12.75">
      <c r="A49" s="204" t="s">
        <v>133</v>
      </c>
      <c r="B49" s="205"/>
      <c r="C49" s="205"/>
      <c r="D49" s="205"/>
      <c r="E49" s="205"/>
      <c r="F49" s="205"/>
      <c r="G49" s="205"/>
      <c r="H49" s="205"/>
      <c r="I49" s="1">
        <v>41</v>
      </c>
      <c r="J49" s="126">
        <v>2112478</v>
      </c>
      <c r="K49" s="6">
        <v>3295496</v>
      </c>
    </row>
    <row r="50" spans="1:11" ht="12.75">
      <c r="A50" s="204" t="s">
        <v>142</v>
      </c>
      <c r="B50" s="205"/>
      <c r="C50" s="205"/>
      <c r="D50" s="205"/>
      <c r="E50" s="205"/>
      <c r="F50" s="205"/>
      <c r="G50" s="205"/>
      <c r="H50" s="205"/>
      <c r="I50" s="1">
        <v>42</v>
      </c>
      <c r="J50" s="126">
        <f>J47</f>
        <v>4264849</v>
      </c>
      <c r="K50" s="6">
        <f>K47</f>
        <v>8699443</v>
      </c>
    </row>
    <row r="51" spans="1:11" ht="12.75">
      <c r="A51" s="204" t="s">
        <v>143</v>
      </c>
      <c r="B51" s="205"/>
      <c r="C51" s="205"/>
      <c r="D51" s="205"/>
      <c r="E51" s="205"/>
      <c r="F51" s="205"/>
      <c r="G51" s="205"/>
      <c r="H51" s="205"/>
      <c r="I51" s="1">
        <v>43</v>
      </c>
      <c r="J51" s="126">
        <f>J48</f>
        <v>0</v>
      </c>
      <c r="K51" s="6">
        <f>K48</f>
        <v>0</v>
      </c>
    </row>
    <row r="52" spans="1:11" ht="12.75">
      <c r="A52" s="271" t="s">
        <v>144</v>
      </c>
      <c r="B52" s="272"/>
      <c r="C52" s="272"/>
      <c r="D52" s="272"/>
      <c r="E52" s="272"/>
      <c r="F52" s="272"/>
      <c r="G52" s="272"/>
      <c r="H52" s="272"/>
      <c r="I52" s="4">
        <v>44</v>
      </c>
      <c r="J52" s="129">
        <f>J49+J50-J51</f>
        <v>6377327</v>
      </c>
      <c r="K52" s="23">
        <f>K49+K50-K51</f>
        <v>11994939</v>
      </c>
    </row>
  </sheetData>
  <sheetProtection/>
  <mergeCells count="52"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  <mergeCell ref="A27:H27"/>
    <mergeCell ref="A28:H28"/>
    <mergeCell ref="A29:H29"/>
    <mergeCell ref="A30:H30"/>
    <mergeCell ref="A43:H43"/>
    <mergeCell ref="A44:H44"/>
    <mergeCell ref="A41:H41"/>
    <mergeCell ref="A42:H42"/>
    <mergeCell ref="A37:H37"/>
    <mergeCell ref="A38:H38"/>
    <mergeCell ref="A31:H31"/>
    <mergeCell ref="A32:H32"/>
    <mergeCell ref="A35:H35"/>
    <mergeCell ref="A36:H36"/>
    <mergeCell ref="A33:H33"/>
    <mergeCell ref="A34:K34"/>
    <mergeCell ref="A23:H23"/>
    <mergeCell ref="A24:H24"/>
    <mergeCell ref="A25:H25"/>
    <mergeCell ref="A26:H26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35:K37 J7:K12 J22:K26 J14:K17 J28:K3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I33" sqref="I33"/>
    </sheetView>
  </sheetViews>
  <sheetFormatPr defaultColWidth="9.140625" defaultRowHeight="12.75"/>
  <cols>
    <col min="1" max="4" width="9.140625" style="29" customWidth="1"/>
    <col min="5" max="5" width="10.140625" style="29" bestFit="1" customWidth="1"/>
    <col min="6" max="7" width="9.140625" style="29" customWidth="1"/>
    <col min="8" max="8" width="5.140625" style="29" customWidth="1"/>
    <col min="9" max="9" width="8.421875" style="29" customWidth="1"/>
    <col min="10" max="10" width="9.8515625" style="29" customWidth="1"/>
    <col min="11" max="11" width="10.00390625" style="29" customWidth="1"/>
    <col min="12" max="16384" width="9.140625" style="29" customWidth="1"/>
  </cols>
  <sheetData>
    <row r="1" spans="1:12" ht="12.75">
      <c r="A1" s="287" t="s">
        <v>244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69"/>
    </row>
    <row r="2" spans="1:12" ht="15.75">
      <c r="A2" s="67"/>
      <c r="B2" s="68"/>
      <c r="C2" s="289" t="s">
        <v>245</v>
      </c>
      <c r="D2" s="289"/>
      <c r="E2" s="133">
        <v>43101</v>
      </c>
      <c r="F2" s="70" t="s">
        <v>214</v>
      </c>
      <c r="G2" s="290">
        <v>43281</v>
      </c>
      <c r="H2" s="291"/>
      <c r="I2" s="68"/>
      <c r="J2" s="68"/>
      <c r="K2" s="68"/>
      <c r="L2" s="71"/>
    </row>
    <row r="3" spans="1:11" ht="23.25">
      <c r="A3" s="282" t="s">
        <v>48</v>
      </c>
      <c r="B3" s="282"/>
      <c r="C3" s="282"/>
      <c r="D3" s="282"/>
      <c r="E3" s="282"/>
      <c r="F3" s="282"/>
      <c r="G3" s="282"/>
      <c r="H3" s="282"/>
      <c r="I3" s="25" t="s">
        <v>243</v>
      </c>
      <c r="J3" s="26" t="s">
        <v>122</v>
      </c>
      <c r="K3" s="26" t="s">
        <v>123</v>
      </c>
    </row>
    <row r="4" spans="1:11" ht="12.75">
      <c r="A4" s="292">
        <v>1</v>
      </c>
      <c r="B4" s="292"/>
      <c r="C4" s="292"/>
      <c r="D4" s="292"/>
      <c r="E4" s="292"/>
      <c r="F4" s="292"/>
      <c r="G4" s="292"/>
      <c r="H4" s="292"/>
      <c r="I4" s="72">
        <v>2</v>
      </c>
      <c r="J4" s="28" t="s">
        <v>246</v>
      </c>
      <c r="K4" s="28" t="s">
        <v>247</v>
      </c>
    </row>
    <row r="5" spans="1:11" ht="12.75">
      <c r="A5" s="204" t="s">
        <v>248</v>
      </c>
      <c r="B5" s="205"/>
      <c r="C5" s="205"/>
      <c r="D5" s="205"/>
      <c r="E5" s="205"/>
      <c r="F5" s="205"/>
      <c r="G5" s="205"/>
      <c r="H5" s="205"/>
      <c r="I5" s="1">
        <v>1</v>
      </c>
      <c r="J5" s="5">
        <v>185315700</v>
      </c>
      <c r="K5" s="5">
        <v>185315700</v>
      </c>
    </row>
    <row r="6" spans="1:11" ht="12.75">
      <c r="A6" s="204" t="s">
        <v>249</v>
      </c>
      <c r="B6" s="205"/>
      <c r="C6" s="205"/>
      <c r="D6" s="205"/>
      <c r="E6" s="205"/>
      <c r="F6" s="205"/>
      <c r="G6" s="205"/>
      <c r="H6" s="205"/>
      <c r="I6" s="1">
        <v>2</v>
      </c>
      <c r="J6" s="6">
        <v>8630224</v>
      </c>
      <c r="K6" s="6">
        <v>8630224</v>
      </c>
    </row>
    <row r="7" spans="1:11" ht="12.75">
      <c r="A7" s="204" t="s">
        <v>250</v>
      </c>
      <c r="B7" s="205"/>
      <c r="C7" s="205"/>
      <c r="D7" s="205"/>
      <c r="E7" s="205"/>
      <c r="F7" s="205"/>
      <c r="G7" s="205"/>
      <c r="H7" s="205"/>
      <c r="I7" s="1">
        <v>3</v>
      </c>
      <c r="J7" s="6">
        <v>9593340</v>
      </c>
      <c r="K7" s="6">
        <v>9593340</v>
      </c>
    </row>
    <row r="8" spans="1:11" ht="12.75">
      <c r="A8" s="204" t="s">
        <v>251</v>
      </c>
      <c r="B8" s="205"/>
      <c r="C8" s="205"/>
      <c r="D8" s="205"/>
      <c r="E8" s="205"/>
      <c r="F8" s="205"/>
      <c r="G8" s="205"/>
      <c r="H8" s="205"/>
      <c r="I8" s="1">
        <v>4</v>
      </c>
      <c r="J8" s="6">
        <v>43800294</v>
      </c>
      <c r="K8" s="6">
        <v>46778965</v>
      </c>
    </row>
    <row r="9" spans="1:11" ht="12.75">
      <c r="A9" s="204" t="s">
        <v>252</v>
      </c>
      <c r="B9" s="205"/>
      <c r="C9" s="205"/>
      <c r="D9" s="205"/>
      <c r="E9" s="205"/>
      <c r="F9" s="205"/>
      <c r="G9" s="205"/>
      <c r="H9" s="205"/>
      <c r="I9" s="1">
        <v>5</v>
      </c>
      <c r="J9" s="6">
        <v>2978670</v>
      </c>
      <c r="K9" s="6">
        <v>-42805085</v>
      </c>
    </row>
    <row r="10" spans="1:11" ht="12.75">
      <c r="A10" s="204" t="s">
        <v>253</v>
      </c>
      <c r="B10" s="205"/>
      <c r="C10" s="205"/>
      <c r="D10" s="205"/>
      <c r="E10" s="205"/>
      <c r="F10" s="205"/>
      <c r="G10" s="205"/>
      <c r="H10" s="205"/>
      <c r="I10" s="1">
        <v>6</v>
      </c>
      <c r="J10" s="6">
        <v>533309265</v>
      </c>
      <c r="K10" s="6">
        <v>515671797</v>
      </c>
    </row>
    <row r="11" spans="1:11" ht="12.75">
      <c r="A11" s="204" t="s">
        <v>254</v>
      </c>
      <c r="B11" s="205"/>
      <c r="C11" s="205"/>
      <c r="D11" s="205"/>
      <c r="E11" s="205"/>
      <c r="F11" s="205"/>
      <c r="G11" s="205"/>
      <c r="H11" s="205"/>
      <c r="I11" s="1">
        <v>7</v>
      </c>
      <c r="J11" s="6">
        <v>0</v>
      </c>
      <c r="K11" s="6">
        <v>0</v>
      </c>
    </row>
    <row r="12" spans="1:11" ht="12.75">
      <c r="A12" s="204" t="s">
        <v>255</v>
      </c>
      <c r="B12" s="205"/>
      <c r="C12" s="205"/>
      <c r="D12" s="205"/>
      <c r="E12" s="205"/>
      <c r="F12" s="205"/>
      <c r="G12" s="205"/>
      <c r="H12" s="205"/>
      <c r="I12" s="1">
        <v>8</v>
      </c>
      <c r="J12" s="6">
        <v>0</v>
      </c>
      <c r="K12" s="6">
        <v>0</v>
      </c>
    </row>
    <row r="13" spans="1:11" ht="12.75">
      <c r="A13" s="204" t="s">
        <v>256</v>
      </c>
      <c r="B13" s="205"/>
      <c r="C13" s="205"/>
      <c r="D13" s="205"/>
      <c r="E13" s="205"/>
      <c r="F13" s="205"/>
      <c r="G13" s="205"/>
      <c r="H13" s="205"/>
      <c r="I13" s="1">
        <v>9</v>
      </c>
      <c r="J13" s="6">
        <v>0</v>
      </c>
      <c r="K13" s="6">
        <v>0</v>
      </c>
    </row>
    <row r="14" spans="1:11" ht="12.75">
      <c r="A14" s="194" t="s">
        <v>257</v>
      </c>
      <c r="B14" s="195"/>
      <c r="C14" s="195"/>
      <c r="D14" s="195"/>
      <c r="E14" s="195"/>
      <c r="F14" s="195"/>
      <c r="G14" s="195"/>
      <c r="H14" s="195"/>
      <c r="I14" s="1">
        <v>10</v>
      </c>
      <c r="J14" s="18">
        <f>SUM(J5:J13)</f>
        <v>783627493</v>
      </c>
      <c r="K14" s="18">
        <f>SUM(K5:K13)</f>
        <v>723184941</v>
      </c>
    </row>
    <row r="15" spans="1:11" ht="12.75">
      <c r="A15" s="204" t="s">
        <v>258</v>
      </c>
      <c r="B15" s="205"/>
      <c r="C15" s="205"/>
      <c r="D15" s="205"/>
      <c r="E15" s="205"/>
      <c r="F15" s="205"/>
      <c r="G15" s="205"/>
      <c r="H15" s="205"/>
      <c r="I15" s="1">
        <v>11</v>
      </c>
      <c r="J15" s="6">
        <v>0</v>
      </c>
      <c r="K15" s="6">
        <v>0</v>
      </c>
    </row>
    <row r="16" spans="1:11" ht="12.75">
      <c r="A16" s="204" t="s">
        <v>259</v>
      </c>
      <c r="B16" s="205"/>
      <c r="C16" s="205"/>
      <c r="D16" s="205"/>
      <c r="E16" s="205"/>
      <c r="F16" s="205"/>
      <c r="G16" s="205"/>
      <c r="H16" s="205"/>
      <c r="I16" s="1">
        <v>12</v>
      </c>
      <c r="J16" s="6">
        <v>117067887</v>
      </c>
      <c r="K16" s="6">
        <v>113196248</v>
      </c>
    </row>
    <row r="17" spans="1:11" ht="12.75">
      <c r="A17" s="204" t="s">
        <v>260</v>
      </c>
      <c r="B17" s="205"/>
      <c r="C17" s="205"/>
      <c r="D17" s="205"/>
      <c r="E17" s="205"/>
      <c r="F17" s="205"/>
      <c r="G17" s="205"/>
      <c r="H17" s="205"/>
      <c r="I17" s="1">
        <v>13</v>
      </c>
      <c r="J17" s="6">
        <v>0</v>
      </c>
      <c r="K17" s="6">
        <v>0</v>
      </c>
    </row>
    <row r="18" spans="1:11" ht="12.75">
      <c r="A18" s="204" t="s">
        <v>261</v>
      </c>
      <c r="B18" s="205"/>
      <c r="C18" s="205"/>
      <c r="D18" s="205"/>
      <c r="E18" s="205"/>
      <c r="F18" s="205"/>
      <c r="G18" s="205"/>
      <c r="H18" s="205"/>
      <c r="I18" s="1">
        <v>14</v>
      </c>
      <c r="J18" s="6">
        <v>0</v>
      </c>
      <c r="K18" s="6">
        <v>0</v>
      </c>
    </row>
    <row r="19" spans="1:11" ht="12.75">
      <c r="A19" s="204" t="s">
        <v>262</v>
      </c>
      <c r="B19" s="205"/>
      <c r="C19" s="205"/>
      <c r="D19" s="205"/>
      <c r="E19" s="205"/>
      <c r="F19" s="205"/>
      <c r="G19" s="205"/>
      <c r="H19" s="205"/>
      <c r="I19" s="1">
        <v>15</v>
      </c>
      <c r="J19" s="6">
        <v>0</v>
      </c>
      <c r="K19" s="6">
        <v>0</v>
      </c>
    </row>
    <row r="20" spans="1:11" ht="12.75">
      <c r="A20" s="204" t="s">
        <v>263</v>
      </c>
      <c r="B20" s="205"/>
      <c r="C20" s="205"/>
      <c r="D20" s="205"/>
      <c r="E20" s="205"/>
      <c r="F20" s="205"/>
      <c r="G20" s="205"/>
      <c r="H20" s="205"/>
      <c r="I20" s="1">
        <v>16</v>
      </c>
      <c r="J20" s="6">
        <v>0</v>
      </c>
      <c r="K20" s="6">
        <v>0</v>
      </c>
    </row>
    <row r="21" spans="1:11" ht="12.75">
      <c r="A21" s="194" t="s">
        <v>264</v>
      </c>
      <c r="B21" s="195"/>
      <c r="C21" s="195"/>
      <c r="D21" s="195"/>
      <c r="E21" s="195"/>
      <c r="F21" s="195"/>
      <c r="G21" s="195"/>
      <c r="H21" s="195"/>
      <c r="I21" s="1">
        <v>17</v>
      </c>
      <c r="J21" s="23">
        <f>SUM(J15:J20)</f>
        <v>117067887</v>
      </c>
      <c r="K21" s="23">
        <f>SUM(K15:K20)</f>
        <v>113196248</v>
      </c>
    </row>
    <row r="22" spans="1:11" ht="12.75">
      <c r="A22" s="225"/>
      <c r="B22" s="226"/>
      <c r="C22" s="226"/>
      <c r="D22" s="226"/>
      <c r="E22" s="226"/>
      <c r="F22" s="226"/>
      <c r="G22" s="226"/>
      <c r="H22" s="226"/>
      <c r="I22" s="275"/>
      <c r="J22" s="275"/>
      <c r="K22" s="276"/>
    </row>
    <row r="23" spans="1:11" ht="12.75">
      <c r="A23" s="283" t="s">
        <v>265</v>
      </c>
      <c r="B23" s="284"/>
      <c r="C23" s="284"/>
      <c r="D23" s="284"/>
      <c r="E23" s="284"/>
      <c r="F23" s="284"/>
      <c r="G23" s="284"/>
      <c r="H23" s="284"/>
      <c r="I23" s="8">
        <v>18</v>
      </c>
      <c r="J23" s="5"/>
      <c r="K23" s="5"/>
    </row>
    <row r="24" spans="1:11" ht="17.25" customHeight="1">
      <c r="A24" s="271" t="s">
        <v>266</v>
      </c>
      <c r="B24" s="272"/>
      <c r="C24" s="272"/>
      <c r="D24" s="272"/>
      <c r="E24" s="272"/>
      <c r="F24" s="272"/>
      <c r="G24" s="272"/>
      <c r="H24" s="272"/>
      <c r="I24" s="4">
        <v>19</v>
      </c>
      <c r="J24" s="23"/>
      <c r="K24" s="23"/>
    </row>
    <row r="25" spans="1:11" ht="30" customHeight="1">
      <c r="A25" s="285" t="s">
        <v>267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</row>
  </sheetData>
  <sheetProtection/>
  <protectedRanges>
    <protectedRange sqref="E2" name="Range1_1"/>
    <protectedRange sqref="G2:H2" name="Range1"/>
  </protectedRanges>
  <mergeCells count="26">
    <mergeCell ref="A7:H7"/>
    <mergeCell ref="A8:H8"/>
    <mergeCell ref="C2:D2"/>
    <mergeCell ref="G2:H2"/>
    <mergeCell ref="A3:H3"/>
    <mergeCell ref="A4:H4"/>
    <mergeCell ref="A5:H5"/>
    <mergeCell ref="A6:H6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4" top="1" bottom="1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1">
      <selection activeCell="N12" sqref="N12"/>
    </sheetView>
  </sheetViews>
  <sheetFormatPr defaultColWidth="8.8515625" defaultRowHeight="12.75"/>
  <cols>
    <col min="1" max="11" width="8.8515625" style="130" customWidth="1"/>
    <col min="12" max="12" width="9.00390625" style="130" bestFit="1" customWidth="1"/>
    <col min="13" max="16384" width="8.8515625" style="130" customWidth="1"/>
  </cols>
  <sheetData>
    <row r="1" spans="1:10" ht="15.75">
      <c r="A1" s="298" t="s">
        <v>314</v>
      </c>
      <c r="B1" s="298"/>
      <c r="C1" s="298"/>
      <c r="D1" s="298"/>
      <c r="E1" s="298"/>
      <c r="F1" s="298"/>
      <c r="G1" s="298"/>
      <c r="H1" s="298"/>
      <c r="I1" s="298"/>
      <c r="J1" s="298"/>
    </row>
    <row r="3" ht="12.75" customHeight="1">
      <c r="A3" s="131" t="s">
        <v>306</v>
      </c>
    </row>
    <row r="4" spans="1:10" ht="94.5" customHeight="1">
      <c r="A4" s="294" t="s">
        <v>315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ht="30" customHeight="1">
      <c r="A5" s="294" t="s">
        <v>307</v>
      </c>
      <c r="B5" s="294"/>
      <c r="C5" s="294"/>
      <c r="D5" s="294"/>
      <c r="E5" s="294"/>
      <c r="F5" s="294"/>
      <c r="G5" s="294"/>
      <c r="H5" s="294"/>
      <c r="I5" s="294"/>
      <c r="J5" s="294"/>
    </row>
    <row r="6" spans="1:10" ht="27.75" customHeight="1">
      <c r="A6" s="294" t="s">
        <v>308</v>
      </c>
      <c r="B6" s="294"/>
      <c r="C6" s="294"/>
      <c r="D6" s="294"/>
      <c r="E6" s="294"/>
      <c r="F6" s="294"/>
      <c r="G6" s="294"/>
      <c r="H6" s="294"/>
      <c r="I6" s="294"/>
      <c r="J6" s="294"/>
    </row>
    <row r="7" spans="1:10" ht="12.75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>
      <c r="A8" s="293" t="s">
        <v>309</v>
      </c>
      <c r="B8" s="293"/>
      <c r="C8" s="293"/>
      <c r="D8" s="293"/>
      <c r="E8" s="293"/>
      <c r="F8" s="293"/>
      <c r="G8" s="293"/>
      <c r="H8" s="293"/>
      <c r="I8" s="293"/>
      <c r="J8" s="293"/>
    </row>
    <row r="9" spans="1:10" ht="43.5" customHeight="1">
      <c r="A9" s="294" t="s">
        <v>310</v>
      </c>
      <c r="B9" s="294"/>
      <c r="C9" s="294"/>
      <c r="D9" s="294"/>
      <c r="E9" s="294"/>
      <c r="F9" s="294"/>
      <c r="G9" s="294"/>
      <c r="H9" s="294"/>
      <c r="I9" s="294"/>
      <c r="J9" s="294"/>
    </row>
    <row r="10" spans="1:10" ht="12.75">
      <c r="A10" s="296"/>
      <c r="B10" s="296"/>
      <c r="C10" s="296"/>
      <c r="D10" s="296"/>
      <c r="E10" s="296"/>
      <c r="F10" s="296"/>
      <c r="G10" s="296"/>
      <c r="H10" s="296"/>
      <c r="I10" s="296"/>
      <c r="J10" s="296"/>
    </row>
    <row r="11" spans="1:10" ht="16.5" customHeight="1">
      <c r="A11" s="293" t="s">
        <v>311</v>
      </c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131.25" customHeight="1">
      <c r="A12" s="295" t="s">
        <v>317</v>
      </c>
      <c r="B12" s="295"/>
      <c r="C12" s="295"/>
      <c r="D12" s="295"/>
      <c r="E12" s="295"/>
      <c r="F12" s="295"/>
      <c r="G12" s="295"/>
      <c r="H12" s="295"/>
      <c r="I12" s="295"/>
      <c r="J12" s="295"/>
    </row>
    <row r="13" spans="1:10" s="132" customFormat="1" ht="174.75" customHeight="1">
      <c r="A13" s="297" t="s">
        <v>318</v>
      </c>
      <c r="B13" s="297"/>
      <c r="C13" s="297"/>
      <c r="D13" s="297"/>
      <c r="E13" s="297"/>
      <c r="F13" s="297"/>
      <c r="G13" s="297"/>
      <c r="H13" s="297"/>
      <c r="I13" s="297"/>
      <c r="J13" s="297"/>
    </row>
    <row r="14" spans="1:10" ht="12.75">
      <c r="A14" s="296"/>
      <c r="B14" s="296"/>
      <c r="C14" s="296"/>
      <c r="D14" s="296"/>
      <c r="E14" s="296"/>
      <c r="F14" s="296"/>
      <c r="G14" s="296"/>
      <c r="H14" s="296"/>
      <c r="I14" s="296"/>
      <c r="J14" s="296"/>
    </row>
    <row r="15" spans="1:10" ht="12.75">
      <c r="A15" s="293" t="s">
        <v>312</v>
      </c>
      <c r="B15" s="293"/>
      <c r="C15" s="293"/>
      <c r="D15" s="293"/>
      <c r="E15" s="293"/>
      <c r="F15" s="293"/>
      <c r="G15" s="293"/>
      <c r="H15" s="293"/>
      <c r="I15" s="293"/>
      <c r="J15" s="293"/>
    </row>
    <row r="16" spans="1:10" ht="32.25" customHeight="1">
      <c r="A16" s="294" t="s">
        <v>316</v>
      </c>
      <c r="B16" s="294"/>
      <c r="C16" s="294"/>
      <c r="D16" s="294"/>
      <c r="E16" s="294"/>
      <c r="F16" s="294"/>
      <c r="G16" s="294"/>
      <c r="H16" s="294"/>
      <c r="I16" s="294"/>
      <c r="J16" s="294"/>
    </row>
    <row r="17" spans="1:10" ht="34.5" customHeight="1">
      <c r="A17" s="295" t="s">
        <v>319</v>
      </c>
      <c r="B17" s="295"/>
      <c r="C17" s="295"/>
      <c r="D17" s="295"/>
      <c r="E17" s="295"/>
      <c r="F17" s="295"/>
      <c r="G17" s="295"/>
      <c r="H17" s="295"/>
      <c r="I17" s="295"/>
      <c r="J17" s="295"/>
    </row>
    <row r="18" spans="1:10" ht="72.75" customHeight="1">
      <c r="A18" s="295" t="s">
        <v>320</v>
      </c>
      <c r="B18" s="295"/>
      <c r="C18" s="295"/>
      <c r="D18" s="295"/>
      <c r="E18" s="295"/>
      <c r="F18" s="295"/>
      <c r="G18" s="295"/>
      <c r="H18" s="295"/>
      <c r="I18" s="295"/>
      <c r="J18" s="295"/>
    </row>
    <row r="19" spans="1:10" ht="29.25" customHeight="1">
      <c r="A19" s="294" t="s">
        <v>313</v>
      </c>
      <c r="B19" s="294"/>
      <c r="C19" s="294"/>
      <c r="D19" s="294"/>
      <c r="E19" s="294"/>
      <c r="F19" s="294"/>
      <c r="G19" s="294"/>
      <c r="H19" s="294"/>
      <c r="I19" s="294"/>
      <c r="J19" s="294"/>
    </row>
  </sheetData>
  <sheetProtection/>
  <mergeCells count="17">
    <mergeCell ref="A14:J14"/>
    <mergeCell ref="A1:J1"/>
    <mergeCell ref="A4:J4"/>
    <mergeCell ref="A5:J5"/>
    <mergeCell ref="A6:J6"/>
    <mergeCell ref="A7:J7"/>
    <mergeCell ref="A8:J8"/>
    <mergeCell ref="A15:J15"/>
    <mergeCell ref="A16:J16"/>
    <mergeCell ref="A17:J17"/>
    <mergeCell ref="A18:J18"/>
    <mergeCell ref="A19:J19"/>
    <mergeCell ref="A9:J9"/>
    <mergeCell ref="A10:J10"/>
    <mergeCell ref="A11:J11"/>
    <mergeCell ref="A12:J12"/>
    <mergeCell ref="A13:J13"/>
  </mergeCells>
  <printOptions/>
  <pageMargins left="0.7480314960629921" right="0.7480314960629921" top="0.984251968503937" bottom="0.55118110236220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Čogelja-Magazin Božena</cp:lastModifiedBy>
  <cp:lastPrinted>2018-07-30T13:05:53Z</cp:lastPrinted>
  <dcterms:created xsi:type="dcterms:W3CDTF">2008-10-17T11:51:54Z</dcterms:created>
  <dcterms:modified xsi:type="dcterms:W3CDTF">2018-07-30T13:43:39Z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