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'Bilješke'!$A$1:$J$19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<sst xmlns="http://schemas.openxmlformats.org/spreadsheetml/2006/main" count="354" uniqueCount="321">
  <si>
    <t>AKTIVA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</si>
  <si>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</si>
  <si>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</si>
  <si>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</si>
  <si>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</si>
  <si>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</si>
  <si>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</si>
  <si>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</si>
  <si>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</si>
  <si>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</si>
  <si>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</si>
  <si>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</si>
  <si>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</si>
  <si>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</si>
  <si>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</si>
  <si>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</si>
  <si>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</si>
  <si>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</si>
  <si>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</si>
  <si>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</si>
  <si>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</si>
  <si>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</si>
  <si>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</si>
  <si>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</si>
  <si>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</si>
  <si>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</si>
  <si>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</si>
  <si>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</si>
  <si>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</si>
  <si>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</si>
  <si>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</si>
  <si>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</si>
  <si>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</si>
  <si>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</si>
  <si>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</si>
  <si>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</si>
  <si>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</si>
  <si>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</si>
  <si>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</si>
  <si>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</si>
  <si>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</si>
  <si>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</si>
  <si>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</si>
  <si>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</si>
  <si>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</si>
  <si>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</si>
  <si>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</si>
  <si>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</si>
  <si>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</si>
  <si>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</si>
  <si>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</si>
  <si>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</si>
  <si>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</si>
  <si>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</si>
  <si>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</si>
  <si>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</si>
  <si>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</si>
  <si>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</si>
  <si>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</si>
  <si>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</si>
  <si>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</si>
  <si>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</si>
  <si>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</si>
  <si>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</si>
  <si>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</si>
  <si>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</si>
  <si>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</si>
  <si>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</si>
  <si>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</si>
  <si>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</si>
  <si>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</si>
  <si>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</si>
  <si>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</si>
  <si>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</si>
  <si>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</si>
  <si>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</si>
  <si>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</si>
  <si>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</si>
  <si>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</si>
  <si>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</si>
  <si>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</si>
  <si>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</si>
  <si>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</si>
  <si>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</si>
  <si>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</si>
  <si>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</si>
  <si>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</si>
  <si>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</si>
  <si>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</si>
  <si>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</si>
  <si>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</si>
  <si>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</si>
  <si>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</si>
  <si>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</si>
  <si>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</si>
  <si>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</si>
  <si>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</si>
  <si>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</si>
  <si>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</si>
  <si>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</si>
  <si>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</si>
  <si>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</si>
  <si>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</si>
  <si>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</si>
  <si>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</si>
  <si>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</si>
  <si>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</si>
  <si>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</si>
  <si>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</si>
  <si>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</si>
  <si>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</si>
  <si>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</si>
  <si>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</si>
  <si>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</si>
  <si>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</si>
  <si>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</si>
  <si>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</si>
  <si>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</si>
  <si>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</si>
  <si>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</si>
  <si>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</si>
  <si>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</si>
  <si>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</si>
  <si>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</si>
  <si>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</si>
  <si>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</si>
  <si>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</si>
  <si>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</si>
  <si>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</si>
  <si>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</si>
  <si>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</si>
  <si>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</si>
  <si>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</si>
  <si>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</si>
  <si>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</si>
  <si>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</si>
  <si>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</si>
  <si>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</si>
  <si>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</si>
  <si>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</si>
  <si>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</si>
  <si>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</si>
  <si>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</si>
  <si>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</si>
  <si>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</si>
  <si>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</si>
  <si>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</si>
  <si>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</si>
  <si>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</si>
  <si>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</si>
  <si>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</si>
  <si>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</si>
  <si>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</si>
  <si>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</si>
  <si>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</si>
  <si>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</si>
  <si>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</si>
  <si>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</si>
  <si>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</si>
  <si>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</si>
  <si>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</si>
  <si>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</si>
  <si>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</si>
  <si>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</si>
  <si>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</si>
  <si>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</si>
  <si>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</si>
  <si>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</si>
  <si>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</si>
  <si>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</si>
  <si>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</si>
  <si>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</si>
  <si>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</si>
  <si>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</si>
  <si>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</si>
  <si>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</si>
  <si>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</si>
  <si>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</si>
  <si>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</si>
  <si>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</si>
  <si>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</si>
  <si>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</si>
  <si>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</si>
  <si>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</si>
  <si>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</si>
  <si>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</si>
  <si>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</si>
  <si>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</si>
  <si>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</si>
  <si>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</si>
  <si>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</si>
  <si>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</si>
  <si>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</si>
  <si>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</si>
  <si>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</si>
  <si>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</si>
  <si>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</si>
  <si>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</si>
  <si>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</si>
  <si>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</si>
  <si>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</si>
  <si>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</si>
  <si>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</si>
  <si>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</si>
  <si>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</si>
  <si>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</si>
  <si>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</si>
  <si>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</si>
  <si>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</si>
  <si>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</si>
  <si>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</si>
  <si>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</si>
  <si>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</si>
  <si>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</si>
  <si>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</si>
  <si>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</si>
  <si>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</si>
  <si>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</si>
  <si>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</si>
  <si>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</si>
  <si>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</si>
  <si>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</si>
  <si>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</si>
  <si>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</si>
  <si>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</si>
  <si>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</si>
  <si>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</si>
  <si>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</si>
  <si>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</si>
  <si>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</si>
  <si>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</si>
  <si>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</si>
  <si>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</si>
  <si>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</si>
  <si>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</si>
  <si>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</si>
  <si>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</si>
  <si>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</si>
  <si>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</si>
  <si>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</si>
  <si>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</si>
  <si>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</si>
  <si>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</si>
  <si>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</si>
  <si>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</si>
  <si>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</si>
  <si>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</si>
  <si>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</si>
  <si>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</si>
  <si>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</si>
  <si>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</si>
  <si>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</si>
  <si>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</si>
  <si>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</si>
  <si>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</si>
  <si>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</si>
  <si>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</si>
  <si>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</si>
  <si>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</si>
  <si>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</si>
  <si>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</si>
  <si>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</si>
  <si>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</si>
  <si>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</si>
  <si>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</si>
  <si>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</si>
  <si>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</si>
  <si>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</si>
  <si>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</si>
  <si>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</si>
  <si>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</si>
  <si>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</si>
  <si>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</si>
  <si>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</si>
  <si>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</si>
  <si>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</si>
  <si>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</si>
  <si>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</si>
  <si>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</si>
  <si>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</si>
  <si>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</si>
  <si>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</si>
  <si>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</si>
  <si>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</si>
  <si>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</si>
  <si>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</si>
  <si>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</si>
  <si>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</si>
  <si>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</si>
  <si>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</si>
  <si>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</si>
  <si>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Hotelsko naselje Solaris b.b.</t>
  </si>
  <si>
    <t>roko.antonina@solaris.hr</t>
  </si>
  <si>
    <t>www.solaris.hr</t>
  </si>
  <si>
    <t>ŠIBENSKO - KNINSKA</t>
  </si>
  <si>
    <t>5510</t>
  </si>
  <si>
    <t>NE</t>
  </si>
  <si>
    <t>Antonina Roko</t>
  </si>
  <si>
    <t>022/361030</t>
  </si>
  <si>
    <t>022/361801</t>
  </si>
  <si>
    <t>Zrilić Goran</t>
  </si>
  <si>
    <t>Obveznik: SOLARIS DD</t>
  </si>
  <si>
    <t>060001583</t>
  </si>
  <si>
    <t>Organi Društva su Skupština, Nadzorni odbor i Uprava. U promatranom razdoblju nije došlo do nikakvih 
promjena u njihovu sastavu.</t>
  </si>
  <si>
    <t>"Solaris" d.d. pruža usluge smještaja i prehrane u hotelima tijekom čitave godine, a u sezoni se još pružaju usluge prehrane i pića gostima campa te usluge marine i druge usluge gostima turističkog naselja.</t>
  </si>
  <si>
    <t>2. Temelji za sastavljanje financijskih izvješća</t>
  </si>
  <si>
    <t>3. Bilješke uz Bilancu</t>
  </si>
  <si>
    <t>4. Bilješke uz Račun dobiti i gubitka</t>
  </si>
  <si>
    <t>Kako Solaris d.d. ima izrazito sezonski karakter poslovanja, to poslovanje u ovom razdoblju karakteriziraju
izrazito visoki fiksni rashodi, što u konačnici značajno utječe i na ostvareni rezultat poslovanja.</t>
  </si>
  <si>
    <t>1. Opći podaci o društvu</t>
  </si>
  <si>
    <t>Financijski izvještaji Društva sastavljeni su sukladno Međunarodnim standardima financijskog izvješćivanja 
(MSFI) odobrenih za primjenu u Republici Hrvatskoj. Financijski izvještaji izrađeni su primjenom metode povijesnog troška i načela vremenske neograničenosti poslovanja.</t>
  </si>
  <si>
    <t>31.03.2014.</t>
  </si>
  <si>
    <t>stanje na dan 31.03.2014.</t>
  </si>
  <si>
    <t>u razdoblju 01.01.2014. do 31.03.2014.</t>
  </si>
  <si>
    <t>Bilješke uz financijske izvještaje (za razdoblje 01.01. - 31.03.2014.)</t>
  </si>
  <si>
    <t xml:space="preserve">Društvo je upisano dana 26.listopada 1995.godine u sudski registar Trgovačkog suda u Splitu rješenjem broj Tt-95/130-2 pod matičnim brojem subjekta MBS: 060001583. Na dan 31. prosinca 2002. godine registar područja prenesen je u Trgovački sud u Šibeniku.
Temeljni kapital društva koji iznosi 185.315.700 kn podijeljen je na 617.719 dionica nominalne vrijednosti 300 kuna. 
U razdoblju 01.01.-31.03.2014. godine nije bilo podjele novih dionica, a nije bilo ni značajnijih promjena u vlasništvu dionica. </t>
  </si>
  <si>
    <t>Rezultat poslovanja u prva 3 mjeseci 2014.g. izražen kroz  ostvareni gubitak, nešto je lošiji nego u istom razdoblju 2013.g. (2013.g.- sveobuhvatni gubitak 20.060.153 kn, 2014. - gubitak 23.657.463 kn). 
Zbog izmjene načina evidentiranja ukidanja revalorizacijskih rezervi u 2013.g., usporedivi su sveobuhvatni
gubitak iz 2012.g. i 2013.g, a ne gubitak razdoblja.</t>
  </si>
  <si>
    <r>
      <t>Dugotrajna</t>
    </r>
    <r>
      <rPr>
        <sz val="10"/>
        <rFont val="Arial"/>
        <family val="2"/>
      </rPr>
      <t xml:space="preserve"> materijalna </t>
    </r>
    <r>
      <rPr>
        <u val="single"/>
        <sz val="10"/>
        <rFont val="Arial"/>
        <family val="2"/>
      </rPr>
      <t>imovina</t>
    </r>
    <r>
      <rPr>
        <sz val="10"/>
        <rFont val="Arial"/>
        <family val="2"/>
      </rPr>
      <t xml:space="preserve"> na dan 31.03.2014.godine iznosi 1.183.656.015 kn, i manja je za 5.281.487 kn u odnosu na početak godine. Smanjenje se odnosi na manju amortizaciju u odnosu na ulaganja u dugotrajnu imovinu u prvom tromjesečju 2014.g. 
Promjena dugotrajne nematerijalne imovine u ovom razdoblju nije bilo.   
</t>
    </r>
    <r>
      <rPr>
        <u val="single"/>
        <sz val="10"/>
        <rFont val="Arial"/>
        <family val="2"/>
      </rPr>
      <t>Kratkotrajna imovina</t>
    </r>
    <r>
      <rPr>
        <sz val="10"/>
        <rFont val="Arial"/>
        <family val="2"/>
      </rPr>
      <t xml:space="preserve"> iskazana na dan 31.03.2014. veća je za 2.125.249 kn u odnosu na početak 
godine. Pri tom su zalihe veće za 1.241.365 kn, potraživanja za 767.655 kn, kratkotrajna financijska imovina (dani zajmovi) manja za 106.960 kn, a n</t>
    </r>
    <r>
      <rPr>
        <u val="single"/>
        <sz val="10"/>
        <rFont val="Arial"/>
        <family val="2"/>
      </rPr>
      <t>ovčana sredstva</t>
    </r>
    <r>
      <rPr>
        <sz val="10"/>
        <rFont val="Arial"/>
        <family val="2"/>
      </rPr>
      <t xml:space="preserve"> na dan 31.03.2014. veća su za 223189 kn u odnosu na početak godine.                                         </t>
    </r>
  </si>
  <si>
    <r>
      <t xml:space="preserve">Promjena glavnih pozicija </t>
    </r>
    <r>
      <rPr>
        <u val="single"/>
        <sz val="10"/>
        <rFont val="Arial"/>
        <family val="2"/>
      </rPr>
      <t>kapitala i rezervi</t>
    </r>
    <r>
      <rPr>
        <sz val="10"/>
        <rFont val="Arial"/>
        <family val="2"/>
      </rPr>
      <t xml:space="preserve"> u odnosu na 01.01.2014. godine nije bilo, osim u dijelu: 
   a) revalorizacijskih rezervi - smanjenje za 4.360.378 kn što je rezultat ukidanja rezervi za 
       iznos od 80% amortizacije revalorizirane vrijednosti osnovnih sredstava,
   b) zadržane dobiti - za iznos ostvarene dobiti u 2013.godini,
   c) gubitka poslovne godine - prema ostvarenom gubitku u prva 3 mjeseci 2014.g.
D</t>
    </r>
    <r>
      <rPr>
        <u val="single"/>
        <sz val="10"/>
        <rFont val="Arial"/>
        <family val="2"/>
      </rPr>
      <t>ugoročne obveze</t>
    </r>
    <r>
      <rPr>
        <sz val="10"/>
        <rFont val="Arial"/>
        <family val="2"/>
      </rPr>
      <t xml:space="preserve"> odnose se na obveze prema bankama i drugim kreditnim institucijama po dugoročnim kreditima (stanje otplate) koje su veće za 13.987.767 kn u odnosu na 01.01.2014. godine te na odgođenu poreznu imovinu koja je manja za 1.090.094 kn (20% amortizacije revaloriz.vrijednosti osnovnih sredstava).
</t>
    </r>
    <r>
      <rPr>
        <u val="single"/>
        <sz val="10"/>
        <rFont val="Arial"/>
        <family val="2"/>
      </rPr>
      <t>Kratkoročne obveze</t>
    </r>
    <r>
      <rPr>
        <sz val="10"/>
        <rFont val="Arial"/>
        <family val="2"/>
      </rPr>
      <t xml:space="preserve"> iznose 133.733.419 kn i za 12.355.055 kn su veće u odnosu na dan 01.01.2014.god.
Inače, od ukupnih kratkoročnih obveza 42.490.853 kn se odnosi na otplate dugoročnih kredita koje dospijevaju do kraja 2014. godine.</t>
    </r>
  </si>
  <si>
    <r>
      <t>Ukupni prihodi</t>
    </r>
    <r>
      <rPr>
        <sz val="10"/>
        <rFont val="Arial"/>
        <family val="2"/>
      </rPr>
      <t xml:space="preserve"> su veći za 4.036.410 kn nego u istom razdoblju 2013.g., ali ako eliminiramo drugačiji način evidentiranja revalorizacijskih rezervi u 2014.g., stvarno imamo smanjenje ukupnog prihoda za 1.414.062 kn. Navedena činjenica utjecala je i na usporedne podatke Poslovnih prihoda.
Financijski prihodi (kamate i pozitivne tečajne razlike) su manji za  22.359 kn, a izvanredni prihodi za844.696 kn.</t>
    </r>
  </si>
  <si>
    <r>
      <t>Ukupni rashodi</t>
    </r>
    <r>
      <rPr>
        <sz val="10"/>
        <rFont val="Arial"/>
        <family val="2"/>
      </rPr>
      <t xml:space="preserve"> veći su za 2.183.848 kn ili za 7% u odnosu na isto razdoblje 2013. godine. Pri tom su poslovni rashodi bili veći za 1.497.721 kn ili 5%, a financijski rashodi (kamate i negativne tečajne razlike)  za 963.925 kn.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</si>
</sst>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20" borderId="10" xfId="0" applyNumberFormat="1" applyFont="1" applyFill="1" applyBorder="1" applyAlignment="1">
      <alignment horizontal="center" vertical="center"/>
    </xf>
    <xf numFmtId="3" fontId="6" fillId="2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4" borderId="12" xfId="0" applyNumberFormat="1" applyFont="1" applyFill="1" applyBorder="1" applyAlignment="1">
      <alignment horizontal="center" vertical="center"/>
    </xf>
    <xf numFmtId="167" fontId="2" fillId="4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5" borderId="10" xfId="0" applyNumberFormat="1" applyFont="1" applyFill="1" applyBorder="1" applyAlignment="1">
      <alignment horizontal="center" vertical="center"/>
    </xf>
    <xf numFmtId="167" fontId="2" fillId="8" borderId="10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hidden="1"/>
    </xf>
    <xf numFmtId="3" fontId="6" fillId="25" borderId="10" xfId="0" applyNumberFormat="1" applyFont="1" applyFill="1" applyBorder="1" applyAlignment="1" applyProtection="1">
      <alignment vertical="center"/>
      <protection hidden="1"/>
    </xf>
    <xf numFmtId="3" fontId="6" fillId="8" borderId="10" xfId="0" applyNumberFormat="1" applyFont="1" applyFill="1" applyBorder="1" applyAlignment="1" applyProtection="1">
      <alignment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locked="0"/>
    </xf>
    <xf numFmtId="3" fontId="6" fillId="24" borderId="10" xfId="0" applyNumberFormat="1" applyFont="1" applyFill="1" applyBorder="1" applyAlignment="1" applyProtection="1">
      <alignment vertical="center"/>
      <protection locked="0"/>
    </xf>
    <xf numFmtId="0" fontId="2" fillId="20" borderId="21" xfId="0" applyFont="1" applyFill="1" applyBorder="1" applyAlignment="1" applyProtection="1">
      <alignment horizontal="center" vertical="center" wrapText="1"/>
      <protection hidden="1"/>
    </xf>
    <xf numFmtId="0" fontId="6" fillId="20" borderId="29" xfId="0" applyFont="1" applyFill="1" applyBorder="1" applyAlignment="1" applyProtection="1">
      <alignment horizontal="center" vertical="center" wrapText="1"/>
      <protection hidden="1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61" applyFont="1">
      <alignment vertical="top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0" fillId="0" borderId="0" xfId="57" applyFont="1" applyAlignment="1">
      <alignment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24" xfId="61" applyFont="1" applyFill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left"/>
      <protection hidden="1"/>
    </xf>
    <xf numFmtId="0" fontId="31" fillId="0" borderId="0" xfId="61" applyFont="1" applyBorder="1" applyAlignment="1">
      <alignment/>
      <protection/>
    </xf>
    <xf numFmtId="0" fontId="31" fillId="0" borderId="24" xfId="61" applyFont="1" applyBorder="1" applyAlignment="1">
      <alignment/>
      <protection/>
    </xf>
    <xf numFmtId="0" fontId="7" fillId="0" borderId="0" xfId="61" applyFont="1">
      <alignment vertical="top"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ont="1" applyFill="1" applyAlignment="1">
      <alignment/>
    </xf>
    <xf numFmtId="0" fontId="3" fillId="0" borderId="0" xfId="57" applyFont="1" applyBorder="1" applyAlignment="1" applyProtection="1">
      <alignment horizontal="right" vertical="center"/>
      <protection hidden="1"/>
    </xf>
    <xf numFmtId="0" fontId="30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30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2" fillId="0" borderId="0" xfId="61" applyFont="1" applyBorder="1" applyAlignment="1" applyProtection="1">
      <alignment horizontal="left"/>
      <protection hidden="1"/>
    </xf>
    <xf numFmtId="0" fontId="7" fillId="0" borderId="0" xfId="61" applyFont="1" applyBorder="1" applyAlignment="1">
      <alignment/>
      <protection/>
    </xf>
    <xf numFmtId="0" fontId="3" fillId="0" borderId="0" xfId="61" applyFont="1" applyBorder="1" applyAlignment="1" applyProtection="1">
      <alignment horizontal="left"/>
      <protection hidden="1"/>
    </xf>
    <xf numFmtId="0" fontId="31" fillId="0" borderId="0" xfId="61" applyFont="1" applyBorder="1" applyAlignment="1">
      <alignment/>
      <protection/>
    </xf>
    <xf numFmtId="0" fontId="31" fillId="0" borderId="24" xfId="61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20" borderId="29" xfId="0" applyFont="1" applyFill="1" applyBorder="1" applyAlignment="1" applyProtection="1">
      <alignment horizontal="center" vertical="center" wrapText="1"/>
      <protection hidden="1"/>
    </xf>
    <xf numFmtId="0" fontId="2" fillId="20" borderId="33" xfId="0" applyFont="1" applyFill="1" applyBorder="1" applyAlignment="1" applyProtection="1">
      <alignment horizontal="center" vertical="center" wrapText="1"/>
      <protection hidden="1"/>
    </xf>
    <xf numFmtId="0" fontId="2" fillId="2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20" borderId="14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0" fillId="4" borderId="33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2" fillId="20" borderId="21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2" fillId="24" borderId="38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2" fillId="25" borderId="38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37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0" xfId="61" applyFont="1" applyBorder="1" applyAlignment="1">
      <alignment horizontal="left"/>
      <protection/>
    </xf>
    <xf numFmtId="0" fontId="0" fillId="0" borderId="0" xfId="61" applyFont="1" applyBorder="1" applyAlignment="1">
      <alignment horizontal="left" wrapText="1"/>
      <protection/>
    </xf>
    <xf numFmtId="0" fontId="9" fillId="0" borderId="0" xfId="61" applyFont="1" applyAlignment="1">
      <alignment/>
      <protection/>
    </xf>
    <xf numFmtId="0" fontId="0" fillId="0" borderId="0" xfId="61" applyFont="1" applyBorder="1" applyAlignment="1">
      <alignment horizontal="left"/>
      <protection/>
    </xf>
    <xf numFmtId="0" fontId="30" fillId="0" borderId="0" xfId="61" applyFont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34" customWidth="1"/>
    <col min="2" max="2" width="13.00390625" style="134" customWidth="1"/>
    <col min="3" max="6" width="9.140625" style="134" customWidth="1"/>
    <col min="7" max="7" width="15.140625" style="134" customWidth="1"/>
    <col min="8" max="8" width="19.28125" style="134" customWidth="1"/>
    <col min="9" max="9" width="14.421875" style="134" customWidth="1"/>
    <col min="10" max="16384" width="9.140625" style="134" customWidth="1"/>
  </cols>
  <sheetData>
    <row r="1" spans="1:12" ht="15.75">
      <c r="A1" s="195" t="s">
        <v>215</v>
      </c>
      <c r="B1" s="196"/>
      <c r="C1" s="196"/>
      <c r="D1" s="67"/>
      <c r="E1" s="67"/>
      <c r="F1" s="67"/>
      <c r="G1" s="67"/>
      <c r="H1" s="67"/>
      <c r="I1" s="68"/>
      <c r="J1" s="10"/>
      <c r="K1" s="10"/>
      <c r="L1" s="10"/>
    </row>
    <row r="2" spans="1:12" ht="12.75">
      <c r="A2" s="202" t="s">
        <v>216</v>
      </c>
      <c r="B2" s="203"/>
      <c r="C2" s="203"/>
      <c r="D2" s="204"/>
      <c r="E2" s="98" t="s">
        <v>286</v>
      </c>
      <c r="F2" s="11"/>
      <c r="G2" s="12" t="s">
        <v>217</v>
      </c>
      <c r="H2" s="98" t="s">
        <v>311</v>
      </c>
      <c r="I2" s="69"/>
      <c r="J2" s="10"/>
      <c r="K2" s="10"/>
      <c r="L2" s="10"/>
    </row>
    <row r="3" spans="1:12" ht="12.75">
      <c r="A3" s="70"/>
      <c r="B3" s="13"/>
      <c r="C3" s="13"/>
      <c r="D3" s="13"/>
      <c r="E3" s="14"/>
      <c r="F3" s="14"/>
      <c r="G3" s="13"/>
      <c r="H3" s="13"/>
      <c r="I3" s="71"/>
      <c r="J3" s="10"/>
      <c r="K3" s="10"/>
      <c r="L3" s="10"/>
    </row>
    <row r="4" spans="1:12" ht="15.75">
      <c r="A4" s="205" t="s">
        <v>282</v>
      </c>
      <c r="B4" s="206"/>
      <c r="C4" s="206"/>
      <c r="D4" s="206"/>
      <c r="E4" s="206"/>
      <c r="F4" s="206"/>
      <c r="G4" s="206"/>
      <c r="H4" s="206"/>
      <c r="I4" s="207"/>
      <c r="J4" s="10"/>
      <c r="K4" s="10"/>
      <c r="L4" s="10"/>
    </row>
    <row r="5" spans="1:12" ht="12.75">
      <c r="A5" s="72"/>
      <c r="B5" s="15"/>
      <c r="C5" s="15"/>
      <c r="D5" s="15"/>
      <c r="E5" s="16"/>
      <c r="F5" s="73"/>
      <c r="G5" s="17"/>
      <c r="H5" s="18"/>
      <c r="I5" s="74"/>
      <c r="J5" s="10"/>
      <c r="K5" s="10"/>
      <c r="L5" s="10"/>
    </row>
    <row r="6" spans="1:12" ht="12.75">
      <c r="A6" s="178" t="s">
        <v>218</v>
      </c>
      <c r="B6" s="179"/>
      <c r="C6" s="190" t="s">
        <v>287</v>
      </c>
      <c r="D6" s="191"/>
      <c r="E6" s="28"/>
      <c r="F6" s="28"/>
      <c r="G6" s="28"/>
      <c r="H6" s="28"/>
      <c r="I6" s="75"/>
      <c r="J6" s="10"/>
      <c r="K6" s="10"/>
      <c r="L6" s="10"/>
    </row>
    <row r="7" spans="1:12" ht="12.75">
      <c r="A7" s="76"/>
      <c r="B7" s="21"/>
      <c r="C7" s="15"/>
      <c r="D7" s="15"/>
      <c r="E7" s="28"/>
      <c r="F7" s="28"/>
      <c r="G7" s="28"/>
      <c r="H7" s="28"/>
      <c r="I7" s="75"/>
      <c r="J7" s="10"/>
      <c r="K7" s="10"/>
      <c r="L7" s="10"/>
    </row>
    <row r="8" spans="1:12" ht="12.75">
      <c r="A8" s="208" t="s">
        <v>219</v>
      </c>
      <c r="B8" s="209"/>
      <c r="C8" s="190" t="s">
        <v>302</v>
      </c>
      <c r="D8" s="191"/>
      <c r="E8" s="28"/>
      <c r="F8" s="28"/>
      <c r="G8" s="28"/>
      <c r="H8" s="28"/>
      <c r="I8" s="77"/>
      <c r="J8" s="10"/>
      <c r="K8" s="10"/>
      <c r="L8" s="10"/>
    </row>
    <row r="9" spans="1:12" ht="12.75">
      <c r="A9" s="78"/>
      <c r="B9" s="45"/>
      <c r="C9" s="19"/>
      <c r="D9" s="25"/>
      <c r="E9" s="15"/>
      <c r="F9" s="15"/>
      <c r="G9" s="15"/>
      <c r="H9" s="15"/>
      <c r="I9" s="77"/>
      <c r="J9" s="10"/>
      <c r="K9" s="10"/>
      <c r="L9" s="10"/>
    </row>
    <row r="10" spans="1:12" ht="12.75">
      <c r="A10" s="173" t="s">
        <v>220</v>
      </c>
      <c r="B10" s="200"/>
      <c r="C10" s="190" t="s">
        <v>288</v>
      </c>
      <c r="D10" s="191"/>
      <c r="E10" s="15"/>
      <c r="F10" s="15"/>
      <c r="G10" s="15"/>
      <c r="H10" s="15"/>
      <c r="I10" s="77"/>
      <c r="J10" s="10"/>
      <c r="K10" s="10"/>
      <c r="L10" s="10"/>
    </row>
    <row r="11" spans="1:12" ht="12.75">
      <c r="A11" s="201"/>
      <c r="B11" s="200"/>
      <c r="C11" s="15"/>
      <c r="D11" s="15"/>
      <c r="E11" s="15"/>
      <c r="F11" s="15"/>
      <c r="G11" s="15"/>
      <c r="H11" s="15"/>
      <c r="I11" s="77"/>
      <c r="J11" s="10"/>
      <c r="K11" s="10"/>
      <c r="L11" s="10"/>
    </row>
    <row r="12" spans="1:12" ht="12.75">
      <c r="A12" s="178" t="s">
        <v>221</v>
      </c>
      <c r="B12" s="179"/>
      <c r="C12" s="192" t="s">
        <v>289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76"/>
      <c r="B13" s="21"/>
      <c r="C13" s="20"/>
      <c r="D13" s="15"/>
      <c r="E13" s="15"/>
      <c r="F13" s="15"/>
      <c r="G13" s="15"/>
      <c r="H13" s="15"/>
      <c r="I13" s="77"/>
      <c r="J13" s="10"/>
      <c r="K13" s="10"/>
      <c r="L13" s="10"/>
    </row>
    <row r="14" spans="1:12" ht="12.75">
      <c r="A14" s="178" t="s">
        <v>222</v>
      </c>
      <c r="B14" s="179"/>
      <c r="C14" s="144">
        <v>22000</v>
      </c>
      <c r="D14" s="199"/>
      <c r="E14" s="15"/>
      <c r="F14" s="192" t="s">
        <v>290</v>
      </c>
      <c r="G14" s="151"/>
      <c r="H14" s="151"/>
      <c r="I14" s="152"/>
      <c r="J14" s="10"/>
      <c r="K14" s="10"/>
      <c r="L14" s="10"/>
    </row>
    <row r="15" spans="1:12" ht="12.75">
      <c r="A15" s="76"/>
      <c r="B15" s="21"/>
      <c r="C15" s="15"/>
      <c r="D15" s="15"/>
      <c r="E15" s="15"/>
      <c r="F15" s="15"/>
      <c r="G15" s="15"/>
      <c r="H15" s="15"/>
      <c r="I15" s="77"/>
      <c r="J15" s="10"/>
      <c r="K15" s="10"/>
      <c r="L15" s="10"/>
    </row>
    <row r="16" spans="1:12" ht="12.75">
      <c r="A16" s="178" t="s">
        <v>223</v>
      </c>
      <c r="B16" s="179"/>
      <c r="C16" s="192" t="s">
        <v>291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76"/>
      <c r="B17" s="21"/>
      <c r="C17" s="15"/>
      <c r="D17" s="15"/>
      <c r="E17" s="15"/>
      <c r="F17" s="15"/>
      <c r="G17" s="15"/>
      <c r="H17" s="15"/>
      <c r="I17" s="77"/>
      <c r="J17" s="10"/>
      <c r="K17" s="10"/>
      <c r="L17" s="10"/>
    </row>
    <row r="18" spans="1:12" ht="12.75">
      <c r="A18" s="178" t="s">
        <v>224</v>
      </c>
      <c r="B18" s="179"/>
      <c r="C18" s="147" t="s">
        <v>292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76"/>
      <c r="B19" s="21"/>
      <c r="C19" s="20"/>
      <c r="D19" s="15"/>
      <c r="E19" s="15"/>
      <c r="F19" s="15"/>
      <c r="G19" s="15"/>
      <c r="H19" s="15"/>
      <c r="I19" s="77"/>
      <c r="J19" s="10"/>
      <c r="K19" s="10"/>
      <c r="L19" s="10"/>
    </row>
    <row r="20" spans="1:12" ht="12.75">
      <c r="A20" s="178" t="s">
        <v>225</v>
      </c>
      <c r="B20" s="179"/>
      <c r="C20" s="147" t="s">
        <v>293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76"/>
      <c r="B21" s="21"/>
      <c r="C21" s="20"/>
      <c r="D21" s="15"/>
      <c r="E21" s="15"/>
      <c r="F21" s="15"/>
      <c r="G21" s="15"/>
      <c r="H21" s="15"/>
      <c r="I21" s="77"/>
      <c r="J21" s="10"/>
      <c r="K21" s="10"/>
      <c r="L21" s="10"/>
    </row>
    <row r="22" spans="1:12" ht="12.75">
      <c r="A22" s="178" t="s">
        <v>226</v>
      </c>
      <c r="B22" s="179"/>
      <c r="C22" s="99">
        <v>444</v>
      </c>
      <c r="D22" s="192" t="s">
        <v>290</v>
      </c>
      <c r="E22" s="155"/>
      <c r="F22" s="156"/>
      <c r="G22" s="178"/>
      <c r="H22" s="150"/>
      <c r="I22" s="79"/>
      <c r="J22" s="10"/>
      <c r="K22" s="10"/>
      <c r="L22" s="10"/>
    </row>
    <row r="23" spans="1:12" ht="12.75">
      <c r="A23" s="76"/>
      <c r="B23" s="21"/>
      <c r="C23" s="15"/>
      <c r="D23" s="23"/>
      <c r="E23" s="23"/>
      <c r="F23" s="23"/>
      <c r="G23" s="23"/>
      <c r="H23" s="15"/>
      <c r="I23" s="77"/>
      <c r="J23" s="10"/>
      <c r="K23" s="10"/>
      <c r="L23" s="10"/>
    </row>
    <row r="24" spans="1:12" ht="12.75">
      <c r="A24" s="178" t="s">
        <v>227</v>
      </c>
      <c r="B24" s="179"/>
      <c r="C24" s="99">
        <v>15</v>
      </c>
      <c r="D24" s="192" t="s">
        <v>294</v>
      </c>
      <c r="E24" s="155"/>
      <c r="F24" s="155"/>
      <c r="G24" s="156"/>
      <c r="H24" s="128" t="s">
        <v>228</v>
      </c>
      <c r="I24" s="162">
        <v>362</v>
      </c>
      <c r="J24" s="10"/>
      <c r="K24" s="10"/>
      <c r="L24" s="10"/>
    </row>
    <row r="25" spans="1:12" ht="12.75">
      <c r="A25" s="76"/>
      <c r="B25" s="21"/>
      <c r="C25" s="15"/>
      <c r="D25" s="23"/>
      <c r="E25" s="23"/>
      <c r="F25" s="23"/>
      <c r="G25" s="21"/>
      <c r="H25" s="21" t="s">
        <v>283</v>
      </c>
      <c r="I25" s="80"/>
      <c r="J25" s="10"/>
      <c r="K25" s="10"/>
      <c r="L25" s="10"/>
    </row>
    <row r="26" spans="1:12" ht="12.75">
      <c r="A26" s="178" t="s">
        <v>229</v>
      </c>
      <c r="B26" s="179"/>
      <c r="C26" s="100" t="s">
        <v>296</v>
      </c>
      <c r="D26" s="24"/>
      <c r="E26" s="32"/>
      <c r="F26" s="23"/>
      <c r="G26" s="146" t="s">
        <v>230</v>
      </c>
      <c r="H26" s="179"/>
      <c r="I26" s="101" t="s">
        <v>295</v>
      </c>
      <c r="J26" s="10"/>
      <c r="K26" s="10"/>
      <c r="L26" s="10"/>
    </row>
    <row r="27" spans="1:12" ht="12.75">
      <c r="A27" s="76"/>
      <c r="B27" s="21"/>
      <c r="C27" s="15"/>
      <c r="D27" s="23"/>
      <c r="E27" s="23"/>
      <c r="F27" s="23"/>
      <c r="G27" s="23"/>
      <c r="H27" s="15"/>
      <c r="I27" s="81"/>
      <c r="J27" s="10"/>
      <c r="K27" s="10"/>
      <c r="L27" s="10"/>
    </row>
    <row r="28" spans="1:12" ht="12.75">
      <c r="A28" s="158" t="s">
        <v>231</v>
      </c>
      <c r="B28" s="159"/>
      <c r="C28" s="160"/>
      <c r="D28" s="160"/>
      <c r="E28" s="161" t="s">
        <v>232</v>
      </c>
      <c r="F28" s="157"/>
      <c r="G28" s="157"/>
      <c r="H28" s="153" t="s">
        <v>233</v>
      </c>
      <c r="I28" s="154"/>
      <c r="J28" s="10"/>
      <c r="K28" s="10"/>
      <c r="L28" s="10"/>
    </row>
    <row r="29" spans="1:12" ht="12.75">
      <c r="A29" s="82"/>
      <c r="B29" s="32"/>
      <c r="C29" s="32"/>
      <c r="D29" s="25"/>
      <c r="E29" s="15"/>
      <c r="F29" s="15"/>
      <c r="G29" s="15"/>
      <c r="H29" s="26"/>
      <c r="I29" s="81"/>
      <c r="J29" s="10"/>
      <c r="K29" s="10"/>
      <c r="L29" s="10"/>
    </row>
    <row r="30" spans="1:12" ht="12.75">
      <c r="A30" s="166"/>
      <c r="B30" s="193"/>
      <c r="C30" s="193"/>
      <c r="D30" s="194"/>
      <c r="E30" s="166"/>
      <c r="F30" s="193"/>
      <c r="G30" s="193"/>
      <c r="H30" s="190"/>
      <c r="I30" s="191"/>
      <c r="J30" s="10"/>
      <c r="K30" s="10"/>
      <c r="L30" s="10"/>
    </row>
    <row r="31" spans="1:12" ht="12.75">
      <c r="A31" s="76"/>
      <c r="B31" s="21"/>
      <c r="C31" s="20"/>
      <c r="D31" s="167"/>
      <c r="E31" s="167"/>
      <c r="F31" s="167"/>
      <c r="G31" s="168"/>
      <c r="H31" s="15"/>
      <c r="I31" s="83"/>
      <c r="J31" s="10"/>
      <c r="K31" s="10"/>
      <c r="L31" s="10"/>
    </row>
    <row r="32" spans="1:12" ht="12.75">
      <c r="A32" s="166"/>
      <c r="B32" s="193"/>
      <c r="C32" s="193"/>
      <c r="D32" s="194"/>
      <c r="E32" s="166"/>
      <c r="F32" s="193"/>
      <c r="G32" s="193"/>
      <c r="H32" s="190"/>
      <c r="I32" s="191"/>
      <c r="J32" s="10"/>
      <c r="K32" s="10"/>
      <c r="L32" s="10"/>
    </row>
    <row r="33" spans="1:12" ht="12.75">
      <c r="A33" s="76"/>
      <c r="B33" s="21"/>
      <c r="C33" s="20"/>
      <c r="D33" s="27"/>
      <c r="E33" s="27"/>
      <c r="F33" s="27"/>
      <c r="G33" s="28"/>
      <c r="H33" s="15"/>
      <c r="I33" s="84"/>
      <c r="J33" s="10"/>
      <c r="K33" s="10"/>
      <c r="L33" s="10"/>
    </row>
    <row r="34" spans="1:12" ht="12.75">
      <c r="A34" s="166"/>
      <c r="B34" s="193"/>
      <c r="C34" s="193"/>
      <c r="D34" s="194"/>
      <c r="E34" s="166"/>
      <c r="F34" s="193"/>
      <c r="G34" s="193"/>
      <c r="H34" s="190"/>
      <c r="I34" s="191"/>
      <c r="J34" s="10"/>
      <c r="K34" s="10"/>
      <c r="L34" s="10"/>
    </row>
    <row r="35" spans="1:12" ht="12.75">
      <c r="A35" s="76"/>
      <c r="B35" s="21"/>
      <c r="C35" s="20"/>
      <c r="D35" s="27"/>
      <c r="E35" s="27"/>
      <c r="F35" s="27"/>
      <c r="G35" s="28"/>
      <c r="H35" s="15"/>
      <c r="I35" s="84"/>
      <c r="J35" s="10"/>
      <c r="K35" s="10"/>
      <c r="L35" s="10"/>
    </row>
    <row r="36" spans="1:12" ht="12.75">
      <c r="A36" s="166"/>
      <c r="B36" s="193"/>
      <c r="C36" s="193"/>
      <c r="D36" s="194"/>
      <c r="E36" s="166"/>
      <c r="F36" s="193"/>
      <c r="G36" s="193"/>
      <c r="H36" s="190"/>
      <c r="I36" s="191"/>
      <c r="J36" s="10"/>
      <c r="K36" s="10"/>
      <c r="L36" s="10"/>
    </row>
    <row r="37" spans="1:12" ht="12.75">
      <c r="A37" s="85"/>
      <c r="B37" s="29"/>
      <c r="C37" s="197"/>
      <c r="D37" s="198"/>
      <c r="E37" s="15"/>
      <c r="F37" s="197"/>
      <c r="G37" s="198"/>
      <c r="H37" s="15"/>
      <c r="I37" s="77"/>
      <c r="J37" s="10"/>
      <c r="K37" s="10"/>
      <c r="L37" s="10"/>
    </row>
    <row r="38" spans="1:12" ht="12.75">
      <c r="A38" s="166"/>
      <c r="B38" s="193"/>
      <c r="C38" s="193"/>
      <c r="D38" s="194"/>
      <c r="E38" s="166"/>
      <c r="F38" s="193"/>
      <c r="G38" s="193"/>
      <c r="H38" s="190"/>
      <c r="I38" s="191"/>
      <c r="J38" s="10"/>
      <c r="K38" s="10"/>
      <c r="L38" s="10"/>
    </row>
    <row r="39" spans="1:12" ht="12.75">
      <c r="A39" s="85"/>
      <c r="B39" s="29"/>
      <c r="C39" s="30"/>
      <c r="D39" s="31"/>
      <c r="E39" s="15"/>
      <c r="F39" s="30"/>
      <c r="G39" s="31"/>
      <c r="H39" s="15"/>
      <c r="I39" s="77"/>
      <c r="J39" s="10"/>
      <c r="K39" s="10"/>
      <c r="L39" s="10"/>
    </row>
    <row r="40" spans="1:12" ht="12.75">
      <c r="A40" s="166"/>
      <c r="B40" s="193"/>
      <c r="C40" s="193"/>
      <c r="D40" s="194"/>
      <c r="E40" s="166"/>
      <c r="F40" s="193"/>
      <c r="G40" s="193"/>
      <c r="H40" s="190"/>
      <c r="I40" s="191"/>
      <c r="J40" s="10"/>
      <c r="K40" s="10"/>
      <c r="L40" s="10"/>
    </row>
    <row r="41" spans="1:12" ht="12.75">
      <c r="A41" s="102"/>
      <c r="B41" s="32"/>
      <c r="C41" s="32"/>
      <c r="D41" s="32"/>
      <c r="E41" s="22"/>
      <c r="F41" s="103"/>
      <c r="G41" s="103"/>
      <c r="H41" s="104"/>
      <c r="I41" s="86"/>
      <c r="J41" s="10"/>
      <c r="K41" s="10"/>
      <c r="L41" s="10"/>
    </row>
    <row r="42" spans="1:12" ht="12.75">
      <c r="A42" s="85"/>
      <c r="B42" s="29"/>
      <c r="C42" s="30"/>
      <c r="D42" s="31"/>
      <c r="E42" s="15"/>
      <c r="F42" s="30"/>
      <c r="G42" s="31"/>
      <c r="H42" s="15"/>
      <c r="I42" s="77"/>
      <c r="J42" s="10"/>
      <c r="K42" s="10"/>
      <c r="L42" s="10"/>
    </row>
    <row r="43" spans="1:12" ht="12.75">
      <c r="A43" s="87"/>
      <c r="B43" s="33"/>
      <c r="C43" s="33"/>
      <c r="D43" s="19"/>
      <c r="E43" s="19"/>
      <c r="F43" s="33"/>
      <c r="G43" s="19"/>
      <c r="H43" s="19"/>
      <c r="I43" s="88"/>
      <c r="J43" s="10"/>
      <c r="K43" s="10"/>
      <c r="L43" s="10"/>
    </row>
    <row r="44" spans="1:12" ht="12.75">
      <c r="A44" s="173" t="s">
        <v>234</v>
      </c>
      <c r="B44" s="174"/>
      <c r="C44" s="190"/>
      <c r="D44" s="191"/>
      <c r="E44" s="25"/>
      <c r="F44" s="192"/>
      <c r="G44" s="193"/>
      <c r="H44" s="193"/>
      <c r="I44" s="194"/>
      <c r="J44" s="10"/>
      <c r="K44" s="10"/>
      <c r="L44" s="10"/>
    </row>
    <row r="45" spans="1:12" ht="12.75">
      <c r="A45" s="85"/>
      <c r="B45" s="29"/>
      <c r="C45" s="197"/>
      <c r="D45" s="198"/>
      <c r="E45" s="15"/>
      <c r="F45" s="197"/>
      <c r="G45" s="163"/>
      <c r="H45" s="34"/>
      <c r="I45" s="89"/>
      <c r="J45" s="10"/>
      <c r="K45" s="10"/>
      <c r="L45" s="10"/>
    </row>
    <row r="46" spans="1:12" ht="12.75">
      <c r="A46" s="173" t="s">
        <v>235</v>
      </c>
      <c r="B46" s="174"/>
      <c r="C46" s="192" t="s">
        <v>297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76"/>
      <c r="B47" s="21"/>
      <c r="C47" s="20" t="s">
        <v>236</v>
      </c>
      <c r="D47" s="15"/>
      <c r="E47" s="15"/>
      <c r="F47" s="15"/>
      <c r="G47" s="15"/>
      <c r="H47" s="15"/>
      <c r="I47" s="77"/>
      <c r="J47" s="10"/>
      <c r="K47" s="10"/>
      <c r="L47" s="10"/>
    </row>
    <row r="48" spans="1:12" ht="12.75">
      <c r="A48" s="173" t="s">
        <v>237</v>
      </c>
      <c r="B48" s="174"/>
      <c r="C48" s="180" t="s">
        <v>298</v>
      </c>
      <c r="D48" s="176"/>
      <c r="E48" s="177"/>
      <c r="F48" s="15"/>
      <c r="G48" s="46" t="s">
        <v>238</v>
      </c>
      <c r="H48" s="180" t="s">
        <v>299</v>
      </c>
      <c r="I48" s="177"/>
      <c r="J48" s="10"/>
      <c r="K48" s="10"/>
      <c r="L48" s="10"/>
    </row>
    <row r="49" spans="1:12" ht="12.75">
      <c r="A49" s="76"/>
      <c r="B49" s="21"/>
      <c r="C49" s="20"/>
      <c r="D49" s="15"/>
      <c r="E49" s="15"/>
      <c r="F49" s="15"/>
      <c r="G49" s="15"/>
      <c r="H49" s="15"/>
      <c r="I49" s="77"/>
      <c r="J49" s="10"/>
      <c r="K49" s="10"/>
      <c r="L49" s="10"/>
    </row>
    <row r="50" spans="1:12" ht="12.75">
      <c r="A50" s="173" t="s">
        <v>224</v>
      </c>
      <c r="B50" s="174"/>
      <c r="C50" s="175" t="s">
        <v>292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76"/>
      <c r="B51" s="21"/>
      <c r="C51" s="15"/>
      <c r="D51" s="15"/>
      <c r="E51" s="15"/>
      <c r="F51" s="15"/>
      <c r="G51" s="15"/>
      <c r="H51" s="15"/>
      <c r="I51" s="77"/>
      <c r="J51" s="10"/>
      <c r="K51" s="10"/>
      <c r="L51" s="10"/>
    </row>
    <row r="52" spans="1:12" ht="12.75">
      <c r="A52" s="178" t="s">
        <v>239</v>
      </c>
      <c r="B52" s="179"/>
      <c r="C52" s="180" t="s">
        <v>300</v>
      </c>
      <c r="D52" s="176"/>
      <c r="E52" s="176"/>
      <c r="F52" s="176"/>
      <c r="G52" s="176"/>
      <c r="H52" s="176"/>
      <c r="I52" s="177"/>
      <c r="J52" s="10"/>
      <c r="K52" s="10"/>
      <c r="L52" s="10"/>
    </row>
    <row r="53" spans="1:12" ht="12.75">
      <c r="A53" s="90"/>
      <c r="B53" s="19"/>
      <c r="C53" s="186" t="s">
        <v>240</v>
      </c>
      <c r="D53" s="186"/>
      <c r="E53" s="186"/>
      <c r="F53" s="186"/>
      <c r="G53" s="186"/>
      <c r="H53" s="186"/>
      <c r="I53" s="91"/>
      <c r="J53" s="10"/>
      <c r="K53" s="10"/>
      <c r="L53" s="10"/>
    </row>
    <row r="54" spans="1:12" ht="12.75">
      <c r="A54" s="90"/>
      <c r="B54" s="19"/>
      <c r="C54" s="35"/>
      <c r="D54" s="35"/>
      <c r="E54" s="35"/>
      <c r="F54" s="35"/>
      <c r="G54" s="35"/>
      <c r="H54" s="35"/>
      <c r="I54" s="91"/>
      <c r="J54" s="10"/>
      <c r="K54" s="10"/>
      <c r="L54" s="10"/>
    </row>
    <row r="55" spans="1:12" ht="12.75">
      <c r="A55" s="90"/>
      <c r="B55" s="181" t="s">
        <v>241</v>
      </c>
      <c r="C55" s="182"/>
      <c r="D55" s="182"/>
      <c r="E55" s="182"/>
      <c r="F55" s="135"/>
      <c r="G55" s="135"/>
      <c r="H55" s="135"/>
      <c r="I55" s="136"/>
      <c r="J55" s="10"/>
      <c r="K55" s="10"/>
      <c r="L55" s="10"/>
    </row>
    <row r="56" spans="1:12" ht="12.75">
      <c r="A56" s="90"/>
      <c r="B56" s="183" t="s">
        <v>272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90"/>
      <c r="B57" s="183" t="s">
        <v>273</v>
      </c>
      <c r="C57" s="184"/>
      <c r="D57" s="184"/>
      <c r="E57" s="184"/>
      <c r="F57" s="184"/>
      <c r="G57" s="184"/>
      <c r="H57" s="184"/>
      <c r="I57" s="136"/>
      <c r="J57" s="10"/>
      <c r="K57" s="10"/>
      <c r="L57" s="10"/>
    </row>
    <row r="58" spans="1:12" ht="12.75">
      <c r="A58" s="90"/>
      <c r="B58" s="183" t="s">
        <v>274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90"/>
      <c r="B59" s="183" t="s">
        <v>275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90"/>
      <c r="B60" s="137"/>
      <c r="C60" s="138"/>
      <c r="D60" s="138"/>
      <c r="E60" s="138"/>
      <c r="F60" s="138"/>
      <c r="G60" s="138"/>
      <c r="H60" s="138"/>
      <c r="I60" s="139"/>
      <c r="J60" s="10"/>
      <c r="K60" s="10"/>
      <c r="L60" s="10"/>
    </row>
    <row r="61" spans="1:12" ht="13.5" thickBot="1">
      <c r="A61" s="92" t="s">
        <v>242</v>
      </c>
      <c r="B61" s="15"/>
      <c r="C61" s="15"/>
      <c r="D61" s="15"/>
      <c r="E61" s="15"/>
      <c r="F61" s="15"/>
      <c r="G61" s="36"/>
      <c r="H61" s="37"/>
      <c r="I61" s="93"/>
      <c r="J61" s="10"/>
      <c r="K61" s="10"/>
      <c r="L61" s="10"/>
    </row>
    <row r="62" spans="1:12" ht="12.75">
      <c r="A62" s="72"/>
      <c r="B62" s="15"/>
      <c r="C62" s="15"/>
      <c r="D62" s="15"/>
      <c r="E62" s="19" t="s">
        <v>243</v>
      </c>
      <c r="F62" s="32"/>
      <c r="G62" s="187" t="s">
        <v>244</v>
      </c>
      <c r="H62" s="188"/>
      <c r="I62" s="189"/>
      <c r="J62" s="10"/>
      <c r="K62" s="10"/>
      <c r="L62" s="10"/>
    </row>
    <row r="63" spans="1:12" ht="12.75">
      <c r="A63" s="94"/>
      <c r="B63" s="95"/>
      <c r="C63" s="96"/>
      <c r="D63" s="96"/>
      <c r="E63" s="96"/>
      <c r="F63" s="96"/>
      <c r="G63" s="171"/>
      <c r="H63" s="172"/>
      <c r="I63" s="9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solaris.hr"/>
    <hyperlink ref="C20" r:id="rId2" display="www.solaris.hr"/>
    <hyperlink ref="C50" r:id="rId3" display="roko.antonina@solaris.hr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1">
      <selection activeCell="A82" sqref="A82:L82"/>
    </sheetView>
  </sheetViews>
  <sheetFormatPr defaultColWidth="9.140625" defaultRowHeight="12.75"/>
  <cols>
    <col min="1" max="7" width="9.140625" style="60" customWidth="1"/>
    <col min="8" max="8" width="4.8515625" style="60" customWidth="1"/>
    <col min="9" max="9" width="7.57421875" style="60" customWidth="1"/>
    <col min="10" max="10" width="11.28125" style="60" customWidth="1"/>
    <col min="11" max="11" width="11.00390625" style="60" customWidth="1"/>
    <col min="12" max="12" width="9.140625" style="60" customWidth="1"/>
    <col min="13" max="13" width="12.7109375" style="60" bestFit="1" customWidth="1"/>
    <col min="14" max="16384" width="9.140625" style="60" customWidth="1"/>
  </cols>
  <sheetData>
    <row r="1" spans="1:11" ht="12.75" customHeight="1">
      <c r="A1" s="210" t="s">
        <v>128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312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301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51</v>
      </c>
      <c r="B4" s="216"/>
      <c r="C4" s="216"/>
      <c r="D4" s="216"/>
      <c r="E4" s="216"/>
      <c r="F4" s="216"/>
      <c r="G4" s="216"/>
      <c r="H4" s="217"/>
      <c r="I4" s="123" t="s">
        <v>245</v>
      </c>
      <c r="J4" s="124" t="s">
        <v>284</v>
      </c>
      <c r="K4" s="125" t="s">
        <v>285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0">
        <v>2</v>
      </c>
      <c r="J5" s="49">
        <v>3</v>
      </c>
      <c r="K5" s="49">
        <v>4</v>
      </c>
    </row>
    <row r="6" spans="1:11" ht="12.75">
      <c r="A6" s="219" t="s">
        <v>0</v>
      </c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222" t="s">
        <v>52</v>
      </c>
      <c r="B7" s="223"/>
      <c r="C7" s="223"/>
      <c r="D7" s="223"/>
      <c r="E7" s="223"/>
      <c r="F7" s="223"/>
      <c r="G7" s="223"/>
      <c r="H7" s="224"/>
      <c r="I7" s="3">
        <v>1</v>
      </c>
      <c r="J7" s="105">
        <v>0</v>
      </c>
      <c r="K7" s="105">
        <v>0</v>
      </c>
    </row>
    <row r="8" spans="1:11" ht="12.75">
      <c r="A8" s="225" t="s">
        <v>9</v>
      </c>
      <c r="B8" s="226"/>
      <c r="C8" s="226"/>
      <c r="D8" s="226"/>
      <c r="E8" s="226"/>
      <c r="F8" s="226"/>
      <c r="G8" s="226"/>
      <c r="H8" s="227"/>
      <c r="I8" s="1">
        <v>2</v>
      </c>
      <c r="J8" s="106">
        <f>J9+J16+J26+J35+J39</f>
        <v>1188937502</v>
      </c>
      <c r="K8" s="106">
        <f>K9+K16+K26+K35+K39</f>
        <v>1183656015</v>
      </c>
    </row>
    <row r="9" spans="1:11" ht="12.75">
      <c r="A9" s="228" t="s">
        <v>172</v>
      </c>
      <c r="B9" s="229"/>
      <c r="C9" s="229"/>
      <c r="D9" s="229"/>
      <c r="E9" s="229"/>
      <c r="F9" s="229"/>
      <c r="G9" s="229"/>
      <c r="H9" s="230"/>
      <c r="I9" s="1">
        <v>3</v>
      </c>
      <c r="J9" s="47">
        <f>SUM(J10:J15)</f>
        <v>1756874</v>
      </c>
      <c r="K9" s="47">
        <f>SUM(K10:K15)</f>
        <v>1756874</v>
      </c>
    </row>
    <row r="10" spans="1:11" ht="12.75">
      <c r="A10" s="228" t="s">
        <v>100</v>
      </c>
      <c r="B10" s="229"/>
      <c r="C10" s="229"/>
      <c r="D10" s="229"/>
      <c r="E10" s="229"/>
      <c r="F10" s="229"/>
      <c r="G10" s="229"/>
      <c r="H10" s="230"/>
      <c r="I10" s="1">
        <v>4</v>
      </c>
      <c r="J10" s="7">
        <v>0</v>
      </c>
      <c r="K10" s="7">
        <v>0</v>
      </c>
    </row>
    <row r="11" spans="1:11" ht="12.75">
      <c r="A11" s="228" t="s">
        <v>10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1756874</v>
      </c>
      <c r="K11" s="7">
        <v>1756874</v>
      </c>
    </row>
    <row r="12" spans="1:11" ht="12.75">
      <c r="A12" s="228" t="s">
        <v>101</v>
      </c>
      <c r="B12" s="229"/>
      <c r="C12" s="229"/>
      <c r="D12" s="229"/>
      <c r="E12" s="229"/>
      <c r="F12" s="229"/>
      <c r="G12" s="229"/>
      <c r="H12" s="230"/>
      <c r="I12" s="1">
        <v>6</v>
      </c>
      <c r="J12" s="7">
        <v>0</v>
      </c>
      <c r="K12" s="7">
        <v>0</v>
      </c>
    </row>
    <row r="13" spans="1:11" ht="12.75">
      <c r="A13" s="228" t="s">
        <v>175</v>
      </c>
      <c r="B13" s="229"/>
      <c r="C13" s="229"/>
      <c r="D13" s="229"/>
      <c r="E13" s="229"/>
      <c r="F13" s="229"/>
      <c r="G13" s="229"/>
      <c r="H13" s="230"/>
      <c r="I13" s="1">
        <v>7</v>
      </c>
      <c r="J13" s="7">
        <v>0</v>
      </c>
      <c r="K13" s="7">
        <v>0</v>
      </c>
    </row>
    <row r="14" spans="1:11" ht="12.75">
      <c r="A14" s="228" t="s">
        <v>176</v>
      </c>
      <c r="B14" s="229"/>
      <c r="C14" s="229"/>
      <c r="D14" s="229"/>
      <c r="E14" s="229"/>
      <c r="F14" s="229"/>
      <c r="G14" s="229"/>
      <c r="H14" s="230"/>
      <c r="I14" s="1">
        <v>8</v>
      </c>
      <c r="J14" s="7">
        <v>0</v>
      </c>
      <c r="K14" s="7">
        <v>0</v>
      </c>
    </row>
    <row r="15" spans="1:11" ht="12.75">
      <c r="A15" s="228" t="s">
        <v>177</v>
      </c>
      <c r="B15" s="229"/>
      <c r="C15" s="229"/>
      <c r="D15" s="229"/>
      <c r="E15" s="229"/>
      <c r="F15" s="229"/>
      <c r="G15" s="229"/>
      <c r="H15" s="230"/>
      <c r="I15" s="1">
        <v>9</v>
      </c>
      <c r="J15" s="7">
        <v>0</v>
      </c>
      <c r="K15" s="7">
        <v>0</v>
      </c>
    </row>
    <row r="16" spans="1:11" ht="12.75">
      <c r="A16" s="228" t="s">
        <v>173</v>
      </c>
      <c r="B16" s="229"/>
      <c r="C16" s="229"/>
      <c r="D16" s="229"/>
      <c r="E16" s="229"/>
      <c r="F16" s="229"/>
      <c r="G16" s="229"/>
      <c r="H16" s="230"/>
      <c r="I16" s="1">
        <v>10</v>
      </c>
      <c r="J16" s="47">
        <f>SUM(J17:J25)</f>
        <v>1177297211</v>
      </c>
      <c r="K16" s="47">
        <f>SUM(K17:K25)</f>
        <v>1172015724</v>
      </c>
    </row>
    <row r="17" spans="1:11" ht="12.75">
      <c r="A17" s="228" t="s">
        <v>178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471768673</v>
      </c>
      <c r="K17" s="7">
        <v>471768673</v>
      </c>
    </row>
    <row r="18" spans="1:11" ht="12.75">
      <c r="A18" s="228" t="s">
        <v>214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668318838</v>
      </c>
      <c r="K18" s="7">
        <v>650785062</v>
      </c>
    </row>
    <row r="19" spans="1:11" ht="12.75">
      <c r="A19" s="228" t="s">
        <v>179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27527865</v>
      </c>
      <c r="K19" s="7">
        <v>27527865</v>
      </c>
    </row>
    <row r="20" spans="1:11" ht="12.75">
      <c r="A20" s="228" t="s">
        <v>22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0</v>
      </c>
      <c r="K20" s="7">
        <v>0</v>
      </c>
    </row>
    <row r="21" spans="1:11" ht="12.75">
      <c r="A21" s="228" t="s">
        <v>23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>
        <v>3485764</v>
      </c>
      <c r="K21" s="7">
        <v>3485764</v>
      </c>
    </row>
    <row r="22" spans="1:11" ht="12.75">
      <c r="A22" s="228" t="s">
        <v>64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0</v>
      </c>
      <c r="K22" s="7">
        <v>0</v>
      </c>
    </row>
    <row r="23" spans="1:11" ht="12.75">
      <c r="A23" s="228" t="s">
        <v>65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6196071</v>
      </c>
      <c r="K23" s="7">
        <v>18448360</v>
      </c>
    </row>
    <row r="24" spans="1:11" ht="12.75">
      <c r="A24" s="228" t="s">
        <v>66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0</v>
      </c>
      <c r="K24" s="7">
        <v>0</v>
      </c>
    </row>
    <row r="25" spans="1:11" ht="12.75">
      <c r="A25" s="228" t="s">
        <v>67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0</v>
      </c>
      <c r="K25" s="7">
        <v>0</v>
      </c>
    </row>
    <row r="26" spans="1:11" ht="12.75">
      <c r="A26" s="228" t="s">
        <v>160</v>
      </c>
      <c r="B26" s="229"/>
      <c r="C26" s="229"/>
      <c r="D26" s="229"/>
      <c r="E26" s="229"/>
      <c r="F26" s="229"/>
      <c r="G26" s="229"/>
      <c r="H26" s="230"/>
      <c r="I26" s="1">
        <v>20</v>
      </c>
      <c r="J26" s="47">
        <f>SUM(J27:J34)</f>
        <v>6458973</v>
      </c>
      <c r="K26" s="47">
        <f>SUM(K27:K34)</f>
        <v>6458973</v>
      </c>
    </row>
    <row r="27" spans="1:11" ht="12.75">
      <c r="A27" s="228" t="s">
        <v>68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>
        <v>20000</v>
      </c>
      <c r="K27" s="7">
        <v>20000</v>
      </c>
    </row>
    <row r="28" spans="1:11" ht="12.75">
      <c r="A28" s="228" t="s">
        <v>69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>
        <v>0</v>
      </c>
      <c r="K28" s="7">
        <v>0</v>
      </c>
    </row>
    <row r="29" spans="1:11" ht="12.75">
      <c r="A29" s="228" t="s">
        <v>70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0</v>
      </c>
      <c r="K29" s="7">
        <v>0</v>
      </c>
    </row>
    <row r="30" spans="1:11" ht="12.75">
      <c r="A30" s="228" t="s">
        <v>75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>
        <v>0</v>
      </c>
      <c r="K30" s="7">
        <v>0</v>
      </c>
    </row>
    <row r="31" spans="1:11" ht="12.75">
      <c r="A31" s="228" t="s">
        <v>76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>
        <v>6438973</v>
      </c>
      <c r="K31" s="7">
        <v>6438973</v>
      </c>
    </row>
    <row r="32" spans="1:11" ht="12.75">
      <c r="A32" s="228" t="s">
        <v>77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0</v>
      </c>
      <c r="K32" s="7">
        <v>0</v>
      </c>
    </row>
    <row r="33" spans="1:11" ht="12.75">
      <c r="A33" s="228" t="s">
        <v>71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>
        <v>0</v>
      </c>
      <c r="K33" s="7">
        <v>0</v>
      </c>
    </row>
    <row r="34" spans="1:11" ht="12.75">
      <c r="A34" s="228" t="s">
        <v>153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>
        <v>0</v>
      </c>
      <c r="K34" s="7">
        <v>0</v>
      </c>
    </row>
    <row r="35" spans="1:11" ht="12.75">
      <c r="A35" s="228" t="s">
        <v>154</v>
      </c>
      <c r="B35" s="229"/>
      <c r="C35" s="229"/>
      <c r="D35" s="229"/>
      <c r="E35" s="229"/>
      <c r="F35" s="229"/>
      <c r="G35" s="229"/>
      <c r="H35" s="230"/>
      <c r="I35" s="1">
        <v>29</v>
      </c>
      <c r="J35" s="47">
        <f>SUM(J36:J38)</f>
        <v>3424444</v>
      </c>
      <c r="K35" s="47">
        <f>SUM(K36:K38)</f>
        <v>3424444</v>
      </c>
    </row>
    <row r="36" spans="1:11" ht="12.75">
      <c r="A36" s="228" t="s">
        <v>72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>
        <v>0</v>
      </c>
      <c r="K36" s="7">
        <v>0</v>
      </c>
    </row>
    <row r="37" spans="1:11" ht="12.75">
      <c r="A37" s="228" t="s">
        <v>73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>
        <v>0</v>
      </c>
      <c r="K37" s="7">
        <v>0</v>
      </c>
    </row>
    <row r="38" spans="1:11" ht="12.75">
      <c r="A38" s="228" t="s">
        <v>74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3424444</v>
      </c>
      <c r="K38" s="7">
        <v>3424444</v>
      </c>
    </row>
    <row r="39" spans="1:11" ht="12.75">
      <c r="A39" s="228" t="s">
        <v>155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>
        <v>0</v>
      </c>
      <c r="K39" s="7">
        <v>0</v>
      </c>
    </row>
    <row r="40" spans="1:11" ht="12.75">
      <c r="A40" s="225" t="s">
        <v>207</v>
      </c>
      <c r="B40" s="226"/>
      <c r="C40" s="226"/>
      <c r="D40" s="226"/>
      <c r="E40" s="226"/>
      <c r="F40" s="226"/>
      <c r="G40" s="226"/>
      <c r="H40" s="227"/>
      <c r="I40" s="1">
        <v>34</v>
      </c>
      <c r="J40" s="106">
        <f>J41+J49+J56+J64</f>
        <v>55464918</v>
      </c>
      <c r="K40" s="106">
        <f>K41+K49+K56+K64</f>
        <v>57590167</v>
      </c>
    </row>
    <row r="41" spans="1:11" ht="12.75">
      <c r="A41" s="228" t="s">
        <v>92</v>
      </c>
      <c r="B41" s="229"/>
      <c r="C41" s="229"/>
      <c r="D41" s="229"/>
      <c r="E41" s="229"/>
      <c r="F41" s="229"/>
      <c r="G41" s="229"/>
      <c r="H41" s="230"/>
      <c r="I41" s="1">
        <v>35</v>
      </c>
      <c r="J41" s="47">
        <f>SUM(J42:J48)</f>
        <v>4098051</v>
      </c>
      <c r="K41" s="47">
        <f>SUM(K42:K48)</f>
        <v>5339416</v>
      </c>
    </row>
    <row r="42" spans="1:11" ht="12.75">
      <c r="A42" s="228" t="s">
        <v>104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2709197</v>
      </c>
      <c r="K42" s="7">
        <v>2810376</v>
      </c>
    </row>
    <row r="43" spans="1:11" ht="12.75">
      <c r="A43" s="228" t="s">
        <v>105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0</v>
      </c>
      <c r="K43" s="7">
        <v>0</v>
      </c>
    </row>
    <row r="44" spans="1:11" ht="12.75">
      <c r="A44" s="228" t="s">
        <v>78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0</v>
      </c>
      <c r="K44" s="7">
        <v>0</v>
      </c>
    </row>
    <row r="45" spans="1:11" ht="12.75">
      <c r="A45" s="228" t="s">
        <v>79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1388854</v>
      </c>
      <c r="K45" s="7">
        <v>2529040</v>
      </c>
    </row>
    <row r="46" spans="1:11" ht="12.75">
      <c r="A46" s="228" t="s">
        <v>80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>
        <v>0</v>
      </c>
      <c r="K46" s="7">
        <v>0</v>
      </c>
    </row>
    <row r="47" spans="1:11" ht="12.75">
      <c r="A47" s="228" t="s">
        <v>81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>
        <v>0</v>
      </c>
      <c r="K47" s="7">
        <v>0</v>
      </c>
    </row>
    <row r="48" spans="1:11" ht="12.75">
      <c r="A48" s="228" t="s">
        <v>82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>
        <v>0</v>
      </c>
      <c r="K48" s="7">
        <v>0</v>
      </c>
    </row>
    <row r="49" spans="1:11" ht="12.75">
      <c r="A49" s="228" t="s">
        <v>93</v>
      </c>
      <c r="B49" s="229"/>
      <c r="C49" s="229"/>
      <c r="D49" s="229"/>
      <c r="E49" s="229"/>
      <c r="F49" s="229"/>
      <c r="G49" s="229"/>
      <c r="H49" s="230"/>
      <c r="I49" s="1">
        <v>43</v>
      </c>
      <c r="J49" s="47">
        <f>SUM(J50:J55)</f>
        <v>17685912</v>
      </c>
      <c r="K49" s="47">
        <f>SUM(K50:K55)</f>
        <v>18453567</v>
      </c>
    </row>
    <row r="50" spans="1:11" ht="12.75">
      <c r="A50" s="228" t="s">
        <v>167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0</v>
      </c>
      <c r="K50" s="7">
        <v>0</v>
      </c>
    </row>
    <row r="51" spans="1:11" ht="12.75">
      <c r="A51" s="228" t="s">
        <v>168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14217994</v>
      </c>
      <c r="K51" s="7">
        <v>8624854</v>
      </c>
    </row>
    <row r="52" spans="1:11" ht="12.75">
      <c r="A52" s="228" t="s">
        <v>169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>
        <v>0</v>
      </c>
      <c r="K52" s="7">
        <v>0</v>
      </c>
    </row>
    <row r="53" spans="1:11" ht="12.75">
      <c r="A53" s="228" t="s">
        <v>170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913582</v>
      </c>
      <c r="K53" s="7">
        <v>926502</v>
      </c>
    </row>
    <row r="54" spans="1:11" ht="12.75">
      <c r="A54" s="228" t="s">
        <v>6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1715626</v>
      </c>
      <c r="K54" s="7">
        <v>5274173</v>
      </c>
    </row>
    <row r="55" spans="1:11" ht="12.75">
      <c r="A55" s="228" t="s">
        <v>7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838710</v>
      </c>
      <c r="K55" s="7">
        <v>3628038</v>
      </c>
    </row>
    <row r="56" spans="1:11" ht="12.75">
      <c r="A56" s="228" t="s">
        <v>94</v>
      </c>
      <c r="B56" s="229"/>
      <c r="C56" s="229"/>
      <c r="D56" s="229"/>
      <c r="E56" s="229"/>
      <c r="F56" s="229"/>
      <c r="G56" s="229"/>
      <c r="H56" s="230"/>
      <c r="I56" s="1">
        <v>50</v>
      </c>
      <c r="J56" s="47">
        <f>SUM(J57:J63)</f>
        <v>31736275</v>
      </c>
      <c r="K56" s="47">
        <f>SUM(K57:K63)</f>
        <v>31629315</v>
      </c>
    </row>
    <row r="57" spans="1:11" ht="12.75">
      <c r="A57" s="228" t="s">
        <v>68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>
        <v>0</v>
      </c>
      <c r="K57" s="7">
        <v>0</v>
      </c>
    </row>
    <row r="58" spans="1:11" ht="12.75">
      <c r="A58" s="228" t="s">
        <v>69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>
        <v>31594050</v>
      </c>
      <c r="K58" s="7">
        <v>31487090</v>
      </c>
    </row>
    <row r="59" spans="1:11" ht="12.75">
      <c r="A59" s="228" t="s">
        <v>209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>
        <v>0</v>
      </c>
      <c r="K59" s="7">
        <v>0</v>
      </c>
    </row>
    <row r="60" spans="1:11" ht="12.75">
      <c r="A60" s="228" t="s">
        <v>75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>
        <v>0</v>
      </c>
      <c r="K60" s="7">
        <v>0</v>
      </c>
    </row>
    <row r="61" spans="1:11" ht="12.75">
      <c r="A61" s="228" t="s">
        <v>76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0</v>
      </c>
      <c r="K61" s="7">
        <v>0</v>
      </c>
    </row>
    <row r="62" spans="1:11" ht="12.75">
      <c r="A62" s="228" t="s">
        <v>77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142225</v>
      </c>
      <c r="K62" s="7">
        <v>142225</v>
      </c>
    </row>
    <row r="63" spans="1:11" ht="12.75">
      <c r="A63" s="228" t="s">
        <v>41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>
        <v>0</v>
      </c>
      <c r="K63" s="7">
        <v>0</v>
      </c>
    </row>
    <row r="64" spans="1:11" ht="12.75">
      <c r="A64" s="228" t="s">
        <v>174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1944680</v>
      </c>
      <c r="K64" s="7">
        <v>2167869</v>
      </c>
    </row>
    <row r="65" spans="1:11" ht="12.75">
      <c r="A65" s="225" t="s">
        <v>48</v>
      </c>
      <c r="B65" s="226"/>
      <c r="C65" s="226"/>
      <c r="D65" s="226"/>
      <c r="E65" s="226"/>
      <c r="F65" s="226"/>
      <c r="G65" s="226"/>
      <c r="H65" s="227"/>
      <c r="I65" s="1">
        <v>59</v>
      </c>
      <c r="J65" s="109">
        <v>74695</v>
      </c>
      <c r="K65" s="109">
        <v>465819</v>
      </c>
    </row>
    <row r="66" spans="1:13" ht="12.75">
      <c r="A66" s="231" t="s">
        <v>208</v>
      </c>
      <c r="B66" s="232"/>
      <c r="C66" s="232"/>
      <c r="D66" s="232"/>
      <c r="E66" s="232"/>
      <c r="F66" s="232"/>
      <c r="G66" s="232"/>
      <c r="H66" s="233"/>
      <c r="I66" s="107">
        <v>60</v>
      </c>
      <c r="J66" s="108">
        <f>J7+J8+J40+J65</f>
        <v>1244477115</v>
      </c>
      <c r="K66" s="108">
        <f>K7+K8+K40+K65</f>
        <v>1241712001</v>
      </c>
      <c r="M66" s="141"/>
    </row>
    <row r="67" spans="1:13" ht="12.75">
      <c r="A67" s="234" t="s">
        <v>83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0</v>
      </c>
      <c r="K67" s="8">
        <v>0</v>
      </c>
      <c r="M67" s="142"/>
    </row>
    <row r="68" spans="1:11" ht="12.75">
      <c r="A68" s="237" t="s">
        <v>50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>
      <c r="A69" s="222" t="s">
        <v>161</v>
      </c>
      <c r="B69" s="223"/>
      <c r="C69" s="223"/>
      <c r="D69" s="223"/>
      <c r="E69" s="223"/>
      <c r="F69" s="223"/>
      <c r="G69" s="223"/>
      <c r="H69" s="224"/>
      <c r="I69" s="3">
        <v>62</v>
      </c>
      <c r="J69" s="110">
        <f>J70+J71+J72+J78+J79+J82+J85</f>
        <v>724515357</v>
      </c>
      <c r="K69" s="110">
        <f>K70+K71+K72+K78+K79+K82+K85</f>
        <v>696497515</v>
      </c>
    </row>
    <row r="70" spans="1:11" ht="12.75">
      <c r="A70" s="228" t="s">
        <v>118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185315700</v>
      </c>
      <c r="K70" s="7">
        <v>185315700</v>
      </c>
    </row>
    <row r="71" spans="1:11" ht="12.75">
      <c r="A71" s="228" t="s">
        <v>119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>
        <v>8630224</v>
      </c>
      <c r="K71" s="7">
        <v>8630224</v>
      </c>
    </row>
    <row r="72" spans="1:11" ht="12.75">
      <c r="A72" s="228" t="s">
        <v>120</v>
      </c>
      <c r="B72" s="229"/>
      <c r="C72" s="229"/>
      <c r="D72" s="229"/>
      <c r="E72" s="229"/>
      <c r="F72" s="229"/>
      <c r="G72" s="229"/>
      <c r="H72" s="230"/>
      <c r="I72" s="1">
        <v>65</v>
      </c>
      <c r="J72" s="47">
        <f>J73+J74-J75+J76+J77</f>
        <v>9593340</v>
      </c>
      <c r="K72" s="47">
        <f>K73+K74-K75+K76+K77</f>
        <v>9593340</v>
      </c>
    </row>
    <row r="73" spans="1:11" ht="12.75">
      <c r="A73" s="228" t="s">
        <v>121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9593340</v>
      </c>
      <c r="K73" s="7">
        <v>9593340</v>
      </c>
    </row>
    <row r="74" spans="1:11" ht="12.75">
      <c r="A74" s="228" t="s">
        <v>122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>
        <v>17981158</v>
      </c>
      <c r="K74" s="7">
        <v>17981158</v>
      </c>
    </row>
    <row r="75" spans="1:11" ht="12.75">
      <c r="A75" s="228" t="s">
        <v>110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>
        <v>17981158</v>
      </c>
      <c r="K75" s="7">
        <v>17981158</v>
      </c>
    </row>
    <row r="76" spans="1:11" ht="12.75">
      <c r="A76" s="228" t="s">
        <v>111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>
        <v>0</v>
      </c>
      <c r="K76" s="7">
        <v>0</v>
      </c>
    </row>
    <row r="77" spans="1:11" ht="12.75">
      <c r="A77" s="228" t="s">
        <v>112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0</v>
      </c>
      <c r="K77" s="7">
        <v>0</v>
      </c>
    </row>
    <row r="78" spans="1:11" ht="12.75">
      <c r="A78" s="228" t="s">
        <v>113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481080898</v>
      </c>
      <c r="K78" s="7">
        <v>476720520</v>
      </c>
    </row>
    <row r="79" spans="1:11" ht="12.75">
      <c r="A79" s="228" t="s">
        <v>205</v>
      </c>
      <c r="B79" s="229"/>
      <c r="C79" s="229"/>
      <c r="D79" s="229"/>
      <c r="E79" s="229"/>
      <c r="F79" s="229"/>
      <c r="G79" s="229"/>
      <c r="H79" s="230"/>
      <c r="I79" s="1">
        <v>72</v>
      </c>
      <c r="J79" s="47">
        <f>J80-J81</f>
        <v>36370112</v>
      </c>
      <c r="K79" s="47">
        <f>K80-K81</f>
        <v>39895194</v>
      </c>
    </row>
    <row r="80" spans="1:11" ht="12.75">
      <c r="A80" s="240" t="s">
        <v>139</v>
      </c>
      <c r="B80" s="241"/>
      <c r="C80" s="241"/>
      <c r="D80" s="241"/>
      <c r="E80" s="241"/>
      <c r="F80" s="241"/>
      <c r="G80" s="241"/>
      <c r="H80" s="242"/>
      <c r="I80" s="1">
        <v>73</v>
      </c>
      <c r="J80" s="7">
        <v>36370112</v>
      </c>
      <c r="K80" s="7">
        <v>39895194</v>
      </c>
    </row>
    <row r="81" spans="1:11" ht="12.75">
      <c r="A81" s="240" t="s">
        <v>140</v>
      </c>
      <c r="B81" s="241"/>
      <c r="C81" s="241"/>
      <c r="D81" s="241"/>
      <c r="E81" s="241"/>
      <c r="F81" s="241"/>
      <c r="G81" s="241"/>
      <c r="H81" s="242"/>
      <c r="I81" s="1">
        <v>74</v>
      </c>
      <c r="J81" s="7"/>
      <c r="K81" s="7"/>
    </row>
    <row r="82" spans="1:11" ht="12.75">
      <c r="A82" s="228" t="s">
        <v>206</v>
      </c>
      <c r="B82" s="229"/>
      <c r="C82" s="229"/>
      <c r="D82" s="229"/>
      <c r="E82" s="229"/>
      <c r="F82" s="229"/>
      <c r="G82" s="229"/>
      <c r="H82" s="230"/>
      <c r="I82" s="1">
        <v>75</v>
      </c>
      <c r="J82" s="47">
        <f>J83-J84</f>
        <v>3525083</v>
      </c>
      <c r="K82" s="47">
        <f>K83-K84</f>
        <v>-23657463</v>
      </c>
    </row>
    <row r="83" spans="1:11" ht="12.75">
      <c r="A83" s="240" t="s">
        <v>141</v>
      </c>
      <c r="B83" s="241"/>
      <c r="C83" s="241"/>
      <c r="D83" s="241"/>
      <c r="E83" s="241"/>
      <c r="F83" s="241"/>
      <c r="G83" s="241"/>
      <c r="H83" s="242"/>
      <c r="I83" s="1">
        <v>76</v>
      </c>
      <c r="J83" s="7">
        <v>3525083</v>
      </c>
      <c r="K83" s="7">
        <v>0</v>
      </c>
    </row>
    <row r="84" spans="1:11" ht="12.75">
      <c r="A84" s="240" t="s">
        <v>142</v>
      </c>
      <c r="B84" s="241"/>
      <c r="C84" s="241"/>
      <c r="D84" s="241"/>
      <c r="E84" s="241"/>
      <c r="F84" s="241"/>
      <c r="G84" s="241"/>
      <c r="H84" s="242"/>
      <c r="I84" s="1">
        <v>77</v>
      </c>
      <c r="J84" s="7">
        <v>0</v>
      </c>
      <c r="K84" s="7">
        <v>23657463</v>
      </c>
    </row>
    <row r="85" spans="1:11" ht="12.75">
      <c r="A85" s="228" t="s">
        <v>143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0</v>
      </c>
      <c r="K85" s="7">
        <v>0</v>
      </c>
    </row>
    <row r="86" spans="1:11" ht="12.75">
      <c r="A86" s="225" t="s">
        <v>14</v>
      </c>
      <c r="B86" s="226"/>
      <c r="C86" s="226"/>
      <c r="D86" s="226"/>
      <c r="E86" s="226"/>
      <c r="F86" s="226"/>
      <c r="G86" s="226"/>
      <c r="H86" s="227"/>
      <c r="I86" s="1">
        <v>79</v>
      </c>
      <c r="J86" s="106">
        <f>SUM(J87:J89)</f>
        <v>0</v>
      </c>
      <c r="K86" s="106">
        <f>SUM(K87:K89)</f>
        <v>0</v>
      </c>
    </row>
    <row r="87" spans="1:11" ht="12.75">
      <c r="A87" s="228" t="s">
        <v>106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0</v>
      </c>
      <c r="K87" s="7">
        <v>0</v>
      </c>
    </row>
    <row r="88" spans="1:11" ht="12.75">
      <c r="A88" s="228" t="s">
        <v>107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>
        <v>0</v>
      </c>
      <c r="K88" s="7">
        <v>0</v>
      </c>
    </row>
    <row r="89" spans="1:11" ht="12.75">
      <c r="A89" s="228" t="s">
        <v>108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0</v>
      </c>
      <c r="K89" s="7">
        <v>0</v>
      </c>
    </row>
    <row r="90" spans="1:11" ht="12.75">
      <c r="A90" s="225" t="s">
        <v>15</v>
      </c>
      <c r="B90" s="226"/>
      <c r="C90" s="226"/>
      <c r="D90" s="226"/>
      <c r="E90" s="226"/>
      <c r="F90" s="226"/>
      <c r="G90" s="226"/>
      <c r="H90" s="227"/>
      <c r="I90" s="1">
        <v>83</v>
      </c>
      <c r="J90" s="106">
        <f>SUM(J91:J99)</f>
        <v>393964511</v>
      </c>
      <c r="K90" s="106">
        <f>SUM(K91:K99)</f>
        <v>406862184</v>
      </c>
    </row>
    <row r="91" spans="1:11" ht="12.75">
      <c r="A91" s="228" t="s">
        <v>109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>
        <v>0</v>
      </c>
      <c r="K91" s="7">
        <v>0</v>
      </c>
    </row>
    <row r="92" spans="1:11" ht="12.75">
      <c r="A92" s="228" t="s">
        <v>210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>
        <v>0</v>
      </c>
      <c r="K92" s="7">
        <v>0</v>
      </c>
    </row>
    <row r="93" spans="1:11" ht="12.75">
      <c r="A93" s="228" t="s">
        <v>1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273694287</v>
      </c>
      <c r="K93" s="7">
        <v>287682054</v>
      </c>
    </row>
    <row r="94" spans="1:11" ht="12.75">
      <c r="A94" s="228" t="s">
        <v>211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>
        <v>0</v>
      </c>
      <c r="K94" s="7">
        <v>0</v>
      </c>
    </row>
    <row r="95" spans="1:11" ht="12.75">
      <c r="A95" s="228" t="s">
        <v>212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>
        <v>0</v>
      </c>
      <c r="K95" s="7">
        <v>0</v>
      </c>
    </row>
    <row r="96" spans="1:11" ht="12.75">
      <c r="A96" s="228" t="s">
        <v>213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>
        <v>0</v>
      </c>
      <c r="K96" s="7">
        <v>0</v>
      </c>
    </row>
    <row r="97" spans="1:11" ht="12.75">
      <c r="A97" s="228" t="s">
        <v>86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>
        <v>0</v>
      </c>
      <c r="K97" s="7">
        <v>0</v>
      </c>
    </row>
    <row r="98" spans="1:11" ht="12.75">
      <c r="A98" s="228" t="s">
        <v>84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0</v>
      </c>
      <c r="K98" s="7">
        <v>0</v>
      </c>
    </row>
    <row r="99" spans="1:11" ht="12.75">
      <c r="A99" s="228" t="s">
        <v>85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>
        <v>120270224</v>
      </c>
      <c r="K99" s="7">
        <v>119180130</v>
      </c>
    </row>
    <row r="100" spans="1:11" ht="12.75">
      <c r="A100" s="225" t="s">
        <v>16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06">
        <f>SUM(J101:J112)</f>
        <v>121378364</v>
      </c>
      <c r="K100" s="106">
        <f>SUM(K101:K112)</f>
        <v>133733419</v>
      </c>
    </row>
    <row r="101" spans="1:11" ht="12.75">
      <c r="A101" s="228" t="s">
        <v>109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0</v>
      </c>
      <c r="K101" s="7">
        <v>0</v>
      </c>
    </row>
    <row r="102" spans="1:11" ht="12.75">
      <c r="A102" s="228" t="s">
        <v>210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>
        <v>0</v>
      </c>
      <c r="K102" s="7">
        <v>3700000</v>
      </c>
    </row>
    <row r="103" spans="1:11" ht="12.75">
      <c r="A103" s="228" t="s">
        <v>1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63180215</v>
      </c>
      <c r="K103" s="7">
        <v>67144411</v>
      </c>
    </row>
    <row r="104" spans="1:13" ht="12.75">
      <c r="A104" s="228" t="s">
        <v>211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2809070</v>
      </c>
      <c r="K104" s="7">
        <v>11731306</v>
      </c>
      <c r="M104" s="143"/>
    </row>
    <row r="105" spans="1:11" ht="12.75">
      <c r="A105" s="228" t="s">
        <v>212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47486294</v>
      </c>
      <c r="K105" s="7">
        <v>31544869</v>
      </c>
    </row>
    <row r="106" spans="1:11" ht="12.75">
      <c r="A106" s="228" t="s">
        <v>213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>
        <v>0</v>
      </c>
      <c r="K106" s="7">
        <v>10000000</v>
      </c>
    </row>
    <row r="107" spans="1:11" ht="12.75">
      <c r="A107" s="228" t="s">
        <v>86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>
        <v>0</v>
      </c>
      <c r="K107" s="7">
        <v>0</v>
      </c>
    </row>
    <row r="108" spans="1:11" ht="12.75">
      <c r="A108" s="228" t="s">
        <v>87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2545298</v>
      </c>
      <c r="K108" s="7">
        <v>2022296</v>
      </c>
    </row>
    <row r="109" spans="1:11" ht="12.75">
      <c r="A109" s="228" t="s">
        <v>88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5135310</v>
      </c>
      <c r="K109" s="7">
        <v>7368360</v>
      </c>
    </row>
    <row r="110" spans="1:11" ht="12.75">
      <c r="A110" s="228" t="s">
        <v>91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>
        <v>0</v>
      </c>
      <c r="K110" s="7">
        <v>0</v>
      </c>
    </row>
    <row r="111" spans="1:11" ht="12.75">
      <c r="A111" s="228" t="s">
        <v>89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>
        <v>0</v>
      </c>
      <c r="K111" s="7">
        <v>0</v>
      </c>
    </row>
    <row r="112" spans="1:11" ht="12.75">
      <c r="A112" s="228" t="s">
        <v>90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222177</v>
      </c>
      <c r="K112" s="7">
        <v>222177</v>
      </c>
    </row>
    <row r="113" spans="1:11" ht="12.75">
      <c r="A113" s="225" t="s">
        <v>2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09">
        <v>4618883</v>
      </c>
      <c r="K113" s="109">
        <v>4618883</v>
      </c>
    </row>
    <row r="114" spans="1:11" ht="12.75">
      <c r="A114" s="231" t="s">
        <v>20</v>
      </c>
      <c r="B114" s="232"/>
      <c r="C114" s="232"/>
      <c r="D114" s="232"/>
      <c r="E114" s="232"/>
      <c r="F114" s="232"/>
      <c r="G114" s="232"/>
      <c r="H114" s="233"/>
      <c r="I114" s="107">
        <v>107</v>
      </c>
      <c r="J114" s="108">
        <f>J69+J86+J90+J100+J113</f>
        <v>1244477115</v>
      </c>
      <c r="K114" s="108">
        <f>K69+K86+K90+K100+K113</f>
        <v>1241712001</v>
      </c>
    </row>
    <row r="115" spans="1:11" ht="12.75">
      <c r="A115" s="248" t="s">
        <v>49</v>
      </c>
      <c r="B115" s="249"/>
      <c r="C115" s="249"/>
      <c r="D115" s="249"/>
      <c r="E115" s="249"/>
      <c r="F115" s="249"/>
      <c r="G115" s="249"/>
      <c r="H115" s="250"/>
      <c r="I115" s="2">
        <v>108</v>
      </c>
      <c r="J115" s="8">
        <v>0</v>
      </c>
      <c r="K115" s="8">
        <v>0</v>
      </c>
    </row>
    <row r="116" spans="1:11" ht="12.75">
      <c r="A116" s="251" t="s">
        <v>276</v>
      </c>
      <c r="B116" s="252"/>
      <c r="C116" s="252"/>
      <c r="D116" s="252"/>
      <c r="E116" s="252"/>
      <c r="F116" s="252"/>
      <c r="G116" s="252"/>
      <c r="H116" s="252"/>
      <c r="I116" s="253"/>
      <c r="J116" s="253"/>
      <c r="K116" s="254"/>
    </row>
    <row r="117" spans="1:11" ht="12.75">
      <c r="A117" s="222" t="s">
        <v>156</v>
      </c>
      <c r="B117" s="223"/>
      <c r="C117" s="223"/>
      <c r="D117" s="223"/>
      <c r="E117" s="223"/>
      <c r="F117" s="223"/>
      <c r="G117" s="223"/>
      <c r="H117" s="223"/>
      <c r="I117" s="255"/>
      <c r="J117" s="255"/>
      <c r="K117" s="256"/>
    </row>
    <row r="118" spans="1:11" ht="12.75">
      <c r="A118" s="228" t="s">
        <v>4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/>
      <c r="K118" s="7"/>
    </row>
    <row r="119" spans="1:11" ht="12.75">
      <c r="A119" s="243" t="s">
        <v>5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/>
      <c r="K119" s="8"/>
    </row>
    <row r="120" spans="1:11" ht="12.75">
      <c r="A120" s="246" t="s">
        <v>277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1">
      <selection activeCell="L57" sqref="L57:M57"/>
    </sheetView>
  </sheetViews>
  <sheetFormatPr defaultColWidth="9.140625" defaultRowHeight="12.75"/>
  <cols>
    <col min="1" max="7" width="9.140625" style="60" customWidth="1"/>
    <col min="8" max="8" width="4.8515625" style="60" customWidth="1"/>
    <col min="9" max="9" width="7.8515625" style="60" customWidth="1"/>
    <col min="10" max="10" width="10.421875" style="60" customWidth="1"/>
    <col min="11" max="11" width="10.8515625" style="60" customWidth="1"/>
    <col min="12" max="12" width="10.421875" style="60" customWidth="1"/>
    <col min="13" max="13" width="10.8515625" style="60" customWidth="1"/>
    <col min="14" max="14" width="9.140625" style="60" customWidth="1"/>
    <col min="15" max="15" width="10.140625" style="60" bestFit="1" customWidth="1"/>
    <col min="16" max="16384" width="9.140625" style="60" customWidth="1"/>
  </cols>
  <sheetData>
    <row r="1" spans="1:13" ht="12.75" customHeight="1">
      <c r="A1" s="210" t="s">
        <v>129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82" t="s">
        <v>313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 customHeight="1">
      <c r="A3" s="259" t="s">
        <v>301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58" t="s">
        <v>51</v>
      </c>
      <c r="B4" s="258"/>
      <c r="C4" s="258"/>
      <c r="D4" s="258"/>
      <c r="E4" s="258"/>
      <c r="F4" s="258"/>
      <c r="G4" s="258"/>
      <c r="H4" s="258"/>
      <c r="I4" s="123" t="s">
        <v>246</v>
      </c>
      <c r="J4" s="257" t="s">
        <v>284</v>
      </c>
      <c r="K4" s="257"/>
      <c r="L4" s="257" t="s">
        <v>285</v>
      </c>
      <c r="M4" s="257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123"/>
      <c r="J5" s="125" t="s">
        <v>280</v>
      </c>
      <c r="K5" s="125" t="s">
        <v>281</v>
      </c>
      <c r="L5" s="125" t="s">
        <v>280</v>
      </c>
      <c r="M5" s="125" t="s">
        <v>281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61" t="s">
        <v>21</v>
      </c>
      <c r="B7" s="262"/>
      <c r="C7" s="262"/>
      <c r="D7" s="262"/>
      <c r="E7" s="262"/>
      <c r="F7" s="262"/>
      <c r="G7" s="262"/>
      <c r="H7" s="263"/>
      <c r="I7" s="111">
        <v>111</v>
      </c>
      <c r="J7" s="116">
        <f>SUM(J8:J9)</f>
        <v>4532228</v>
      </c>
      <c r="K7" s="116">
        <f>SUM(K8:K9)</f>
        <v>4532228</v>
      </c>
      <c r="L7" s="116">
        <f>SUM(L8:L9)</f>
        <v>9435693</v>
      </c>
      <c r="M7" s="116">
        <f>SUM(M8:M9)</f>
        <v>9435693</v>
      </c>
    </row>
    <row r="8" spans="1:13" ht="12.75">
      <c r="A8" s="225" t="s">
        <v>127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4312003</v>
      </c>
      <c r="K8" s="7">
        <v>4312003</v>
      </c>
      <c r="L8" s="7">
        <v>3946414</v>
      </c>
      <c r="M8" s="7">
        <v>3946414</v>
      </c>
    </row>
    <row r="9" spans="1:13" ht="12.75">
      <c r="A9" s="225" t="s">
        <v>95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220225</v>
      </c>
      <c r="K9" s="7">
        <v>220225</v>
      </c>
      <c r="L9" s="7">
        <v>5489279</v>
      </c>
      <c r="M9" s="7">
        <v>5489279</v>
      </c>
    </row>
    <row r="10" spans="1:13" ht="12.75">
      <c r="A10" s="264" t="s">
        <v>8</v>
      </c>
      <c r="B10" s="265"/>
      <c r="C10" s="265"/>
      <c r="D10" s="265"/>
      <c r="E10" s="265"/>
      <c r="F10" s="265"/>
      <c r="G10" s="265"/>
      <c r="H10" s="266"/>
      <c r="I10" s="113">
        <v>114</v>
      </c>
      <c r="J10" s="117">
        <f>J11+J12+J16+J20+J21+J22+J25+J26</f>
        <v>27408576</v>
      </c>
      <c r="K10" s="117">
        <f>K11+K12+K16+K20+K21+K22+K25+K26</f>
        <v>27408576</v>
      </c>
      <c r="L10" s="117">
        <f>L11+L12+L16+L20+L21+L22+L25+L26</f>
        <v>28906297</v>
      </c>
      <c r="M10" s="117">
        <f>M11+M12+M16+M20+M21+M22+M25+M26</f>
        <v>28906297</v>
      </c>
    </row>
    <row r="11" spans="1:13" ht="12.75">
      <c r="A11" s="225" t="s">
        <v>96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25" t="s">
        <v>17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06">
        <f>SUM(J13:J15)</f>
        <v>3098135</v>
      </c>
      <c r="K12" s="106">
        <f>SUM(K13:K15)</f>
        <v>3098135</v>
      </c>
      <c r="L12" s="106">
        <f>SUM(L13:L15)</f>
        <v>2566209</v>
      </c>
      <c r="M12" s="106">
        <f>SUM(M13:M15)</f>
        <v>2566209</v>
      </c>
    </row>
    <row r="13" spans="1:13" ht="12.75">
      <c r="A13" s="228" t="s">
        <v>123</v>
      </c>
      <c r="B13" s="229"/>
      <c r="C13" s="229"/>
      <c r="D13" s="229"/>
      <c r="E13" s="229"/>
      <c r="F13" s="229"/>
      <c r="G13" s="229"/>
      <c r="H13" s="230"/>
      <c r="I13" s="1">
        <v>117</v>
      </c>
      <c r="J13" s="7">
        <v>2485293</v>
      </c>
      <c r="K13" s="7">
        <v>2485293</v>
      </c>
      <c r="L13" s="7">
        <v>1807625</v>
      </c>
      <c r="M13" s="7">
        <v>1807625</v>
      </c>
    </row>
    <row r="14" spans="1:13" ht="12.75">
      <c r="A14" s="228" t="s">
        <v>124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>
        <v>105215</v>
      </c>
      <c r="K14" s="7">
        <v>105215</v>
      </c>
      <c r="L14" s="7">
        <v>24986</v>
      </c>
      <c r="M14" s="7">
        <v>24986</v>
      </c>
    </row>
    <row r="15" spans="1:13" ht="12.75">
      <c r="A15" s="228" t="s">
        <v>53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507627</v>
      </c>
      <c r="K15" s="7">
        <v>507627</v>
      </c>
      <c r="L15" s="7">
        <v>733598</v>
      </c>
      <c r="M15" s="7">
        <v>733598</v>
      </c>
    </row>
    <row r="16" spans="1:13" ht="12.75">
      <c r="A16" s="225" t="s">
        <v>18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06">
        <f>SUM(J17:J19)</f>
        <v>6623657</v>
      </c>
      <c r="K16" s="106">
        <f>SUM(K17:K19)</f>
        <v>6623657</v>
      </c>
      <c r="L16" s="106">
        <f>SUM(L17:L19)</f>
        <v>7175102</v>
      </c>
      <c r="M16" s="106">
        <f>SUM(M17:M19)</f>
        <v>7175102</v>
      </c>
    </row>
    <row r="17" spans="1:13" ht="12.75">
      <c r="A17" s="228" t="s">
        <v>54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3920646</v>
      </c>
      <c r="K17" s="7">
        <v>3920646</v>
      </c>
      <c r="L17" s="7">
        <v>4183891</v>
      </c>
      <c r="M17" s="7">
        <v>4183891</v>
      </c>
    </row>
    <row r="18" spans="1:15" ht="12.75">
      <c r="A18" s="228" t="s">
        <v>55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1773736</v>
      </c>
      <c r="K18" s="7">
        <v>1773736</v>
      </c>
      <c r="L18" s="7">
        <v>1989676</v>
      </c>
      <c r="M18" s="7">
        <v>1989676</v>
      </c>
      <c r="O18" s="142"/>
    </row>
    <row r="19" spans="1:13" ht="12.75">
      <c r="A19" s="228" t="s">
        <v>56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929275</v>
      </c>
      <c r="K19" s="7">
        <v>929275</v>
      </c>
      <c r="L19" s="7">
        <v>1001535</v>
      </c>
      <c r="M19" s="7">
        <v>1001535</v>
      </c>
    </row>
    <row r="20" spans="1:15" ht="12.75">
      <c r="A20" s="225" t="s">
        <v>97</v>
      </c>
      <c r="B20" s="226"/>
      <c r="C20" s="226"/>
      <c r="D20" s="226"/>
      <c r="E20" s="226"/>
      <c r="F20" s="226"/>
      <c r="G20" s="226"/>
      <c r="H20" s="227"/>
      <c r="I20" s="1">
        <v>124</v>
      </c>
      <c r="J20" s="109">
        <v>15846130</v>
      </c>
      <c r="K20" s="109">
        <v>15846130</v>
      </c>
      <c r="L20" s="109">
        <v>17533776</v>
      </c>
      <c r="M20" s="109">
        <v>17533776</v>
      </c>
      <c r="O20" s="145"/>
    </row>
    <row r="21" spans="1:13" ht="12.75">
      <c r="A21" s="225" t="s">
        <v>98</v>
      </c>
      <c r="B21" s="226"/>
      <c r="C21" s="226"/>
      <c r="D21" s="226"/>
      <c r="E21" s="226"/>
      <c r="F21" s="226"/>
      <c r="G21" s="226"/>
      <c r="H21" s="227"/>
      <c r="I21" s="1">
        <v>125</v>
      </c>
      <c r="J21" s="109">
        <v>1211578</v>
      </c>
      <c r="K21" s="109">
        <v>1211578</v>
      </c>
      <c r="L21" s="109">
        <v>1442450</v>
      </c>
      <c r="M21" s="109">
        <v>1442450</v>
      </c>
    </row>
    <row r="22" spans="1:13" ht="12.75">
      <c r="A22" s="225" t="s">
        <v>19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06">
        <f>SUM(J23:J24)</f>
        <v>0</v>
      </c>
      <c r="K22" s="106">
        <f>SUM(K23:K24)</f>
        <v>0</v>
      </c>
      <c r="L22" s="106">
        <f>SUM(L23:L24)</f>
        <v>0</v>
      </c>
      <c r="M22" s="106">
        <f>SUM(M23:M24)</f>
        <v>0</v>
      </c>
    </row>
    <row r="23" spans="1:13" ht="12.75">
      <c r="A23" s="228" t="s">
        <v>114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8" t="s">
        <v>115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5" t="s">
        <v>99</v>
      </c>
      <c r="B25" s="226"/>
      <c r="C25" s="226"/>
      <c r="D25" s="226"/>
      <c r="E25" s="226"/>
      <c r="F25" s="226"/>
      <c r="G25" s="226"/>
      <c r="H25" s="227"/>
      <c r="I25" s="1">
        <v>129</v>
      </c>
      <c r="J25" s="109">
        <v>0</v>
      </c>
      <c r="K25" s="109">
        <v>0</v>
      </c>
      <c r="L25" s="109">
        <v>0</v>
      </c>
      <c r="M25" s="109">
        <v>0</v>
      </c>
    </row>
    <row r="26" spans="1:13" ht="12.75">
      <c r="A26" s="225" t="s">
        <v>42</v>
      </c>
      <c r="B26" s="226"/>
      <c r="C26" s="226"/>
      <c r="D26" s="226"/>
      <c r="E26" s="226"/>
      <c r="F26" s="226"/>
      <c r="G26" s="226"/>
      <c r="H26" s="227"/>
      <c r="I26" s="1">
        <v>130</v>
      </c>
      <c r="J26" s="109">
        <v>629076</v>
      </c>
      <c r="K26" s="109">
        <v>629076</v>
      </c>
      <c r="L26" s="109">
        <v>188760</v>
      </c>
      <c r="M26" s="109">
        <v>188760</v>
      </c>
    </row>
    <row r="27" spans="1:13" ht="12.75">
      <c r="A27" s="267" t="s">
        <v>180</v>
      </c>
      <c r="B27" s="268"/>
      <c r="C27" s="268"/>
      <c r="D27" s="268"/>
      <c r="E27" s="268"/>
      <c r="F27" s="268"/>
      <c r="G27" s="268"/>
      <c r="H27" s="269"/>
      <c r="I27" s="112">
        <v>131</v>
      </c>
      <c r="J27" s="118">
        <f>SUM(J28:J32)</f>
        <v>585086</v>
      </c>
      <c r="K27" s="118">
        <f>SUM(K28:K32)</f>
        <v>585086</v>
      </c>
      <c r="L27" s="118">
        <f>SUM(L28:L32)</f>
        <v>562727</v>
      </c>
      <c r="M27" s="118">
        <f>SUM(M28:M32)</f>
        <v>562727</v>
      </c>
    </row>
    <row r="28" spans="1:13" ht="12.75">
      <c r="A28" s="225" t="s">
        <v>194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25" t="s">
        <v>130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585086</v>
      </c>
      <c r="K29" s="7">
        <v>585086</v>
      </c>
      <c r="L29" s="7">
        <v>562727</v>
      </c>
      <c r="M29" s="7">
        <v>562727</v>
      </c>
    </row>
    <row r="30" spans="1:13" ht="12.75">
      <c r="A30" s="225" t="s">
        <v>116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5" t="s">
        <v>190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5" t="s">
        <v>117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64" t="s">
        <v>181</v>
      </c>
      <c r="B33" s="265"/>
      <c r="C33" s="265"/>
      <c r="D33" s="265"/>
      <c r="E33" s="265"/>
      <c r="F33" s="265"/>
      <c r="G33" s="265"/>
      <c r="H33" s="266"/>
      <c r="I33" s="113">
        <v>137</v>
      </c>
      <c r="J33" s="117">
        <f>SUM(J34:J37)</f>
        <v>3786365</v>
      </c>
      <c r="K33" s="117">
        <f>SUM(K34:K37)</f>
        <v>3786365</v>
      </c>
      <c r="L33" s="117">
        <f>SUM(L34:L37)</f>
        <v>4750290</v>
      </c>
      <c r="M33" s="117">
        <f>SUM(M34:M37)</f>
        <v>4750290</v>
      </c>
    </row>
    <row r="34" spans="1:13" ht="12.75">
      <c r="A34" s="225" t="s">
        <v>58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5" t="s">
        <v>57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>
        <v>3786365</v>
      </c>
      <c r="K35" s="7">
        <v>3786365</v>
      </c>
      <c r="L35" s="7">
        <v>4750290</v>
      </c>
      <c r="M35" s="7">
        <v>4750290</v>
      </c>
    </row>
    <row r="36" spans="1:13" ht="12.75">
      <c r="A36" s="225" t="s">
        <v>191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5" t="s">
        <v>59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67" t="s">
        <v>165</v>
      </c>
      <c r="B38" s="268"/>
      <c r="C38" s="268"/>
      <c r="D38" s="268"/>
      <c r="E38" s="268"/>
      <c r="F38" s="268"/>
      <c r="G38" s="268"/>
      <c r="H38" s="269"/>
      <c r="I38" s="112">
        <v>142</v>
      </c>
      <c r="J38" s="121">
        <v>0</v>
      </c>
      <c r="K38" s="121">
        <v>0</v>
      </c>
      <c r="L38" s="121">
        <v>0</v>
      </c>
      <c r="M38" s="121">
        <v>0</v>
      </c>
    </row>
    <row r="39" spans="1:13" ht="12.75">
      <c r="A39" s="264" t="s">
        <v>166</v>
      </c>
      <c r="B39" s="265"/>
      <c r="C39" s="265"/>
      <c r="D39" s="265"/>
      <c r="E39" s="265"/>
      <c r="F39" s="265"/>
      <c r="G39" s="265"/>
      <c r="H39" s="266"/>
      <c r="I39" s="113">
        <v>143</v>
      </c>
      <c r="J39" s="122">
        <v>0</v>
      </c>
      <c r="K39" s="122">
        <v>0</v>
      </c>
      <c r="L39" s="122">
        <v>0</v>
      </c>
      <c r="M39" s="122">
        <v>0</v>
      </c>
    </row>
    <row r="40" spans="1:13" ht="12.75">
      <c r="A40" s="267" t="s">
        <v>192</v>
      </c>
      <c r="B40" s="268"/>
      <c r="C40" s="268"/>
      <c r="D40" s="268"/>
      <c r="E40" s="268"/>
      <c r="F40" s="268"/>
      <c r="G40" s="268"/>
      <c r="H40" s="269"/>
      <c r="I40" s="112">
        <v>144</v>
      </c>
      <c r="J40" s="121">
        <v>845400</v>
      </c>
      <c r="K40" s="121">
        <v>845400</v>
      </c>
      <c r="L40" s="121">
        <v>704</v>
      </c>
      <c r="M40" s="121">
        <v>704</v>
      </c>
    </row>
    <row r="41" spans="1:13" ht="12.75">
      <c r="A41" s="264" t="s">
        <v>193</v>
      </c>
      <c r="B41" s="265"/>
      <c r="C41" s="265"/>
      <c r="D41" s="265"/>
      <c r="E41" s="265"/>
      <c r="F41" s="265"/>
      <c r="G41" s="265"/>
      <c r="H41" s="266"/>
      <c r="I41" s="113">
        <v>145</v>
      </c>
      <c r="J41" s="122">
        <v>277798</v>
      </c>
      <c r="K41" s="122">
        <v>277798</v>
      </c>
      <c r="L41" s="122">
        <v>0</v>
      </c>
      <c r="M41" s="122">
        <v>0</v>
      </c>
    </row>
    <row r="42" spans="1:13" ht="12.75">
      <c r="A42" s="270" t="s">
        <v>182</v>
      </c>
      <c r="B42" s="271"/>
      <c r="C42" s="271"/>
      <c r="D42" s="271"/>
      <c r="E42" s="271"/>
      <c r="F42" s="271"/>
      <c r="G42" s="271"/>
      <c r="H42" s="272"/>
      <c r="I42" s="114">
        <v>146</v>
      </c>
      <c r="J42" s="119">
        <f>J7+J27+J38+J40</f>
        <v>5962714</v>
      </c>
      <c r="K42" s="119">
        <f>K7+K27+K38+K40</f>
        <v>5962714</v>
      </c>
      <c r="L42" s="119">
        <f>L7+L27+L38+L40</f>
        <v>9999124</v>
      </c>
      <c r="M42" s="119">
        <f>M7+M27+M38+M40</f>
        <v>9999124</v>
      </c>
    </row>
    <row r="43" spans="1:13" ht="12.75">
      <c r="A43" s="273" t="s">
        <v>183</v>
      </c>
      <c r="B43" s="274"/>
      <c r="C43" s="274"/>
      <c r="D43" s="274"/>
      <c r="E43" s="274"/>
      <c r="F43" s="274"/>
      <c r="G43" s="274"/>
      <c r="H43" s="275"/>
      <c r="I43" s="115">
        <v>147</v>
      </c>
      <c r="J43" s="120">
        <f>J10+J33+J39+J41</f>
        <v>31472739</v>
      </c>
      <c r="K43" s="120">
        <f>K10+K33+K39+K41</f>
        <v>31472739</v>
      </c>
      <c r="L43" s="120">
        <f>L10+L33+L39+L41</f>
        <v>33656587</v>
      </c>
      <c r="M43" s="120">
        <f>M10+M33+M39+M41</f>
        <v>33656587</v>
      </c>
    </row>
    <row r="44" spans="1:13" ht="12.75">
      <c r="A44" s="225" t="s">
        <v>203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06">
        <f>J42-J43</f>
        <v>-25510025</v>
      </c>
      <c r="K44" s="106">
        <f>K42-K43</f>
        <v>-25510025</v>
      </c>
      <c r="L44" s="106">
        <f>L42-L43</f>
        <v>-23657463</v>
      </c>
      <c r="M44" s="106">
        <f>M42-M43</f>
        <v>-23657463</v>
      </c>
    </row>
    <row r="45" spans="1:13" ht="12.75">
      <c r="A45" s="240" t="s">
        <v>185</v>
      </c>
      <c r="B45" s="241"/>
      <c r="C45" s="241"/>
      <c r="D45" s="241"/>
      <c r="E45" s="241"/>
      <c r="F45" s="241"/>
      <c r="G45" s="241"/>
      <c r="H45" s="242"/>
      <c r="I45" s="1">
        <v>149</v>
      </c>
      <c r="J45" s="47">
        <f>IF(J42&gt;J43,J42-J43,0)</f>
        <v>0</v>
      </c>
      <c r="K45" s="47">
        <f>IF(K42&gt;K43,K42-K43,0)</f>
        <v>0</v>
      </c>
      <c r="L45" s="47">
        <f>IF(L42&gt;L43,L42-L43,0)</f>
        <v>0</v>
      </c>
      <c r="M45" s="47">
        <f>IF(M42&gt;M43,M42-M43,0)</f>
        <v>0</v>
      </c>
    </row>
    <row r="46" spans="1:13" ht="12.75">
      <c r="A46" s="240" t="s">
        <v>186</v>
      </c>
      <c r="B46" s="241"/>
      <c r="C46" s="241"/>
      <c r="D46" s="241"/>
      <c r="E46" s="241"/>
      <c r="F46" s="241"/>
      <c r="G46" s="241"/>
      <c r="H46" s="242"/>
      <c r="I46" s="1">
        <v>150</v>
      </c>
      <c r="J46" s="47">
        <f>IF(J43&gt;J42,J43-J42,0)</f>
        <v>25510025</v>
      </c>
      <c r="K46" s="47">
        <f>IF(K43&gt;K42,K43-K42,0)</f>
        <v>25510025</v>
      </c>
      <c r="L46" s="47">
        <f>IF(L43&gt;L42,L43-L42,0)</f>
        <v>23657463</v>
      </c>
      <c r="M46" s="47">
        <f>IF(M43&gt;M42,M43-M42,0)</f>
        <v>23657463</v>
      </c>
    </row>
    <row r="47" spans="1:13" ht="12.75">
      <c r="A47" s="225" t="s">
        <v>184</v>
      </c>
      <c r="B47" s="226"/>
      <c r="C47" s="226"/>
      <c r="D47" s="226"/>
      <c r="E47" s="226"/>
      <c r="F47" s="226"/>
      <c r="G47" s="226"/>
      <c r="H47" s="227"/>
      <c r="I47" s="1">
        <v>151</v>
      </c>
      <c r="J47" s="109">
        <v>0</v>
      </c>
      <c r="K47" s="109">
        <v>0</v>
      </c>
      <c r="L47" s="109">
        <v>0</v>
      </c>
      <c r="M47" s="109">
        <v>0</v>
      </c>
    </row>
    <row r="48" spans="1:13" ht="12.75">
      <c r="A48" s="225" t="s">
        <v>204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06">
        <f>J44-J47</f>
        <v>-25510025</v>
      </c>
      <c r="K48" s="106">
        <f>K44-K47</f>
        <v>-25510025</v>
      </c>
      <c r="L48" s="106">
        <f>L44-L47</f>
        <v>-23657463</v>
      </c>
      <c r="M48" s="106">
        <f>M44-M47</f>
        <v>-23657463</v>
      </c>
    </row>
    <row r="49" spans="1:13" ht="12.75">
      <c r="A49" s="240" t="s">
        <v>162</v>
      </c>
      <c r="B49" s="241"/>
      <c r="C49" s="241"/>
      <c r="D49" s="241"/>
      <c r="E49" s="241"/>
      <c r="F49" s="241"/>
      <c r="G49" s="241"/>
      <c r="H49" s="242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3" ht="12.75">
      <c r="A50" s="276" t="s">
        <v>187</v>
      </c>
      <c r="B50" s="277"/>
      <c r="C50" s="277"/>
      <c r="D50" s="277"/>
      <c r="E50" s="277"/>
      <c r="F50" s="277"/>
      <c r="G50" s="277"/>
      <c r="H50" s="278"/>
      <c r="I50" s="2">
        <v>154</v>
      </c>
      <c r="J50" s="52">
        <f>IF(J48&lt;0,-J48,0)</f>
        <v>25510025</v>
      </c>
      <c r="K50" s="52">
        <f>IF(K48&lt;0,-K48,0)</f>
        <v>25510025</v>
      </c>
      <c r="L50" s="52">
        <f>IF(L48&lt;0,-L48,0)</f>
        <v>23657463</v>
      </c>
      <c r="M50" s="52">
        <f>IF(M48&lt;0,-M48,0)</f>
        <v>23657463</v>
      </c>
    </row>
    <row r="51" spans="1:13" ht="12.75" customHeight="1">
      <c r="A51" s="251" t="s">
        <v>278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</row>
    <row r="52" spans="1:13" ht="12.75" customHeight="1">
      <c r="A52" s="222" t="s">
        <v>157</v>
      </c>
      <c r="B52" s="223"/>
      <c r="C52" s="223"/>
      <c r="D52" s="223"/>
      <c r="E52" s="223"/>
      <c r="F52" s="223"/>
      <c r="G52" s="223"/>
      <c r="H52" s="223"/>
      <c r="I52" s="48"/>
      <c r="J52" s="48"/>
      <c r="K52" s="48"/>
      <c r="L52" s="48"/>
      <c r="M52" s="126"/>
    </row>
    <row r="53" spans="1:13" ht="12.75">
      <c r="A53" s="279" t="s">
        <v>201</v>
      </c>
      <c r="B53" s="280"/>
      <c r="C53" s="280"/>
      <c r="D53" s="280"/>
      <c r="E53" s="280"/>
      <c r="F53" s="280"/>
      <c r="G53" s="280"/>
      <c r="H53" s="281"/>
      <c r="I53" s="1">
        <v>155</v>
      </c>
      <c r="J53" s="7"/>
      <c r="K53" s="7"/>
      <c r="L53" s="7"/>
      <c r="M53" s="7"/>
    </row>
    <row r="54" spans="1:13" ht="12.75">
      <c r="A54" s="279" t="s">
        <v>202</v>
      </c>
      <c r="B54" s="280"/>
      <c r="C54" s="280"/>
      <c r="D54" s="280"/>
      <c r="E54" s="280"/>
      <c r="F54" s="280"/>
      <c r="G54" s="280"/>
      <c r="H54" s="281"/>
      <c r="I54" s="1">
        <v>156</v>
      </c>
      <c r="J54" s="8"/>
      <c r="K54" s="8"/>
      <c r="L54" s="8"/>
      <c r="M54" s="8"/>
    </row>
    <row r="55" spans="1:13" ht="12.75" customHeight="1">
      <c r="A55" s="251" t="s">
        <v>159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</row>
    <row r="56" spans="1:13" ht="12.75">
      <c r="A56" s="222" t="s">
        <v>171</v>
      </c>
      <c r="B56" s="223"/>
      <c r="C56" s="223"/>
      <c r="D56" s="223"/>
      <c r="E56" s="223"/>
      <c r="F56" s="223"/>
      <c r="G56" s="223"/>
      <c r="H56" s="224"/>
      <c r="I56" s="9">
        <v>157</v>
      </c>
      <c r="J56" s="6">
        <f>J48</f>
        <v>-25510025</v>
      </c>
      <c r="K56" s="6">
        <f>K48</f>
        <v>-25510025</v>
      </c>
      <c r="L56" s="6">
        <f>L48</f>
        <v>-23657463</v>
      </c>
      <c r="M56" s="6">
        <f>M48</f>
        <v>-23657463</v>
      </c>
    </row>
    <row r="57" spans="1:13" ht="12.75">
      <c r="A57" s="225" t="s">
        <v>188</v>
      </c>
      <c r="B57" s="226"/>
      <c r="C57" s="226"/>
      <c r="D57" s="226"/>
      <c r="E57" s="226"/>
      <c r="F57" s="226"/>
      <c r="G57" s="226"/>
      <c r="H57" s="227"/>
      <c r="I57" s="1">
        <v>158</v>
      </c>
      <c r="J57" s="47">
        <f>SUM(J58:J64)</f>
        <v>5449872</v>
      </c>
      <c r="K57" s="47">
        <f>SUM(K58:K64)</f>
        <v>5449872</v>
      </c>
      <c r="L57" s="47">
        <f>SUM(L58:L64)</f>
        <v>0</v>
      </c>
      <c r="M57" s="47">
        <f>SUM(M58:M64)</f>
        <v>0</v>
      </c>
    </row>
    <row r="58" spans="1:13" ht="12.75">
      <c r="A58" s="225" t="s">
        <v>195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/>
      <c r="K58" s="7"/>
      <c r="L58" s="7"/>
      <c r="M58" s="7"/>
    </row>
    <row r="59" spans="1:13" ht="12.75">
      <c r="A59" s="225" t="s">
        <v>196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>
        <v>5449872</v>
      </c>
      <c r="K59" s="7">
        <v>5449872</v>
      </c>
      <c r="L59" s="7">
        <v>0</v>
      </c>
      <c r="M59" s="7">
        <v>0</v>
      </c>
    </row>
    <row r="60" spans="1:13" ht="12.75">
      <c r="A60" s="225" t="s">
        <v>40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/>
      <c r="K60" s="7"/>
      <c r="L60" s="7"/>
      <c r="M60" s="7"/>
    </row>
    <row r="61" spans="1:13" ht="12.75">
      <c r="A61" s="225" t="s">
        <v>197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198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199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200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189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163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47">
        <f>J57-J65</f>
        <v>5449872</v>
      </c>
      <c r="K66" s="47">
        <f>K57-K65</f>
        <v>5449872</v>
      </c>
      <c r="L66" s="47">
        <f>L57-L65</f>
        <v>0</v>
      </c>
      <c r="M66" s="47">
        <f>M57-M65</f>
        <v>0</v>
      </c>
    </row>
    <row r="67" spans="1:13" ht="12.75">
      <c r="A67" s="225" t="s">
        <v>164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2">
        <f>J56+J66</f>
        <v>-20060153</v>
      </c>
      <c r="K67" s="52">
        <f>K56+K66</f>
        <v>-20060153</v>
      </c>
      <c r="L67" s="52">
        <f>L56+L66</f>
        <v>-23657463</v>
      </c>
      <c r="M67" s="52">
        <f>M56+M66</f>
        <v>-23657463</v>
      </c>
    </row>
    <row r="68" spans="1:13" ht="12.75" customHeight="1">
      <c r="A68" s="286" t="s">
        <v>279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</row>
    <row r="69" spans="1:13" ht="12.75" customHeight="1">
      <c r="A69" s="288" t="s">
        <v>158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</row>
    <row r="70" spans="1:13" ht="12.75">
      <c r="A70" s="279" t="s">
        <v>201</v>
      </c>
      <c r="B70" s="280"/>
      <c r="C70" s="280"/>
      <c r="D70" s="280"/>
      <c r="E70" s="280"/>
      <c r="F70" s="280"/>
      <c r="G70" s="280"/>
      <c r="H70" s="281"/>
      <c r="I70" s="1">
        <v>169</v>
      </c>
      <c r="J70" s="7"/>
      <c r="K70" s="7"/>
      <c r="L70" s="7"/>
      <c r="M70" s="7"/>
    </row>
    <row r="71" spans="1:13" ht="12.75">
      <c r="A71" s="283" t="s">
        <v>202</v>
      </c>
      <c r="B71" s="284"/>
      <c r="C71" s="284"/>
      <c r="D71" s="284"/>
      <c r="E71" s="284"/>
      <c r="F71" s="284"/>
      <c r="G71" s="284"/>
      <c r="H71" s="28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 M5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31496062992125984" right="0.15748031496062992" top="0.984251968503937" bottom="0.49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7" width="9.140625" style="60" customWidth="1"/>
    <col min="8" max="9" width="7.8515625" style="60" customWidth="1"/>
    <col min="10" max="10" width="9.8515625" style="60" customWidth="1"/>
    <col min="11" max="11" width="10.28125" style="60" customWidth="1"/>
    <col min="12" max="16384" width="9.140625" style="60" customWidth="1"/>
  </cols>
  <sheetData>
    <row r="1" spans="1:11" ht="12.75" customHeight="1">
      <c r="A1" s="293" t="s">
        <v>137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313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0" t="s">
        <v>301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ht="23.25">
      <c r="A4" s="295" t="s">
        <v>51</v>
      </c>
      <c r="B4" s="295"/>
      <c r="C4" s="295"/>
      <c r="D4" s="295"/>
      <c r="E4" s="295"/>
      <c r="F4" s="295"/>
      <c r="G4" s="295"/>
      <c r="H4" s="295"/>
      <c r="I4" s="56" t="s">
        <v>246</v>
      </c>
      <c r="J4" s="57" t="s">
        <v>284</v>
      </c>
      <c r="K4" s="57" t="s">
        <v>285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58">
        <v>2</v>
      </c>
      <c r="J5" s="59" t="s">
        <v>249</v>
      </c>
      <c r="K5" s="59" t="s">
        <v>250</v>
      </c>
    </row>
    <row r="6" spans="1:11" ht="12.75">
      <c r="A6" s="251" t="s">
        <v>131</v>
      </c>
      <c r="B6" s="252"/>
      <c r="C6" s="252"/>
      <c r="D6" s="252"/>
      <c r="E6" s="252"/>
      <c r="F6" s="252"/>
      <c r="G6" s="252"/>
      <c r="H6" s="252"/>
      <c r="I6" s="297"/>
      <c r="J6" s="297"/>
      <c r="K6" s="298"/>
    </row>
    <row r="7" spans="1:11" ht="12.75">
      <c r="A7" s="228" t="s">
        <v>35</v>
      </c>
      <c r="B7" s="229"/>
      <c r="C7" s="229"/>
      <c r="D7" s="229"/>
      <c r="E7" s="229"/>
      <c r="F7" s="229"/>
      <c r="G7" s="229"/>
      <c r="H7" s="229"/>
      <c r="I7" s="1">
        <v>1</v>
      </c>
      <c r="J7" s="5">
        <v>-25510025</v>
      </c>
      <c r="K7" s="7">
        <v>-23657463</v>
      </c>
    </row>
    <row r="8" spans="1:11" ht="12.75">
      <c r="A8" s="228" t="s">
        <v>36</v>
      </c>
      <c r="B8" s="229"/>
      <c r="C8" s="229"/>
      <c r="D8" s="229"/>
      <c r="E8" s="229"/>
      <c r="F8" s="229"/>
      <c r="G8" s="229"/>
      <c r="H8" s="229"/>
      <c r="I8" s="1">
        <v>2</v>
      </c>
      <c r="J8" s="5">
        <v>15846130</v>
      </c>
      <c r="K8" s="7">
        <v>17533776</v>
      </c>
    </row>
    <row r="9" spans="1:11" ht="12.75">
      <c r="A9" s="228" t="s">
        <v>37</v>
      </c>
      <c r="B9" s="229"/>
      <c r="C9" s="229"/>
      <c r="D9" s="229"/>
      <c r="E9" s="229"/>
      <c r="F9" s="229"/>
      <c r="G9" s="229"/>
      <c r="H9" s="229"/>
      <c r="I9" s="1">
        <v>3</v>
      </c>
      <c r="J9" s="5">
        <v>12292665</v>
      </c>
      <c r="K9" s="7">
        <v>4690859</v>
      </c>
    </row>
    <row r="10" spans="1:11" ht="12.75">
      <c r="A10" s="228" t="s">
        <v>38</v>
      </c>
      <c r="B10" s="229"/>
      <c r="C10" s="229"/>
      <c r="D10" s="229"/>
      <c r="E10" s="229"/>
      <c r="F10" s="229"/>
      <c r="G10" s="229"/>
      <c r="H10" s="229"/>
      <c r="I10" s="1">
        <v>4</v>
      </c>
      <c r="J10" s="5">
        <v>22931978</v>
      </c>
      <c r="K10" s="7">
        <v>0</v>
      </c>
    </row>
    <row r="11" spans="1:11" ht="12.75">
      <c r="A11" s="228" t="s">
        <v>39</v>
      </c>
      <c r="B11" s="229"/>
      <c r="C11" s="229"/>
      <c r="D11" s="229"/>
      <c r="E11" s="229"/>
      <c r="F11" s="229"/>
      <c r="G11" s="229"/>
      <c r="H11" s="229"/>
      <c r="I11" s="1">
        <v>5</v>
      </c>
      <c r="J11" s="5">
        <v>0</v>
      </c>
      <c r="K11" s="7">
        <v>0</v>
      </c>
    </row>
    <row r="12" spans="1:11" ht="12.75">
      <c r="A12" s="228" t="s">
        <v>43</v>
      </c>
      <c r="B12" s="229"/>
      <c r="C12" s="229"/>
      <c r="D12" s="229"/>
      <c r="E12" s="229"/>
      <c r="F12" s="229"/>
      <c r="G12" s="229"/>
      <c r="H12" s="229"/>
      <c r="I12" s="1">
        <v>6</v>
      </c>
      <c r="J12" s="5">
        <v>0</v>
      </c>
      <c r="K12" s="7">
        <v>0</v>
      </c>
    </row>
    <row r="13" spans="1:11" ht="12.75">
      <c r="A13" s="225" t="s">
        <v>132</v>
      </c>
      <c r="B13" s="226"/>
      <c r="C13" s="226"/>
      <c r="D13" s="226"/>
      <c r="E13" s="226"/>
      <c r="F13" s="226"/>
      <c r="G13" s="226"/>
      <c r="H13" s="226"/>
      <c r="I13" s="1">
        <v>7</v>
      </c>
      <c r="J13" s="127">
        <f>SUM(J7:J12)</f>
        <v>25560748</v>
      </c>
      <c r="K13" s="106">
        <f>SUM(K7:K12)</f>
        <v>-1432828</v>
      </c>
    </row>
    <row r="14" spans="1:11" ht="12.75">
      <c r="A14" s="228" t="s">
        <v>44</v>
      </c>
      <c r="B14" s="229"/>
      <c r="C14" s="229"/>
      <c r="D14" s="229"/>
      <c r="E14" s="229"/>
      <c r="F14" s="229"/>
      <c r="G14" s="229"/>
      <c r="H14" s="229"/>
      <c r="I14" s="1">
        <v>8</v>
      </c>
      <c r="J14" s="5">
        <v>0</v>
      </c>
      <c r="K14" s="7">
        <v>0</v>
      </c>
    </row>
    <row r="15" spans="1:11" ht="12.75">
      <c r="A15" s="228" t="s">
        <v>45</v>
      </c>
      <c r="B15" s="229"/>
      <c r="C15" s="229"/>
      <c r="D15" s="229"/>
      <c r="E15" s="229"/>
      <c r="F15" s="229"/>
      <c r="G15" s="229"/>
      <c r="H15" s="229"/>
      <c r="I15" s="1">
        <v>9</v>
      </c>
      <c r="J15" s="5">
        <v>0</v>
      </c>
      <c r="K15" s="7">
        <v>767655</v>
      </c>
    </row>
    <row r="16" spans="1:11" ht="12.75">
      <c r="A16" s="228" t="s">
        <v>46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>
        <v>340276</v>
      </c>
      <c r="K16" s="7">
        <v>1241365</v>
      </c>
    </row>
    <row r="17" spans="1:11" ht="12.75">
      <c r="A17" s="228" t="s">
        <v>47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>
        <v>101069</v>
      </c>
      <c r="K17" s="7">
        <v>5841596</v>
      </c>
    </row>
    <row r="18" spans="1:11" ht="12.75">
      <c r="A18" s="225" t="s">
        <v>133</v>
      </c>
      <c r="B18" s="226"/>
      <c r="C18" s="226"/>
      <c r="D18" s="226"/>
      <c r="E18" s="226"/>
      <c r="F18" s="226"/>
      <c r="G18" s="226"/>
      <c r="H18" s="226"/>
      <c r="I18" s="1">
        <v>12</v>
      </c>
      <c r="J18" s="127">
        <f>SUM(J14:J17)</f>
        <v>441345</v>
      </c>
      <c r="K18" s="106">
        <f>SUM(K14:K17)</f>
        <v>7850616</v>
      </c>
    </row>
    <row r="19" spans="1:11" ht="12.75">
      <c r="A19" s="225" t="s">
        <v>31</v>
      </c>
      <c r="B19" s="226"/>
      <c r="C19" s="226"/>
      <c r="D19" s="226"/>
      <c r="E19" s="226"/>
      <c r="F19" s="226"/>
      <c r="G19" s="226"/>
      <c r="H19" s="226"/>
      <c r="I19" s="1">
        <v>13</v>
      </c>
      <c r="J19" s="127">
        <f>IF(J13&gt;J18,J13-J18,0)</f>
        <v>25119403</v>
      </c>
      <c r="K19" s="106">
        <f>IF(K13&gt;K18,K13-K18,0)</f>
        <v>0</v>
      </c>
    </row>
    <row r="20" spans="1:11" ht="12.75">
      <c r="A20" s="225" t="s">
        <v>32</v>
      </c>
      <c r="B20" s="226"/>
      <c r="C20" s="226"/>
      <c r="D20" s="226"/>
      <c r="E20" s="226"/>
      <c r="F20" s="226"/>
      <c r="G20" s="226"/>
      <c r="H20" s="226"/>
      <c r="I20" s="1">
        <v>14</v>
      </c>
      <c r="J20" s="127">
        <f>IF(J18&gt;J13,J18-J13,0)</f>
        <v>0</v>
      </c>
      <c r="K20" s="106">
        <f>IF(K18&gt;K13,K18-K13,0)</f>
        <v>9283444</v>
      </c>
    </row>
    <row r="21" spans="1:11" ht="12.75">
      <c r="A21" s="251" t="s">
        <v>134</v>
      </c>
      <c r="B21" s="252"/>
      <c r="C21" s="252"/>
      <c r="D21" s="252"/>
      <c r="E21" s="252"/>
      <c r="F21" s="252"/>
      <c r="G21" s="252"/>
      <c r="H21" s="252"/>
      <c r="I21" s="297"/>
      <c r="J21" s="297"/>
      <c r="K21" s="298"/>
    </row>
    <row r="22" spans="1:11" ht="12.75">
      <c r="A22" s="228" t="s">
        <v>148</v>
      </c>
      <c r="B22" s="229"/>
      <c r="C22" s="229"/>
      <c r="D22" s="229"/>
      <c r="E22" s="229"/>
      <c r="F22" s="229"/>
      <c r="G22" s="229"/>
      <c r="H22" s="229"/>
      <c r="I22" s="1">
        <v>15</v>
      </c>
      <c r="J22" s="5">
        <v>0</v>
      </c>
      <c r="K22" s="7">
        <v>0</v>
      </c>
    </row>
    <row r="23" spans="1:11" ht="12.75">
      <c r="A23" s="228" t="s">
        <v>149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>
        <v>0</v>
      </c>
      <c r="K23" s="7">
        <v>0</v>
      </c>
    </row>
    <row r="24" spans="1:11" ht="12.75">
      <c r="A24" s="228" t="s">
        <v>150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>
        <v>0</v>
      </c>
      <c r="K24" s="7">
        <v>0</v>
      </c>
    </row>
    <row r="25" spans="1:11" ht="12.75">
      <c r="A25" s="228" t="s">
        <v>151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>
        <v>0</v>
      </c>
      <c r="K25" s="7">
        <v>0</v>
      </c>
    </row>
    <row r="26" spans="1:11" ht="12.75">
      <c r="A26" s="228" t="s">
        <v>152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>
        <v>6274766</v>
      </c>
      <c r="K26" s="7">
        <v>106960</v>
      </c>
    </row>
    <row r="27" spans="1:11" ht="12.75">
      <c r="A27" s="225" t="s">
        <v>138</v>
      </c>
      <c r="B27" s="226"/>
      <c r="C27" s="226"/>
      <c r="D27" s="226"/>
      <c r="E27" s="226"/>
      <c r="F27" s="226"/>
      <c r="G27" s="226"/>
      <c r="H27" s="226"/>
      <c r="I27" s="1">
        <v>20</v>
      </c>
      <c r="J27" s="127">
        <f>SUM(J22:J26)</f>
        <v>6274766</v>
      </c>
      <c r="K27" s="106">
        <f>SUM(K22:K26)</f>
        <v>106960</v>
      </c>
    </row>
    <row r="28" spans="1:11" ht="12.75">
      <c r="A28" s="228" t="s">
        <v>102</v>
      </c>
      <c r="B28" s="229"/>
      <c r="C28" s="229"/>
      <c r="D28" s="229"/>
      <c r="E28" s="229"/>
      <c r="F28" s="229"/>
      <c r="G28" s="229"/>
      <c r="H28" s="229"/>
      <c r="I28" s="1">
        <v>21</v>
      </c>
      <c r="J28" s="5">
        <v>75286993</v>
      </c>
      <c r="K28" s="7">
        <v>12252289</v>
      </c>
    </row>
    <row r="29" spans="1:11" ht="12.75">
      <c r="A29" s="228" t="s">
        <v>103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>
        <v>0</v>
      </c>
      <c r="K29" s="7">
        <v>0</v>
      </c>
    </row>
    <row r="30" spans="1:11" ht="12.75">
      <c r="A30" s="228" t="s">
        <v>11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>
        <v>0</v>
      </c>
      <c r="K30" s="7">
        <v>0</v>
      </c>
    </row>
    <row r="31" spans="1:11" ht="12.75">
      <c r="A31" s="225" t="s">
        <v>3</v>
      </c>
      <c r="B31" s="226"/>
      <c r="C31" s="226"/>
      <c r="D31" s="226"/>
      <c r="E31" s="226"/>
      <c r="F31" s="226"/>
      <c r="G31" s="226"/>
      <c r="H31" s="226"/>
      <c r="I31" s="1">
        <v>24</v>
      </c>
      <c r="J31" s="127">
        <f>SUM(J28:J30)</f>
        <v>75286993</v>
      </c>
      <c r="K31" s="106">
        <f>SUM(K28:K30)</f>
        <v>12252289</v>
      </c>
    </row>
    <row r="32" spans="1:11" ht="12.75">
      <c r="A32" s="225" t="s">
        <v>33</v>
      </c>
      <c r="B32" s="226"/>
      <c r="C32" s="226"/>
      <c r="D32" s="226"/>
      <c r="E32" s="226"/>
      <c r="F32" s="226"/>
      <c r="G32" s="226"/>
      <c r="H32" s="226"/>
      <c r="I32" s="1">
        <v>25</v>
      </c>
      <c r="J32" s="127">
        <f>IF(J27&gt;J31,J27-J31,0)</f>
        <v>0</v>
      </c>
      <c r="K32" s="106">
        <f>IF(K27&gt;K31,K27-K31,0)</f>
        <v>0</v>
      </c>
    </row>
    <row r="33" spans="1:11" ht="12.75">
      <c r="A33" s="225" t="s">
        <v>34</v>
      </c>
      <c r="B33" s="226"/>
      <c r="C33" s="226"/>
      <c r="D33" s="226"/>
      <c r="E33" s="226"/>
      <c r="F33" s="226"/>
      <c r="G33" s="226"/>
      <c r="H33" s="226"/>
      <c r="I33" s="1">
        <v>26</v>
      </c>
      <c r="J33" s="127">
        <f>IF(J31&gt;J27,J31-J27,0)</f>
        <v>69012227</v>
      </c>
      <c r="K33" s="106">
        <f>IF(K31&gt;K27,K31-K27,0)</f>
        <v>12145329</v>
      </c>
    </row>
    <row r="34" spans="1:11" ht="12.75">
      <c r="A34" s="251" t="s">
        <v>135</v>
      </c>
      <c r="B34" s="252"/>
      <c r="C34" s="252"/>
      <c r="D34" s="252"/>
      <c r="E34" s="252"/>
      <c r="F34" s="252"/>
      <c r="G34" s="252"/>
      <c r="H34" s="252"/>
      <c r="I34" s="297"/>
      <c r="J34" s="297"/>
      <c r="K34" s="298"/>
    </row>
    <row r="35" spans="1:11" ht="12.75">
      <c r="A35" s="228" t="s">
        <v>144</v>
      </c>
      <c r="B35" s="229"/>
      <c r="C35" s="229"/>
      <c r="D35" s="229"/>
      <c r="E35" s="229"/>
      <c r="F35" s="229"/>
      <c r="G35" s="229"/>
      <c r="H35" s="229"/>
      <c r="I35" s="1">
        <v>27</v>
      </c>
      <c r="J35" s="5">
        <v>0</v>
      </c>
      <c r="K35" s="7">
        <v>0</v>
      </c>
    </row>
    <row r="36" spans="1:11" ht="12.75">
      <c r="A36" s="228" t="s">
        <v>24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>
        <v>42010286</v>
      </c>
      <c r="K36" s="7">
        <v>21651962</v>
      </c>
    </row>
    <row r="37" spans="1:11" ht="12.75">
      <c r="A37" s="228" t="s">
        <v>25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>
        <v>0</v>
      </c>
      <c r="K37" s="7">
        <v>0</v>
      </c>
    </row>
    <row r="38" spans="1:11" ht="12.75">
      <c r="A38" s="225" t="s">
        <v>60</v>
      </c>
      <c r="B38" s="226"/>
      <c r="C38" s="226"/>
      <c r="D38" s="226"/>
      <c r="E38" s="226"/>
      <c r="F38" s="226"/>
      <c r="G38" s="226"/>
      <c r="H38" s="226"/>
      <c r="I38" s="1">
        <v>30</v>
      </c>
      <c r="J38" s="127">
        <f>SUM(J35:J37)</f>
        <v>42010286</v>
      </c>
      <c r="K38" s="106">
        <f>SUM(K35:K37)</f>
        <v>21651962</v>
      </c>
    </row>
    <row r="39" spans="1:11" ht="12.75">
      <c r="A39" s="228" t="s">
        <v>26</v>
      </c>
      <c r="B39" s="229"/>
      <c r="C39" s="229"/>
      <c r="D39" s="229"/>
      <c r="E39" s="229"/>
      <c r="F39" s="229"/>
      <c r="G39" s="229"/>
      <c r="H39" s="229"/>
      <c r="I39" s="1">
        <v>31</v>
      </c>
      <c r="J39" s="5"/>
      <c r="K39" s="7"/>
    </row>
    <row r="40" spans="1:11" ht="12.75">
      <c r="A40" s="228" t="s">
        <v>27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>
        <v>0</v>
      </c>
      <c r="K40" s="7">
        <v>0</v>
      </c>
    </row>
    <row r="41" spans="1:11" ht="12.75">
      <c r="A41" s="228" t="s">
        <v>28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>
        <v>0</v>
      </c>
      <c r="K41" s="7">
        <v>0</v>
      </c>
    </row>
    <row r="42" spans="1:11" ht="12.75">
      <c r="A42" s="228" t="s">
        <v>29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>
        <v>0</v>
      </c>
      <c r="K42" s="7">
        <v>0</v>
      </c>
    </row>
    <row r="43" spans="1:11" ht="12.75">
      <c r="A43" s="228" t="s">
        <v>30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>
        <v>0</v>
      </c>
      <c r="K43" s="7">
        <v>0</v>
      </c>
    </row>
    <row r="44" spans="1:11" ht="12.75">
      <c r="A44" s="225" t="s">
        <v>61</v>
      </c>
      <c r="B44" s="226"/>
      <c r="C44" s="226"/>
      <c r="D44" s="226"/>
      <c r="E44" s="226"/>
      <c r="F44" s="226"/>
      <c r="G44" s="226"/>
      <c r="H44" s="226"/>
      <c r="I44" s="1">
        <v>36</v>
      </c>
      <c r="J44" s="54">
        <f>SUM(J39:J43)</f>
        <v>0</v>
      </c>
      <c r="K44" s="47">
        <f>SUM(K39:K43)</f>
        <v>0</v>
      </c>
    </row>
    <row r="45" spans="1:11" ht="12.75">
      <c r="A45" s="225" t="s">
        <v>12</v>
      </c>
      <c r="B45" s="226"/>
      <c r="C45" s="226"/>
      <c r="D45" s="226"/>
      <c r="E45" s="226"/>
      <c r="F45" s="226"/>
      <c r="G45" s="226"/>
      <c r="H45" s="226"/>
      <c r="I45" s="1">
        <v>37</v>
      </c>
      <c r="J45" s="127">
        <f>IF(J38&gt;J44,J38-J44,0)</f>
        <v>42010286</v>
      </c>
      <c r="K45" s="106">
        <f>IF(K38&gt;K44,K38-K44,0)</f>
        <v>21651962</v>
      </c>
    </row>
    <row r="46" spans="1:11" ht="12.75">
      <c r="A46" s="225" t="s">
        <v>13</v>
      </c>
      <c r="B46" s="226"/>
      <c r="C46" s="226"/>
      <c r="D46" s="226"/>
      <c r="E46" s="226"/>
      <c r="F46" s="226"/>
      <c r="G46" s="226"/>
      <c r="H46" s="226"/>
      <c r="I46" s="1">
        <v>38</v>
      </c>
      <c r="J46" s="127">
        <f>IF(J44&gt;J38,J44-J38,0)</f>
        <v>0</v>
      </c>
      <c r="K46" s="106">
        <f>IF(K44&gt;K38,K44-K38,0)</f>
        <v>0</v>
      </c>
    </row>
    <row r="47" spans="1:11" ht="12.75">
      <c r="A47" s="228" t="s">
        <v>62</v>
      </c>
      <c r="B47" s="229"/>
      <c r="C47" s="229"/>
      <c r="D47" s="229"/>
      <c r="E47" s="229"/>
      <c r="F47" s="229"/>
      <c r="G47" s="229"/>
      <c r="H47" s="229"/>
      <c r="I47" s="1">
        <v>39</v>
      </c>
      <c r="J47" s="54">
        <f>IF(J19-J20+J32-J33+J45-J46&gt;0,J19-J20+J32-J33+J45-J46,0)</f>
        <v>0</v>
      </c>
      <c r="K47" s="47">
        <f>IF(K19-K20+K32-K33+K45-K46&gt;0,K19-K20+K32-K33+K45-K46,0)</f>
        <v>223189</v>
      </c>
    </row>
    <row r="48" spans="1:11" ht="12.75">
      <c r="A48" s="228" t="s">
        <v>63</v>
      </c>
      <c r="B48" s="229"/>
      <c r="C48" s="229"/>
      <c r="D48" s="229"/>
      <c r="E48" s="229"/>
      <c r="F48" s="229"/>
      <c r="G48" s="229"/>
      <c r="H48" s="229"/>
      <c r="I48" s="1">
        <v>40</v>
      </c>
      <c r="J48" s="54">
        <f>IF(J20-J19+J33-J32+J46-J45&gt;0,J20-J19+J33-J32+J46-J45,0)</f>
        <v>1882538</v>
      </c>
      <c r="K48" s="47">
        <f>IF(K20-K19+K33-K32+K46-K45&gt;0,K20-K19+K33-K32+K46-K45,0)</f>
        <v>0</v>
      </c>
    </row>
    <row r="49" spans="1:11" ht="12.75">
      <c r="A49" s="228" t="s">
        <v>136</v>
      </c>
      <c r="B49" s="229"/>
      <c r="C49" s="229"/>
      <c r="D49" s="229"/>
      <c r="E49" s="229"/>
      <c r="F49" s="229"/>
      <c r="G49" s="229"/>
      <c r="H49" s="229"/>
      <c r="I49" s="1">
        <v>41</v>
      </c>
      <c r="J49" s="5">
        <v>2800953</v>
      </c>
      <c r="K49" s="7">
        <v>1944680</v>
      </c>
    </row>
    <row r="50" spans="1:11" ht="12.75">
      <c r="A50" s="228" t="s">
        <v>145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f>J47</f>
        <v>0</v>
      </c>
      <c r="K50" s="7">
        <f>K47</f>
        <v>223189</v>
      </c>
    </row>
    <row r="51" spans="1:11" ht="12.75">
      <c r="A51" s="228" t="s">
        <v>146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>
        <f>J48</f>
        <v>1882538</v>
      </c>
      <c r="K51" s="7">
        <f>K48</f>
        <v>0</v>
      </c>
    </row>
    <row r="52" spans="1:11" ht="12.75">
      <c r="A52" s="243" t="s">
        <v>147</v>
      </c>
      <c r="B52" s="244"/>
      <c r="C52" s="244"/>
      <c r="D52" s="244"/>
      <c r="E52" s="244"/>
      <c r="F52" s="244"/>
      <c r="G52" s="244"/>
      <c r="H52" s="244"/>
      <c r="I52" s="4">
        <v>44</v>
      </c>
      <c r="J52" s="55">
        <f>J49+J50-J51</f>
        <v>918415</v>
      </c>
      <c r="K52" s="52">
        <f>K49+K50-K51</f>
        <v>2167869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10" zoomScalePageLayoutView="0" workbookViewId="0" topLeftCell="A1">
      <selection activeCell="O15" sqref="O15"/>
    </sheetView>
  </sheetViews>
  <sheetFormatPr defaultColWidth="9.140625" defaultRowHeight="12.75"/>
  <cols>
    <col min="1" max="4" width="9.140625" style="132" customWidth="1"/>
    <col min="5" max="5" width="10.140625" style="132" bestFit="1" customWidth="1"/>
    <col min="6" max="7" width="9.140625" style="132" customWidth="1"/>
    <col min="8" max="8" width="5.140625" style="132" customWidth="1"/>
    <col min="9" max="9" width="8.421875" style="132" customWidth="1"/>
    <col min="10" max="10" width="9.8515625" style="132" customWidth="1"/>
    <col min="11" max="11" width="10.00390625" style="132" customWidth="1"/>
    <col min="12" max="16384" width="9.140625" style="132" customWidth="1"/>
  </cols>
  <sheetData>
    <row r="1" spans="1:12" ht="12.75">
      <c r="A1" s="305" t="s">
        <v>247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131"/>
    </row>
    <row r="2" spans="1:12" ht="15.75">
      <c r="A2" s="38"/>
      <c r="B2" s="130"/>
      <c r="C2" s="315" t="s">
        <v>248</v>
      </c>
      <c r="D2" s="315"/>
      <c r="E2" s="170">
        <v>41640</v>
      </c>
      <c r="F2" s="39" t="s">
        <v>217</v>
      </c>
      <c r="G2" s="316">
        <v>41729</v>
      </c>
      <c r="H2" s="317"/>
      <c r="I2" s="130"/>
      <c r="J2" s="169"/>
      <c r="K2" s="169"/>
      <c r="L2" s="133"/>
    </row>
    <row r="3" spans="1:11" ht="23.25">
      <c r="A3" s="318" t="s">
        <v>51</v>
      </c>
      <c r="B3" s="318"/>
      <c r="C3" s="318"/>
      <c r="D3" s="318"/>
      <c r="E3" s="318"/>
      <c r="F3" s="318"/>
      <c r="G3" s="318"/>
      <c r="H3" s="318"/>
      <c r="I3" s="63" t="s">
        <v>271</v>
      </c>
      <c r="J3" s="64" t="s">
        <v>125</v>
      </c>
      <c r="K3" s="64" t="s">
        <v>126</v>
      </c>
    </row>
    <row r="4" spans="1:11" ht="12.75">
      <c r="A4" s="319">
        <v>1</v>
      </c>
      <c r="B4" s="319"/>
      <c r="C4" s="319"/>
      <c r="D4" s="319"/>
      <c r="E4" s="319"/>
      <c r="F4" s="319"/>
      <c r="G4" s="319"/>
      <c r="H4" s="319"/>
      <c r="I4" s="66">
        <v>2</v>
      </c>
      <c r="J4" s="65" t="s">
        <v>249</v>
      </c>
      <c r="K4" s="65" t="s">
        <v>250</v>
      </c>
    </row>
    <row r="5" spans="1:11" ht="12.75">
      <c r="A5" s="307" t="s">
        <v>251</v>
      </c>
      <c r="B5" s="308"/>
      <c r="C5" s="308"/>
      <c r="D5" s="308"/>
      <c r="E5" s="308"/>
      <c r="F5" s="308"/>
      <c r="G5" s="308"/>
      <c r="H5" s="308"/>
      <c r="I5" s="40">
        <v>1</v>
      </c>
      <c r="J5" s="41">
        <v>185315700</v>
      </c>
      <c r="K5" s="41">
        <v>185315700</v>
      </c>
    </row>
    <row r="6" spans="1:11" ht="12.75">
      <c r="A6" s="307" t="s">
        <v>252</v>
      </c>
      <c r="B6" s="308"/>
      <c r="C6" s="308"/>
      <c r="D6" s="308"/>
      <c r="E6" s="308"/>
      <c r="F6" s="308"/>
      <c r="G6" s="308"/>
      <c r="H6" s="308"/>
      <c r="I6" s="40">
        <v>2</v>
      </c>
      <c r="J6" s="42">
        <v>8630224</v>
      </c>
      <c r="K6" s="42">
        <v>8630224</v>
      </c>
    </row>
    <row r="7" spans="1:11" ht="12.75">
      <c r="A7" s="307" t="s">
        <v>253</v>
      </c>
      <c r="B7" s="308"/>
      <c r="C7" s="308"/>
      <c r="D7" s="308"/>
      <c r="E7" s="308"/>
      <c r="F7" s="308"/>
      <c r="G7" s="308"/>
      <c r="H7" s="308"/>
      <c r="I7" s="40">
        <v>3</v>
      </c>
      <c r="J7" s="42">
        <v>9593340</v>
      </c>
      <c r="K7" s="42">
        <v>9593340</v>
      </c>
    </row>
    <row r="8" spans="1:11" ht="12.75">
      <c r="A8" s="307" t="s">
        <v>254</v>
      </c>
      <c r="B8" s="308"/>
      <c r="C8" s="308"/>
      <c r="D8" s="308"/>
      <c r="E8" s="308"/>
      <c r="F8" s="308"/>
      <c r="G8" s="308"/>
      <c r="H8" s="308"/>
      <c r="I8" s="40">
        <v>4</v>
      </c>
      <c r="J8" s="42">
        <v>36370112</v>
      </c>
      <c r="K8" s="42">
        <v>39895194</v>
      </c>
    </row>
    <row r="9" spans="1:11" ht="12.75">
      <c r="A9" s="307" t="s">
        <v>255</v>
      </c>
      <c r="B9" s="308"/>
      <c r="C9" s="308"/>
      <c r="D9" s="308"/>
      <c r="E9" s="308"/>
      <c r="F9" s="308"/>
      <c r="G9" s="308"/>
      <c r="H9" s="308"/>
      <c r="I9" s="40">
        <v>5</v>
      </c>
      <c r="J9" s="42">
        <v>3525083</v>
      </c>
      <c r="K9" s="42">
        <v>-23657463</v>
      </c>
    </row>
    <row r="10" spans="1:11" ht="12.75">
      <c r="A10" s="307" t="s">
        <v>256</v>
      </c>
      <c r="B10" s="308"/>
      <c r="C10" s="308"/>
      <c r="D10" s="308"/>
      <c r="E10" s="308"/>
      <c r="F10" s="308"/>
      <c r="G10" s="308"/>
      <c r="H10" s="308"/>
      <c r="I10" s="40">
        <v>6</v>
      </c>
      <c r="J10" s="42">
        <v>481080898</v>
      </c>
      <c r="K10" s="42">
        <v>476720520</v>
      </c>
    </row>
    <row r="11" spans="1:11" ht="12.75">
      <c r="A11" s="307" t="s">
        <v>257</v>
      </c>
      <c r="B11" s="308"/>
      <c r="C11" s="308"/>
      <c r="D11" s="308"/>
      <c r="E11" s="308"/>
      <c r="F11" s="308"/>
      <c r="G11" s="308"/>
      <c r="H11" s="308"/>
      <c r="I11" s="40">
        <v>7</v>
      </c>
      <c r="J11" s="42">
        <v>0</v>
      </c>
      <c r="K11" s="42">
        <v>0</v>
      </c>
    </row>
    <row r="12" spans="1:11" ht="12.75">
      <c r="A12" s="307" t="s">
        <v>258</v>
      </c>
      <c r="B12" s="308"/>
      <c r="C12" s="308"/>
      <c r="D12" s="308"/>
      <c r="E12" s="308"/>
      <c r="F12" s="308"/>
      <c r="G12" s="308"/>
      <c r="H12" s="308"/>
      <c r="I12" s="40">
        <v>8</v>
      </c>
      <c r="J12" s="42">
        <v>0</v>
      </c>
      <c r="K12" s="42">
        <v>0</v>
      </c>
    </row>
    <row r="13" spans="1:11" ht="12.75">
      <c r="A13" s="307" t="s">
        <v>259</v>
      </c>
      <c r="B13" s="308"/>
      <c r="C13" s="308"/>
      <c r="D13" s="308"/>
      <c r="E13" s="308"/>
      <c r="F13" s="308"/>
      <c r="G13" s="308"/>
      <c r="H13" s="308"/>
      <c r="I13" s="40">
        <v>9</v>
      </c>
      <c r="J13" s="42">
        <v>0</v>
      </c>
      <c r="K13" s="42">
        <v>0</v>
      </c>
    </row>
    <row r="14" spans="1:11" ht="12.75">
      <c r="A14" s="309" t="s">
        <v>260</v>
      </c>
      <c r="B14" s="310"/>
      <c r="C14" s="310"/>
      <c r="D14" s="310"/>
      <c r="E14" s="310"/>
      <c r="F14" s="310"/>
      <c r="G14" s="310"/>
      <c r="H14" s="310"/>
      <c r="I14" s="40">
        <v>10</v>
      </c>
      <c r="J14" s="61">
        <f>SUM(J5:J13)</f>
        <v>724515357</v>
      </c>
      <c r="K14" s="61">
        <f>SUM(K5:K13)</f>
        <v>696497515</v>
      </c>
    </row>
    <row r="15" spans="1:11" ht="12.75">
      <c r="A15" s="307" t="s">
        <v>261</v>
      </c>
      <c r="B15" s="308"/>
      <c r="C15" s="308"/>
      <c r="D15" s="308"/>
      <c r="E15" s="308"/>
      <c r="F15" s="308"/>
      <c r="G15" s="308"/>
      <c r="H15" s="308"/>
      <c r="I15" s="40">
        <v>11</v>
      </c>
      <c r="J15" s="42">
        <v>0</v>
      </c>
      <c r="K15" s="42">
        <v>0</v>
      </c>
    </row>
    <row r="16" spans="1:11" ht="12.75">
      <c r="A16" s="307" t="s">
        <v>262</v>
      </c>
      <c r="B16" s="308"/>
      <c r="C16" s="308"/>
      <c r="D16" s="308"/>
      <c r="E16" s="308"/>
      <c r="F16" s="308"/>
      <c r="G16" s="308"/>
      <c r="H16" s="308"/>
      <c r="I16" s="40">
        <v>12</v>
      </c>
      <c r="J16" s="42">
        <v>120270224</v>
      </c>
      <c r="K16" s="42">
        <v>119180130</v>
      </c>
    </row>
    <row r="17" spans="1:11" ht="12.75">
      <c r="A17" s="307" t="s">
        <v>263</v>
      </c>
      <c r="B17" s="308"/>
      <c r="C17" s="308"/>
      <c r="D17" s="308"/>
      <c r="E17" s="308"/>
      <c r="F17" s="308"/>
      <c r="G17" s="308"/>
      <c r="H17" s="308"/>
      <c r="I17" s="40">
        <v>13</v>
      </c>
      <c r="J17" s="42">
        <v>0</v>
      </c>
      <c r="K17" s="42">
        <v>0</v>
      </c>
    </row>
    <row r="18" spans="1:11" ht="12.75">
      <c r="A18" s="307" t="s">
        <v>264</v>
      </c>
      <c r="B18" s="308"/>
      <c r="C18" s="308"/>
      <c r="D18" s="308"/>
      <c r="E18" s="308"/>
      <c r="F18" s="308"/>
      <c r="G18" s="308"/>
      <c r="H18" s="308"/>
      <c r="I18" s="40">
        <v>14</v>
      </c>
      <c r="J18" s="42">
        <v>0</v>
      </c>
      <c r="K18" s="42">
        <v>0</v>
      </c>
    </row>
    <row r="19" spans="1:11" ht="12.75">
      <c r="A19" s="307" t="s">
        <v>265</v>
      </c>
      <c r="B19" s="308"/>
      <c r="C19" s="308"/>
      <c r="D19" s="308"/>
      <c r="E19" s="308"/>
      <c r="F19" s="308"/>
      <c r="G19" s="308"/>
      <c r="H19" s="308"/>
      <c r="I19" s="40">
        <v>15</v>
      </c>
      <c r="J19" s="42">
        <v>0</v>
      </c>
      <c r="K19" s="42">
        <v>0</v>
      </c>
    </row>
    <row r="20" spans="1:11" ht="12.75">
      <c r="A20" s="307" t="s">
        <v>266</v>
      </c>
      <c r="B20" s="308"/>
      <c r="C20" s="308"/>
      <c r="D20" s="308"/>
      <c r="E20" s="308"/>
      <c r="F20" s="308"/>
      <c r="G20" s="308"/>
      <c r="H20" s="308"/>
      <c r="I20" s="40">
        <v>16</v>
      </c>
      <c r="J20" s="42">
        <v>0</v>
      </c>
      <c r="K20" s="42">
        <v>0</v>
      </c>
    </row>
    <row r="21" spans="1:11" ht="12.75">
      <c r="A21" s="309" t="s">
        <v>267</v>
      </c>
      <c r="B21" s="310"/>
      <c r="C21" s="310"/>
      <c r="D21" s="310"/>
      <c r="E21" s="310"/>
      <c r="F21" s="310"/>
      <c r="G21" s="310"/>
      <c r="H21" s="310"/>
      <c r="I21" s="40">
        <v>17</v>
      </c>
      <c r="J21" s="62">
        <f>SUM(J15:J20)</f>
        <v>120270224</v>
      </c>
      <c r="K21" s="62">
        <f>SUM(K15:K20)</f>
        <v>119180130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299" t="s">
        <v>268</v>
      </c>
      <c r="B23" s="300"/>
      <c r="C23" s="300"/>
      <c r="D23" s="300"/>
      <c r="E23" s="300"/>
      <c r="F23" s="300"/>
      <c r="G23" s="300"/>
      <c r="H23" s="300"/>
      <c r="I23" s="43">
        <v>18</v>
      </c>
      <c r="J23" s="41"/>
      <c r="K23" s="41"/>
    </row>
    <row r="24" spans="1:11" ht="17.25" customHeight="1">
      <c r="A24" s="301" t="s">
        <v>269</v>
      </c>
      <c r="B24" s="302"/>
      <c r="C24" s="302"/>
      <c r="D24" s="302"/>
      <c r="E24" s="302"/>
      <c r="F24" s="302"/>
      <c r="G24" s="302"/>
      <c r="H24" s="302"/>
      <c r="I24" s="44">
        <v>19</v>
      </c>
      <c r="J24" s="62"/>
      <c r="K24" s="62"/>
    </row>
    <row r="25" spans="1:11" ht="30" customHeight="1">
      <c r="A25" s="303" t="s">
        <v>270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M6" sqref="M6"/>
    </sheetView>
  </sheetViews>
  <sheetFormatPr defaultColWidth="8.8515625" defaultRowHeight="12.75"/>
  <cols>
    <col min="1" max="11" width="8.8515625" style="129" customWidth="1"/>
    <col min="12" max="12" width="9.00390625" style="129" bestFit="1" customWidth="1"/>
    <col min="13" max="16384" width="8.8515625" style="129" customWidth="1"/>
  </cols>
  <sheetData>
    <row r="1" spans="1:10" ht="15.75">
      <c r="A1" s="322" t="s">
        <v>314</v>
      </c>
      <c r="B1" s="322"/>
      <c r="C1" s="322"/>
      <c r="D1" s="322"/>
      <c r="E1" s="322"/>
      <c r="F1" s="322"/>
      <c r="G1" s="322"/>
      <c r="H1" s="322"/>
      <c r="I1" s="322"/>
      <c r="J1" s="322"/>
    </row>
    <row r="3" ht="12.75" customHeight="1">
      <c r="A3" s="140" t="s">
        <v>309</v>
      </c>
    </row>
    <row r="4" spans="1:10" ht="94.5" customHeight="1">
      <c r="A4" s="321" t="s">
        <v>315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30" customHeight="1">
      <c r="A5" s="321" t="s">
        <v>303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1:10" ht="27.75" customHeight="1">
      <c r="A6" s="321" t="s">
        <v>304</v>
      </c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>
      <c r="A7" s="320"/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320" t="s">
        <v>305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10" ht="43.5" customHeight="1">
      <c r="A9" s="321" t="s">
        <v>310</v>
      </c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>
      <c r="A10" s="323"/>
      <c r="B10" s="323"/>
      <c r="C10" s="323"/>
      <c r="D10" s="323"/>
      <c r="E10" s="323"/>
      <c r="F10" s="323"/>
      <c r="G10" s="323"/>
      <c r="H10" s="323"/>
      <c r="I10" s="323"/>
      <c r="J10" s="323"/>
    </row>
    <row r="11" spans="1:10" ht="16.5" customHeight="1">
      <c r="A11" s="320" t="s">
        <v>306</v>
      </c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11" customHeight="1">
      <c r="A12" s="324" t="s">
        <v>317</v>
      </c>
      <c r="B12" s="324"/>
      <c r="C12" s="324"/>
      <c r="D12" s="324"/>
      <c r="E12" s="324"/>
      <c r="F12" s="324"/>
      <c r="G12" s="324"/>
      <c r="H12" s="324"/>
      <c r="I12" s="324"/>
      <c r="J12" s="324"/>
    </row>
    <row r="13" spans="1:10" ht="146.25" customHeight="1">
      <c r="A13" s="321" t="s">
        <v>318</v>
      </c>
      <c r="B13" s="321"/>
      <c r="C13" s="321"/>
      <c r="D13" s="321"/>
      <c r="E13" s="321"/>
      <c r="F13" s="321"/>
      <c r="G13" s="321"/>
      <c r="H13" s="321"/>
      <c r="I13" s="321"/>
      <c r="J13" s="321"/>
    </row>
    <row r="14" spans="1:10" ht="12.75">
      <c r="A14" s="323"/>
      <c r="B14" s="323"/>
      <c r="C14" s="323"/>
      <c r="D14" s="323"/>
      <c r="E14" s="323"/>
      <c r="F14" s="323"/>
      <c r="G14" s="323"/>
      <c r="H14" s="323"/>
      <c r="I14" s="323"/>
      <c r="J14" s="323"/>
    </row>
    <row r="15" spans="1:10" ht="12.75">
      <c r="A15" s="320" t="s">
        <v>307</v>
      </c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54" customHeight="1">
      <c r="A16" s="321" t="s">
        <v>316</v>
      </c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0" ht="73.5" customHeight="1">
      <c r="A17" s="324" t="s">
        <v>319</v>
      </c>
      <c r="B17" s="324"/>
      <c r="C17" s="324"/>
      <c r="D17" s="324"/>
      <c r="E17" s="324"/>
      <c r="F17" s="324"/>
      <c r="G17" s="324"/>
      <c r="H17" s="324"/>
      <c r="I17" s="324"/>
      <c r="J17" s="324"/>
    </row>
    <row r="18" spans="1:10" ht="40.5" customHeight="1">
      <c r="A18" s="324" t="s">
        <v>320</v>
      </c>
      <c r="B18" s="324"/>
      <c r="C18" s="324"/>
      <c r="D18" s="324"/>
      <c r="E18" s="324"/>
      <c r="F18" s="324"/>
      <c r="G18" s="324"/>
      <c r="H18" s="324"/>
      <c r="I18" s="324"/>
      <c r="J18" s="324"/>
    </row>
    <row r="19" spans="1:10" ht="35.25" customHeight="1">
      <c r="A19" s="321" t="s">
        <v>308</v>
      </c>
      <c r="B19" s="321"/>
      <c r="C19" s="321"/>
      <c r="D19" s="321"/>
      <c r="E19" s="321"/>
      <c r="F19" s="321"/>
      <c r="G19" s="321"/>
      <c r="H19" s="321"/>
      <c r="I19" s="321"/>
      <c r="J19" s="321"/>
    </row>
  </sheetData>
  <sheetProtection/>
  <mergeCells count="17">
    <mergeCell ref="A16:J16"/>
    <mergeCell ref="A17:J17"/>
    <mergeCell ref="A18:J18"/>
    <mergeCell ref="A19:J19"/>
    <mergeCell ref="A12:J12"/>
    <mergeCell ref="A13:J13"/>
    <mergeCell ref="A14:J14"/>
    <mergeCell ref="A15:J15"/>
    <mergeCell ref="A1:J1"/>
    <mergeCell ref="A8:J8"/>
    <mergeCell ref="A9:J9"/>
    <mergeCell ref="A10:J10"/>
    <mergeCell ref="A11:J11"/>
    <mergeCell ref="A4:J4"/>
    <mergeCell ref="A5:J5"/>
    <mergeCell ref="A6:J6"/>
    <mergeCell ref="A7:J7"/>
  </mergeCells>
  <printOptions/>
  <pageMargins left="0.75" right="0.75" top="1" bottom="0.55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bmagazin</cp:lastModifiedBy>
  <cp:lastPrinted>2014-05-08T12:07:55Z</cp:lastPrinted>
  <dcterms:created xsi:type="dcterms:W3CDTF">2008-10-17T11:51:54Z</dcterms:created>
  <dcterms:modified xsi:type="dcterms:W3CDTF">2014-05-08T12:10:23Z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-2127759487</vt:i4>
  </property>
  <property fmtid="{D5CDD505-2E9C-101B-9397-08002B2CF9AE}" pid="3" name="_EmailSubject">
    <vt:lpwstr>31.03.13.</vt:lpwstr>
  </property>
  <property fmtid="{D5CDD505-2E9C-101B-9397-08002B2CF9AE}" pid="4" name="_AuthorEmail">
    <vt:lpwstr>fin.bozena@solaris.hr</vt:lpwstr>
  </property>
  <property fmtid="{D5CDD505-2E9C-101B-9397-08002B2CF9AE}" pid="5" name="_AuthorEmailDisplayName">
    <vt:lpwstr>Bozena Čogelja Magazin</vt:lpwstr>
  </property>
  <property fmtid="{D5CDD505-2E9C-101B-9397-08002B2CF9AE}" pid="6" name="_PreviousAdHocReviewCycleID">
    <vt:i4>1878946610</vt:i4>
  </property>
  <property fmtid="{D5CDD505-2E9C-101B-9397-08002B2CF9AE}" pid="7" name="_ReviewingToolsShownOnce">
    <vt:lpwstr/>
  </property>
</Properties>
</file>