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'Bilješke'!$A$1:$J$19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<sst xmlns="http://schemas.openxmlformats.org/spreadsheetml/2006/main" count="354" uniqueCount="321">
  <si>
    <t>Rezultat poslovanja u prvih 6 mjeseci 2014.g. izražen kroz  ostvareni gubitak, nešto je bolji nego u istom razdoblju 2013.g. (2013.g.- sveobuhvatni gubitak 14.209.800 kn, 2014. - gubitak 13.769.495 kn). 
Zbog izmjene načina evidentiranja ukidanja revalorizacijskih rezervi u 2013.g., usporedivi su sveobuhvatni
gubitak iz 2013.g. i 2014.g, a ne gubitak razdoblja.</t>
  </si>
  <si>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</si>
  <si>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</si>
  <si>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</si>
  <si>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</si>
  <si>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</si>
  <si>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</si>
  <si>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</si>
  <si>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</si>
  <si>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</si>
  <si>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</si>
  <si>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</si>
  <si>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</si>
  <si>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</si>
  <si>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</si>
  <si>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</si>
  <si>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</si>
  <si>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</si>
  <si>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</si>
  <si>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</si>
  <si>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</si>
  <si>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</si>
  <si>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</si>
  <si>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</si>
  <si>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</si>
  <si>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</si>
  <si>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</si>
  <si>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</si>
  <si>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</si>
  <si>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</si>
  <si>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</si>
  <si>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</si>
  <si>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</si>
  <si>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</si>
  <si>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</si>
  <si>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</si>
  <si>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</si>
  <si>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</si>
  <si>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</si>
  <si>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</si>
  <si>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</si>
  <si>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</si>
  <si>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</si>
  <si>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</si>
  <si>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</si>
  <si>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</si>
  <si>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</si>
  <si>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</si>
  <si>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</si>
  <si>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</si>
  <si>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</si>
  <si>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</si>
  <si>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</si>
  <si>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</si>
  <si>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</si>
  <si>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</si>
  <si>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</si>
  <si>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</si>
  <si>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</si>
  <si>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</si>
  <si>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</si>
  <si>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</si>
  <si>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</si>
  <si>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</si>
  <si>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</si>
  <si>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</si>
  <si>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</si>
  <si>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</si>
  <si>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</si>
  <si>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</si>
  <si>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</si>
  <si>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</si>
  <si>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</si>
  <si>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</si>
  <si>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</si>
  <si>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</si>
  <si>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</si>
  <si>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</si>
  <si>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</si>
  <si>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</si>
  <si>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</si>
  <si>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</si>
  <si>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</si>
  <si>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</si>
  <si>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</si>
  <si>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</si>
  <si>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</si>
  <si>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</si>
  <si>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</si>
  <si>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</si>
  <si>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</si>
  <si>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</si>
  <si>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</si>
  <si>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</si>
  <si>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</si>
  <si>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</si>
  <si>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</si>
  <si>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</si>
  <si>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</si>
  <si>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</si>
  <si>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</si>
  <si>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</si>
  <si>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</si>
  <si>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</si>
  <si>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</si>
  <si>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</si>
  <si>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</si>
  <si>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</si>
  <si>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</si>
  <si>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</si>
  <si>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</si>
  <si>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</si>
  <si>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</si>
  <si>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</si>
  <si>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</si>
  <si>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</si>
  <si>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</si>
  <si>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</si>
  <si>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</si>
  <si>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</si>
  <si>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</si>
  <si>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</si>
  <si>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</si>
  <si>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</si>
  <si>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</si>
  <si>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</si>
  <si>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</si>
  <si>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</si>
  <si>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</si>
  <si>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</si>
  <si>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</si>
  <si>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</si>
  <si>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</si>
  <si>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</si>
  <si>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</si>
  <si>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</si>
  <si>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</si>
  <si>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</si>
  <si>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</si>
  <si>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</si>
  <si>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</si>
  <si>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</si>
  <si>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</si>
  <si>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</si>
  <si>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</si>
  <si>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</si>
  <si>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</si>
  <si>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</si>
  <si>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</si>
  <si>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</si>
  <si>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</si>
  <si>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</si>
  <si>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</si>
  <si>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</si>
  <si>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</si>
  <si>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</si>
  <si>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</si>
  <si>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</si>
  <si>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</si>
  <si>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</si>
  <si>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</si>
  <si>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</si>
  <si>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</si>
  <si>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</si>
  <si>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</si>
  <si>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</si>
  <si>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</si>
  <si>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</si>
  <si>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</si>
  <si>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</si>
  <si>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</si>
  <si>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</si>
  <si>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</si>
  <si>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</si>
  <si>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</si>
  <si>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</si>
  <si>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</si>
  <si>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</si>
  <si>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</si>
  <si>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</si>
  <si>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</si>
  <si>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</si>
  <si>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</si>
  <si>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</si>
  <si>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</si>
  <si>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</si>
  <si>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</si>
  <si>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</si>
  <si>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</si>
  <si>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</si>
  <si>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</si>
  <si>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</si>
  <si>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</si>
  <si>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</si>
  <si>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</si>
  <si>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</si>
  <si>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</si>
  <si>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</si>
  <si>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</si>
  <si>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</si>
  <si>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</si>
  <si>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</si>
  <si>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</si>
  <si>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</si>
  <si>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</si>
  <si>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</si>
  <si>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</si>
  <si>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</si>
  <si>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</si>
  <si>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</si>
  <si>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</si>
  <si>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</si>
  <si>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</si>
  <si>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</si>
  <si>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</si>
  <si>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</si>
  <si>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</si>
  <si>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</si>
  <si>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</si>
  <si>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</si>
  <si>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</si>
  <si>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</si>
  <si>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</si>
  <si>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</si>
  <si>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</si>
  <si>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</si>
  <si>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</si>
  <si>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</si>
  <si>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</si>
  <si>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</si>
  <si>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</si>
  <si>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</si>
  <si>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</si>
  <si>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</si>
  <si>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</si>
  <si>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</si>
  <si>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</si>
  <si>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</si>
  <si>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</si>
  <si>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</si>
  <si>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</si>
  <si>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</si>
  <si>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</si>
  <si>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</si>
  <si>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</si>
  <si>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</si>
  <si>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</si>
  <si>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</si>
  <si>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</si>
  <si>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</si>
  <si>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</si>
  <si>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</si>
  <si>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</si>
  <si>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</si>
  <si>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</si>
  <si>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</si>
  <si>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</si>
  <si>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</si>
  <si>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</si>
  <si>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</si>
  <si>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</si>
  <si>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</si>
  <si>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</si>
  <si>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</si>
  <si>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</si>
  <si>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</si>
  <si>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</si>
  <si>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</si>
  <si>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</si>
  <si>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</si>
  <si>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</si>
  <si>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</si>
  <si>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</si>
  <si>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</si>
  <si>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</si>
  <si>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</si>
  <si>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</si>
  <si>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</si>
  <si>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</si>
  <si>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</si>
  <si>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</si>
  <si>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</si>
  <si>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</si>
  <si>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</si>
  <si>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</si>
  <si>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</si>
  <si>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</si>
  <si>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</si>
  <si>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</si>
  <si>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</si>
  <si>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</si>
  <si>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</si>
  <si>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</si>
  <si>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</si>
  <si>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</si>
  <si>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</si>
  <si>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</si>
  <si>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</si>
  <si>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</si>
  <si>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</si>
  <si>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</si>
  <si>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</si>
  <si>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</si>
  <si>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</si>
  <si>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t>Organi Društva su Skupština, Nadzorni odbor i Uprava. U promatranom razdoblju nije došlo do nikakvih 
promjena u njihovu sastavu.</t>
  </si>
  <si>
    <t>"Solaris" d.d. pruža usluge smještaja i prehrane u hotelima tijekom čitave godine, a u sezoni se još pružaju usluge prehrane i pića gostima campa te usluge marine i druge usluge gostima turističkog naselja.</t>
  </si>
  <si>
    <t>2. Temelji za sastavljanje financijskih izvješća</t>
  </si>
  <si>
    <t>3. Bilješke uz Bilancu</t>
  </si>
  <si>
    <t>4. Bilješke uz Račun dobiti i gubitka</t>
  </si>
  <si>
    <t>1. Opći podaci o društvu</t>
  </si>
  <si>
    <t>Financijski izvještaji Društva sastavljeni su sukladno Međunarodnim standardima financijskog izvješćivanja 
(MSFI) odobrenih za primjenu u Republici Hrvatskoj. Financijski izvještaji izrađeni su primjenom metode povijesnog troška i načela vremenske neograničenosti poslovanja.</t>
  </si>
  <si>
    <t>Bilješke uz financijske izvještaje (za razdoblje 01.01. - 31.03.2014.)</t>
  </si>
  <si>
    <t>30.06.2014.</t>
  </si>
  <si>
    <t>stanje na dan 30.06.2014.</t>
  </si>
  <si>
    <t>u razdoblju 01.01.2014. do 30.06.2014.</t>
  </si>
  <si>
    <t xml:space="preserve">Društvo je upisano dana 26.listopada 1995.godine u sudski registar Trgovačkog suda u Splitu rješenjem broj Tt-95/130-2 pod matičnim brojem subjekta MBS: 060001583. Na dan 31. prosinca 2002. godine registar područja prenesen je u Trgovački sud u Šibeniku.
Temeljni kapital društva koji iznosi 185.315.700 kn podijeljen je na 617.719 dionica nominalne vrijednosti 300 kuna. 
U razdoblju 01.01.-30.06.2014. godine nije bilo podjele novih dionica, ali je došlo do povećanja učešća vlastitih dionica (za 4.160 dionica ili 0,67%). </t>
  </si>
  <si>
    <r>
      <t>Ukupni rashodi</t>
    </r>
    <r>
      <rPr>
        <sz val="10"/>
        <color indexed="8"/>
        <rFont val="Arial"/>
        <family val="2"/>
      </rPr>
      <t xml:space="preserve"> veći su za 7.473.526 kn ili za 8% u odnosu na isto razdoblje 2013. godine. Pri tom su poslovni rashodi bili veći za 6.838.649 kn ili 8%, a financijski rashodi (kamate i negativne tečajne razlike)  za 898.106 kn ili 11%. U isto vrijeme, izvanredbi rashodi su manji za 263.229 kn.</t>
    </r>
  </si>
  <si>
    <t>Kako Solaris d.d. ima izrazito sezonski karakter poslovanja, to poslovanje u ovom razdoblju inače karakteriziraju visoki fiksni rashodi i negativni rezultat poslovanja, što se anulira rezultatima koji se ostvaruju u drugom dijelu godine.</t>
  </si>
  <si>
    <r>
      <t>Dugotrajna</t>
    </r>
    <r>
      <rPr>
        <sz val="10"/>
        <rFont val="Arial"/>
        <family val="2"/>
      </rPr>
      <t xml:space="preserve"> materijalna </t>
    </r>
    <r>
      <rPr>
        <u val="single"/>
        <sz val="10"/>
        <rFont val="Arial"/>
        <family val="2"/>
      </rPr>
      <t>imovina</t>
    </r>
    <r>
      <rPr>
        <sz val="10"/>
        <rFont val="Arial"/>
        <family val="2"/>
      </rPr>
      <t xml:space="preserve"> na dan 30.06.2014.godine iznosi 1.193.797.875 kn, i veća je za 4.860.373 kn u odnosu na početak godine. Smanjenje se odnosi na manju amortizaciju u odnosu na ulaganja u dugotrajnu imovinu u prvom polugodištu 2014.g. 
Promjena dugotrajne nematerijalne imovine u ovom razdoblju nije bilo.   
</t>
    </r>
    <r>
      <rPr>
        <u val="single"/>
        <sz val="10"/>
        <rFont val="Arial"/>
        <family val="2"/>
      </rPr>
      <t>Kratkotrajna imovina</t>
    </r>
    <r>
      <rPr>
        <sz val="10"/>
        <rFont val="Arial"/>
        <family val="2"/>
      </rPr>
      <t xml:space="preserve"> iskazana na dan 30.06.2014. veća je za 15.964.068 kn u odnosu na početak 
godine. Pri tom su zalihe veće za 5.630.736 kn, potraživanja za 8.356.142 kn, kratkotrajna financijska imovina (dani zajmovi) manja za 106.960 kn, a n</t>
    </r>
    <r>
      <rPr>
        <u val="single"/>
        <sz val="10"/>
        <rFont val="Arial"/>
        <family val="2"/>
      </rPr>
      <t>ovčana sredstva</t>
    </r>
    <r>
      <rPr>
        <sz val="10"/>
        <rFont val="Arial"/>
        <family val="2"/>
      </rPr>
      <t xml:space="preserve"> na dan 30.06.2014. veća su za 2.084.150 kn u odnosu na početak godine.                                         </t>
    </r>
  </si>
  <si>
    <r>
      <t xml:space="preserve">Promjena glavnih pozicija </t>
    </r>
    <r>
      <rPr>
        <u val="single"/>
        <sz val="10"/>
        <rFont val="Arial"/>
        <family val="2"/>
      </rPr>
      <t>kapitala i rezervi</t>
    </r>
    <r>
      <rPr>
        <sz val="10"/>
        <rFont val="Arial"/>
        <family val="2"/>
      </rPr>
      <t xml:space="preserve"> u odnosu na 01.01.2014. godine nije bilo, osim u dijelu: 
   a) revalorizacijskih rezervi - smanjenje za 8.720.755 kn što je rezultat ukidanja rezervi za 
       iznos od 80% amortizacije revalorizirane vrijednosti osnovnih sredstava,
   b) zadržane dobiti - za iznos ostvarene dobiti u 2013.godini i izdvajanja u rezerve za vlastite dionice,
   c) gubitka poslovne godine - prema ostvarenom gubitku u prvo polugodište 2014.g.
D</t>
    </r>
    <r>
      <rPr>
        <u val="single"/>
        <sz val="10"/>
        <rFont val="Arial"/>
        <family val="2"/>
      </rPr>
      <t>ugoročne obveze</t>
    </r>
    <r>
      <rPr>
        <sz val="10"/>
        <rFont val="Arial"/>
        <family val="2"/>
      </rPr>
      <t xml:space="preserve"> odnose se na obveze prema bankama i drugim kreditnim institucijama po dugoročnim kreditima (stanje otplate) koje su veće za 114.619.137 kn u odnosu na 01.01.2014. godine te na odgođenu poreznu imovinu koja je manja za 2.180.189 kn (20% amortizacije revaloriz.vrijednosti osnovnih sredstava).
</t>
    </r>
    <r>
      <rPr>
        <u val="single"/>
        <sz val="10"/>
        <rFont val="Arial"/>
        <family val="2"/>
      </rPr>
      <t>Kratkoročne obveze</t>
    </r>
    <r>
      <rPr>
        <sz val="10"/>
        <rFont val="Arial"/>
        <family val="2"/>
      </rPr>
      <t xml:space="preserve"> iznose 164.015.129 kn i za 42.636.765 kn su veće u odnosu na dan 01.01.2014.god.
Inače, od ukupnih kratkoročnih obveza 32.891.283 kn se odnosi na otplate dugoročnih kredita koje dospijevaju do kraja 2014. godine.</t>
    </r>
  </si>
  <si>
    <r>
      <t>Ukupni prihodi</t>
    </r>
    <r>
      <rPr>
        <sz val="10"/>
        <rFont val="Arial"/>
        <family val="2"/>
      </rPr>
      <t xml:space="preserve"> su veći za 18.814.776 kn nego u istom razdoblju 2013.g., ali ako eliminiramo drugačiji način evidentiranja revalorizacijskih rezervi u 2014.g., stvarno povećanje ukupnog prihoda je 7.913.831 kn. Navedena činjenica utjecala je i na usporedne podatke Poslovnih prihoda.
Financijski prihodi (kamate i pozitivne tečajne razlike) su veći za  88.632 kn, a izvanredni prihodi manji za 869.244 kn.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</si>
</sst>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20" borderId="10" xfId="0" applyNumberFormat="1" applyFont="1" applyFill="1" applyBorder="1" applyAlignment="1">
      <alignment horizontal="center" vertical="center"/>
    </xf>
    <xf numFmtId="3" fontId="6" fillId="2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67" fontId="2" fillId="4" borderId="12" xfId="0" applyNumberFormat="1" applyFont="1" applyFill="1" applyBorder="1" applyAlignment="1">
      <alignment horizontal="center" vertical="center"/>
    </xf>
    <xf numFmtId="167" fontId="2" fillId="4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5" borderId="10" xfId="0" applyNumberFormat="1" applyFont="1" applyFill="1" applyBorder="1" applyAlignment="1">
      <alignment horizontal="center" vertical="center"/>
    </xf>
    <xf numFmtId="167" fontId="2" fillId="8" borderId="10" xfId="0" applyNumberFormat="1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6" fillId="8" borderId="10" xfId="0" applyNumberFormat="1" applyFont="1" applyFill="1" applyBorder="1" applyAlignment="1" applyProtection="1">
      <alignment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locked="0"/>
    </xf>
    <xf numFmtId="3" fontId="6" fillId="24" borderId="10" xfId="0" applyNumberFormat="1" applyFont="1" applyFill="1" applyBorder="1" applyAlignment="1" applyProtection="1">
      <alignment vertical="center"/>
      <protection locked="0"/>
    </xf>
    <xf numFmtId="0" fontId="2" fillId="20" borderId="20" xfId="0" applyFont="1" applyFill="1" applyBorder="1" applyAlignment="1" applyProtection="1">
      <alignment horizontal="center" vertical="center" wrapText="1"/>
      <protection hidden="1"/>
    </xf>
    <xf numFmtId="0" fontId="6" fillId="20" borderId="20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>
      <alignment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0" fillId="0" borderId="0" xfId="57" applyFont="1" applyAlignment="1">
      <alignment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22" xfId="61" applyFont="1" applyFill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1" fillId="0" borderId="0" xfId="61" applyFont="1" applyBorder="1" applyAlignment="1">
      <alignment/>
      <protection/>
    </xf>
    <xf numFmtId="0" fontId="31" fillId="0" borderId="22" xfId="61" applyFont="1" applyBorder="1" applyAlignment="1">
      <alignment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61" applyFont="1">
      <alignment vertical="top"/>
      <protection/>
    </xf>
    <xf numFmtId="0" fontId="1" fillId="0" borderId="0" xfId="0" applyFont="1" applyFill="1" applyAlignment="1">
      <alignment/>
    </xf>
    <xf numFmtId="0" fontId="7" fillId="0" borderId="0" xfId="61" applyFont="1">
      <alignment vertical="top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0" fillId="0" borderId="24" xfId="53" applyFont="1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2" xfId="57" applyFont="1" applyBorder="1" applyAlignment="1">
      <alignment horizontal="center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20" borderId="27" xfId="0" applyFont="1" applyFill="1" applyBorder="1" applyAlignment="1" applyProtection="1">
      <alignment horizontal="center" vertical="center" wrapText="1"/>
      <protection hidden="1"/>
    </xf>
    <xf numFmtId="0" fontId="9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0" fontId="0" fillId="0" borderId="0" xfId="61" applyFont="1">
      <alignment vertical="top"/>
      <protection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30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2" fillId="0" borderId="0" xfId="61" applyFont="1" applyBorder="1" applyAlignment="1" applyProtection="1">
      <alignment horizontal="left"/>
      <protection hidden="1"/>
    </xf>
    <xf numFmtId="0" fontId="7" fillId="0" borderId="0" xfId="61" applyFont="1" applyBorder="1" applyAlignment="1">
      <alignment/>
      <protection/>
    </xf>
    <xf numFmtId="0" fontId="3" fillId="0" borderId="0" xfId="61" applyFont="1" applyBorder="1" applyAlignment="1" applyProtection="1">
      <alignment horizontal="left"/>
      <protection hidden="1"/>
    </xf>
    <xf numFmtId="0" fontId="31" fillId="0" borderId="0" xfId="61" applyFont="1" applyBorder="1" applyAlignment="1">
      <alignment/>
      <protection/>
    </xf>
    <xf numFmtId="0" fontId="31" fillId="0" borderId="22" xfId="61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3" fillId="0" borderId="25" xfId="57" applyFont="1" applyFill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20" borderId="27" xfId="0" applyFont="1" applyFill="1" applyBorder="1" applyAlignment="1" applyProtection="1">
      <alignment horizontal="center" vertical="center" wrapText="1"/>
      <protection hidden="1"/>
    </xf>
    <xf numFmtId="0" fontId="2" fillId="20" borderId="33" xfId="0" applyFont="1" applyFill="1" applyBorder="1" applyAlignment="1" applyProtection="1">
      <alignment horizontal="center" vertical="center" wrapText="1"/>
      <protection hidden="1"/>
    </xf>
    <xf numFmtId="0" fontId="2" fillId="2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20" borderId="28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20" borderId="20" xfId="0" applyFont="1" applyFill="1" applyBorder="1" applyAlignment="1" applyProtection="1">
      <alignment horizontal="center" vertical="center" wrapText="1"/>
      <protection hidden="1"/>
    </xf>
    <xf numFmtId="0" fontId="2" fillId="20" borderId="2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25" borderId="28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2" fillId="25" borderId="38" xfId="0" applyFont="1" applyFill="1" applyBorder="1" applyAlignment="1">
      <alignment horizontal="left" vertical="center" wrapText="1"/>
    </xf>
    <xf numFmtId="0" fontId="2" fillId="8" borderId="28" xfId="0" applyFont="1" applyFill="1" applyBorder="1" applyAlignment="1">
      <alignment horizontal="left"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left" wrapText="1"/>
      <protection/>
    </xf>
    <xf numFmtId="0" fontId="9" fillId="0" borderId="0" xfId="61" applyFont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30" fillId="0" borderId="0" xfId="61" applyFont="1" applyBorder="1" applyAlignment="1">
      <alignment horizontal="left" wrapText="1"/>
      <protection/>
    </xf>
    <xf numFmtId="0" fontId="34" fillId="0" borderId="0" xfId="61" applyFont="1" applyBorder="1" applyAlignment="1">
      <alignment horizontal="left" wrapText="1"/>
      <protection/>
    </xf>
    <xf numFmtId="0" fontId="33" fillId="0" borderId="0" xfId="61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28" customWidth="1"/>
    <col min="2" max="2" width="13.00390625" style="128" customWidth="1"/>
    <col min="3" max="6" width="9.140625" style="128" customWidth="1"/>
    <col min="7" max="7" width="15.140625" style="128" customWidth="1"/>
    <col min="8" max="8" width="19.28125" style="128" customWidth="1"/>
    <col min="9" max="9" width="14.421875" style="128" customWidth="1"/>
    <col min="10" max="16384" width="9.140625" style="128" customWidth="1"/>
  </cols>
  <sheetData>
    <row r="1" spans="1:12" ht="15.75">
      <c r="A1" s="196" t="s">
        <v>216</v>
      </c>
      <c r="B1" s="161"/>
      <c r="C1" s="161"/>
      <c r="D1" s="64"/>
      <c r="E1" s="64"/>
      <c r="F1" s="64"/>
      <c r="G1" s="64"/>
      <c r="H1" s="64"/>
      <c r="I1" s="65"/>
      <c r="J1" s="9"/>
      <c r="K1" s="9"/>
      <c r="L1" s="9"/>
    </row>
    <row r="2" spans="1:12" ht="12.75">
      <c r="A2" s="203" t="s">
        <v>217</v>
      </c>
      <c r="B2" s="204"/>
      <c r="C2" s="204"/>
      <c r="D2" s="205"/>
      <c r="E2" s="95" t="s">
        <v>287</v>
      </c>
      <c r="F2" s="10"/>
      <c r="G2" s="11" t="s">
        <v>218</v>
      </c>
      <c r="H2" s="95" t="s">
        <v>312</v>
      </c>
      <c r="I2" s="66"/>
      <c r="J2" s="9"/>
      <c r="K2" s="9"/>
      <c r="L2" s="9"/>
    </row>
    <row r="3" spans="1:12" ht="12.75">
      <c r="A3" s="67"/>
      <c r="B3" s="12"/>
      <c r="C3" s="12"/>
      <c r="D3" s="12"/>
      <c r="E3" s="13"/>
      <c r="F3" s="13"/>
      <c r="G3" s="12"/>
      <c r="H3" s="12"/>
      <c r="I3" s="68"/>
      <c r="J3" s="9"/>
      <c r="K3" s="9"/>
      <c r="L3" s="9"/>
    </row>
    <row r="4" spans="1:12" ht="15.75">
      <c r="A4" s="206" t="s">
        <v>283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69"/>
      <c r="B5" s="14"/>
      <c r="C5" s="14"/>
      <c r="D5" s="14"/>
      <c r="E5" s="15"/>
      <c r="F5" s="70"/>
      <c r="G5" s="16"/>
      <c r="H5" s="17"/>
      <c r="I5" s="71"/>
      <c r="J5" s="9"/>
      <c r="K5" s="9"/>
      <c r="L5" s="9"/>
    </row>
    <row r="6" spans="1:12" ht="12.75">
      <c r="A6" s="179" t="s">
        <v>219</v>
      </c>
      <c r="B6" s="180"/>
      <c r="C6" s="191" t="s">
        <v>288</v>
      </c>
      <c r="D6" s="192"/>
      <c r="E6" s="27"/>
      <c r="F6" s="27"/>
      <c r="G6" s="27"/>
      <c r="H6" s="27"/>
      <c r="I6" s="72"/>
      <c r="J6" s="9"/>
      <c r="K6" s="9"/>
      <c r="L6" s="9"/>
    </row>
    <row r="7" spans="1:12" ht="12.75">
      <c r="A7" s="73"/>
      <c r="B7" s="20"/>
      <c r="C7" s="14"/>
      <c r="D7" s="14"/>
      <c r="E7" s="27"/>
      <c r="F7" s="27"/>
      <c r="G7" s="27"/>
      <c r="H7" s="27"/>
      <c r="I7" s="72"/>
      <c r="J7" s="9"/>
      <c r="K7" s="9"/>
      <c r="L7" s="9"/>
    </row>
    <row r="8" spans="1:12" ht="12.75">
      <c r="A8" s="209" t="s">
        <v>220</v>
      </c>
      <c r="B8" s="210"/>
      <c r="C8" s="191" t="s">
        <v>303</v>
      </c>
      <c r="D8" s="192"/>
      <c r="E8" s="27"/>
      <c r="F8" s="27"/>
      <c r="G8" s="27"/>
      <c r="H8" s="27"/>
      <c r="I8" s="74"/>
      <c r="J8" s="9"/>
      <c r="K8" s="9"/>
      <c r="L8" s="9"/>
    </row>
    <row r="9" spans="1:12" ht="12.75">
      <c r="A9" s="75"/>
      <c r="B9" s="44"/>
      <c r="C9" s="18"/>
      <c r="D9" s="24"/>
      <c r="E9" s="14"/>
      <c r="F9" s="14"/>
      <c r="G9" s="14"/>
      <c r="H9" s="14"/>
      <c r="I9" s="74"/>
      <c r="J9" s="9"/>
      <c r="K9" s="9"/>
      <c r="L9" s="9"/>
    </row>
    <row r="10" spans="1:12" ht="12.75">
      <c r="A10" s="174" t="s">
        <v>221</v>
      </c>
      <c r="B10" s="201"/>
      <c r="C10" s="191" t="s">
        <v>289</v>
      </c>
      <c r="D10" s="192"/>
      <c r="E10" s="14"/>
      <c r="F10" s="14"/>
      <c r="G10" s="14"/>
      <c r="H10" s="14"/>
      <c r="I10" s="74"/>
      <c r="J10" s="9"/>
      <c r="K10" s="9"/>
      <c r="L10" s="9"/>
    </row>
    <row r="11" spans="1:12" ht="12.75">
      <c r="A11" s="202"/>
      <c r="B11" s="201"/>
      <c r="C11" s="14"/>
      <c r="D11" s="14"/>
      <c r="E11" s="14"/>
      <c r="F11" s="14"/>
      <c r="G11" s="14"/>
      <c r="H11" s="14"/>
      <c r="I11" s="74"/>
      <c r="J11" s="9"/>
      <c r="K11" s="9"/>
      <c r="L11" s="9"/>
    </row>
    <row r="12" spans="1:12" ht="12.75">
      <c r="A12" s="179" t="s">
        <v>222</v>
      </c>
      <c r="B12" s="180"/>
      <c r="C12" s="193" t="s">
        <v>290</v>
      </c>
      <c r="D12" s="197"/>
      <c r="E12" s="197"/>
      <c r="F12" s="197"/>
      <c r="G12" s="197"/>
      <c r="H12" s="197"/>
      <c r="I12" s="198"/>
      <c r="J12" s="9"/>
      <c r="K12" s="9"/>
      <c r="L12" s="9"/>
    </row>
    <row r="13" spans="1:12" ht="12.75">
      <c r="A13" s="73"/>
      <c r="B13" s="20"/>
      <c r="C13" s="19"/>
      <c r="D13" s="14"/>
      <c r="E13" s="14"/>
      <c r="F13" s="14"/>
      <c r="G13" s="14"/>
      <c r="H13" s="14"/>
      <c r="I13" s="74"/>
      <c r="J13" s="9"/>
      <c r="K13" s="9"/>
      <c r="L13" s="9"/>
    </row>
    <row r="14" spans="1:12" ht="12.75">
      <c r="A14" s="179" t="s">
        <v>223</v>
      </c>
      <c r="B14" s="180"/>
      <c r="C14" s="199">
        <v>22000</v>
      </c>
      <c r="D14" s="200"/>
      <c r="E14" s="14"/>
      <c r="F14" s="193" t="s">
        <v>291</v>
      </c>
      <c r="G14" s="197"/>
      <c r="H14" s="197"/>
      <c r="I14" s="198"/>
      <c r="J14" s="9"/>
      <c r="K14" s="9"/>
      <c r="L14" s="9"/>
    </row>
    <row r="15" spans="1:12" ht="12.75">
      <c r="A15" s="73"/>
      <c r="B15" s="20"/>
      <c r="C15" s="14"/>
      <c r="D15" s="14"/>
      <c r="E15" s="14"/>
      <c r="F15" s="14"/>
      <c r="G15" s="14"/>
      <c r="H15" s="14"/>
      <c r="I15" s="74"/>
      <c r="J15" s="9"/>
      <c r="K15" s="9"/>
      <c r="L15" s="9"/>
    </row>
    <row r="16" spans="1:12" ht="12.75">
      <c r="A16" s="179" t="s">
        <v>224</v>
      </c>
      <c r="B16" s="180"/>
      <c r="C16" s="193" t="s">
        <v>292</v>
      </c>
      <c r="D16" s="197"/>
      <c r="E16" s="197"/>
      <c r="F16" s="197"/>
      <c r="G16" s="197"/>
      <c r="H16" s="197"/>
      <c r="I16" s="198"/>
      <c r="J16" s="9"/>
      <c r="K16" s="9"/>
      <c r="L16" s="9"/>
    </row>
    <row r="17" spans="1:12" ht="12.75">
      <c r="A17" s="73"/>
      <c r="B17" s="20"/>
      <c r="C17" s="14"/>
      <c r="D17" s="14"/>
      <c r="E17" s="14"/>
      <c r="F17" s="14"/>
      <c r="G17" s="14"/>
      <c r="H17" s="14"/>
      <c r="I17" s="74"/>
      <c r="J17" s="9"/>
      <c r="K17" s="9"/>
      <c r="L17" s="9"/>
    </row>
    <row r="18" spans="1:12" ht="12.75">
      <c r="A18" s="179" t="s">
        <v>225</v>
      </c>
      <c r="B18" s="180"/>
      <c r="C18" s="144" t="s">
        <v>293</v>
      </c>
      <c r="D18" s="145"/>
      <c r="E18" s="145"/>
      <c r="F18" s="145"/>
      <c r="G18" s="145"/>
      <c r="H18" s="145"/>
      <c r="I18" s="146"/>
      <c r="J18" s="9"/>
      <c r="K18" s="9"/>
      <c r="L18" s="9"/>
    </row>
    <row r="19" spans="1:12" ht="12.75">
      <c r="A19" s="73"/>
      <c r="B19" s="20"/>
      <c r="C19" s="19"/>
      <c r="D19" s="14"/>
      <c r="E19" s="14"/>
      <c r="F19" s="14"/>
      <c r="G19" s="14"/>
      <c r="H19" s="14"/>
      <c r="I19" s="74"/>
      <c r="J19" s="9"/>
      <c r="K19" s="9"/>
      <c r="L19" s="9"/>
    </row>
    <row r="20" spans="1:12" ht="12.75">
      <c r="A20" s="179" t="s">
        <v>226</v>
      </c>
      <c r="B20" s="180"/>
      <c r="C20" s="144" t="s">
        <v>294</v>
      </c>
      <c r="D20" s="145"/>
      <c r="E20" s="145"/>
      <c r="F20" s="145"/>
      <c r="G20" s="145"/>
      <c r="H20" s="145"/>
      <c r="I20" s="146"/>
      <c r="J20" s="9"/>
      <c r="K20" s="9"/>
      <c r="L20" s="9"/>
    </row>
    <row r="21" spans="1:12" ht="12.75">
      <c r="A21" s="73"/>
      <c r="B21" s="20"/>
      <c r="C21" s="19"/>
      <c r="D21" s="14"/>
      <c r="E21" s="14"/>
      <c r="F21" s="14"/>
      <c r="G21" s="14"/>
      <c r="H21" s="14"/>
      <c r="I21" s="74"/>
      <c r="J21" s="9"/>
      <c r="K21" s="9"/>
      <c r="L21" s="9"/>
    </row>
    <row r="22" spans="1:12" ht="12.75">
      <c r="A22" s="179" t="s">
        <v>227</v>
      </c>
      <c r="B22" s="180"/>
      <c r="C22" s="96">
        <v>444</v>
      </c>
      <c r="D22" s="193" t="s">
        <v>291</v>
      </c>
      <c r="E22" s="149"/>
      <c r="F22" s="142"/>
      <c r="G22" s="179"/>
      <c r="H22" s="147"/>
      <c r="I22" s="76"/>
      <c r="J22" s="9"/>
      <c r="K22" s="9"/>
      <c r="L22" s="9"/>
    </row>
    <row r="23" spans="1:12" ht="12.75">
      <c r="A23" s="73"/>
      <c r="B23" s="20"/>
      <c r="C23" s="14"/>
      <c r="D23" s="22"/>
      <c r="E23" s="22"/>
      <c r="F23" s="22"/>
      <c r="G23" s="22"/>
      <c r="H23" s="14"/>
      <c r="I23" s="74"/>
      <c r="J23" s="9"/>
      <c r="K23" s="9"/>
      <c r="L23" s="9"/>
    </row>
    <row r="24" spans="1:12" ht="12.75">
      <c r="A24" s="179" t="s">
        <v>228</v>
      </c>
      <c r="B24" s="180"/>
      <c r="C24" s="96">
        <v>15</v>
      </c>
      <c r="D24" s="193" t="s">
        <v>295</v>
      </c>
      <c r="E24" s="149"/>
      <c r="F24" s="149"/>
      <c r="G24" s="142"/>
      <c r="H24" s="123" t="s">
        <v>229</v>
      </c>
      <c r="I24" s="159">
        <v>887</v>
      </c>
      <c r="J24" s="9"/>
      <c r="K24" s="9"/>
      <c r="L24" s="9"/>
    </row>
    <row r="25" spans="1:12" ht="12.75">
      <c r="A25" s="73"/>
      <c r="B25" s="20"/>
      <c r="C25" s="14"/>
      <c r="D25" s="22"/>
      <c r="E25" s="22"/>
      <c r="F25" s="22"/>
      <c r="G25" s="20"/>
      <c r="H25" s="20" t="s">
        <v>284</v>
      </c>
      <c r="I25" s="77"/>
      <c r="J25" s="9"/>
      <c r="K25" s="9"/>
      <c r="L25" s="9"/>
    </row>
    <row r="26" spans="1:12" ht="12.75">
      <c r="A26" s="179" t="s">
        <v>230</v>
      </c>
      <c r="B26" s="180"/>
      <c r="C26" s="97" t="s">
        <v>297</v>
      </c>
      <c r="D26" s="23"/>
      <c r="E26" s="31"/>
      <c r="F26" s="22"/>
      <c r="G26" s="143" t="s">
        <v>231</v>
      </c>
      <c r="H26" s="180"/>
      <c r="I26" s="98" t="s">
        <v>296</v>
      </c>
      <c r="J26" s="9"/>
      <c r="K26" s="9"/>
      <c r="L26" s="9"/>
    </row>
    <row r="27" spans="1:12" ht="12.75">
      <c r="A27" s="73"/>
      <c r="B27" s="20"/>
      <c r="C27" s="14"/>
      <c r="D27" s="22"/>
      <c r="E27" s="22"/>
      <c r="F27" s="22"/>
      <c r="G27" s="22"/>
      <c r="H27" s="14"/>
      <c r="I27" s="78"/>
      <c r="J27" s="9"/>
      <c r="K27" s="9"/>
      <c r="L27" s="9"/>
    </row>
    <row r="28" spans="1:12" ht="12.75">
      <c r="A28" s="158" t="s">
        <v>232</v>
      </c>
      <c r="B28" s="154"/>
      <c r="C28" s="150"/>
      <c r="D28" s="150"/>
      <c r="E28" s="151" t="s">
        <v>233</v>
      </c>
      <c r="F28" s="152"/>
      <c r="G28" s="152"/>
      <c r="H28" s="153" t="s">
        <v>234</v>
      </c>
      <c r="I28" s="148"/>
      <c r="J28" s="9"/>
      <c r="K28" s="9"/>
      <c r="L28" s="9"/>
    </row>
    <row r="29" spans="1:12" ht="12.75">
      <c r="A29" s="79"/>
      <c r="B29" s="31"/>
      <c r="C29" s="31"/>
      <c r="D29" s="24"/>
      <c r="E29" s="14"/>
      <c r="F29" s="14"/>
      <c r="G29" s="14"/>
      <c r="H29" s="25"/>
      <c r="I29" s="78"/>
      <c r="J29" s="9"/>
      <c r="K29" s="9"/>
      <c r="L29" s="9"/>
    </row>
    <row r="30" spans="1:12" ht="12.75">
      <c r="A30" s="155"/>
      <c r="B30" s="194"/>
      <c r="C30" s="194"/>
      <c r="D30" s="195"/>
      <c r="E30" s="155"/>
      <c r="F30" s="194"/>
      <c r="G30" s="194"/>
      <c r="H30" s="191"/>
      <c r="I30" s="192"/>
      <c r="J30" s="9"/>
      <c r="K30" s="9"/>
      <c r="L30" s="9"/>
    </row>
    <row r="31" spans="1:12" ht="12.75">
      <c r="A31" s="73"/>
      <c r="B31" s="20"/>
      <c r="C31" s="19"/>
      <c r="D31" s="156"/>
      <c r="E31" s="156"/>
      <c r="F31" s="156"/>
      <c r="G31" s="157"/>
      <c r="H31" s="14"/>
      <c r="I31" s="80"/>
      <c r="J31" s="9"/>
      <c r="K31" s="9"/>
      <c r="L31" s="9"/>
    </row>
    <row r="32" spans="1:12" ht="12.75">
      <c r="A32" s="155"/>
      <c r="B32" s="194"/>
      <c r="C32" s="194"/>
      <c r="D32" s="195"/>
      <c r="E32" s="155"/>
      <c r="F32" s="194"/>
      <c r="G32" s="194"/>
      <c r="H32" s="191"/>
      <c r="I32" s="192"/>
      <c r="J32" s="9"/>
      <c r="K32" s="9"/>
      <c r="L32" s="9"/>
    </row>
    <row r="33" spans="1:12" ht="12.75">
      <c r="A33" s="73"/>
      <c r="B33" s="20"/>
      <c r="C33" s="19"/>
      <c r="D33" s="26"/>
      <c r="E33" s="26"/>
      <c r="F33" s="26"/>
      <c r="G33" s="27"/>
      <c r="H33" s="14"/>
      <c r="I33" s="81"/>
      <c r="J33" s="9"/>
      <c r="K33" s="9"/>
      <c r="L33" s="9"/>
    </row>
    <row r="34" spans="1:12" ht="12.75">
      <c r="A34" s="155"/>
      <c r="B34" s="194"/>
      <c r="C34" s="194"/>
      <c r="D34" s="195"/>
      <c r="E34" s="155"/>
      <c r="F34" s="194"/>
      <c r="G34" s="194"/>
      <c r="H34" s="191"/>
      <c r="I34" s="192"/>
      <c r="J34" s="9"/>
      <c r="K34" s="9"/>
      <c r="L34" s="9"/>
    </row>
    <row r="35" spans="1:12" ht="12.75">
      <c r="A35" s="73"/>
      <c r="B35" s="20"/>
      <c r="C35" s="19"/>
      <c r="D35" s="26"/>
      <c r="E35" s="26"/>
      <c r="F35" s="26"/>
      <c r="G35" s="27"/>
      <c r="H35" s="14"/>
      <c r="I35" s="81"/>
      <c r="J35" s="9"/>
      <c r="K35" s="9"/>
      <c r="L35" s="9"/>
    </row>
    <row r="36" spans="1:12" ht="12.75">
      <c r="A36" s="155"/>
      <c r="B36" s="194"/>
      <c r="C36" s="194"/>
      <c r="D36" s="195"/>
      <c r="E36" s="155"/>
      <c r="F36" s="194"/>
      <c r="G36" s="194"/>
      <c r="H36" s="191"/>
      <c r="I36" s="192"/>
      <c r="J36" s="9"/>
      <c r="K36" s="9"/>
      <c r="L36" s="9"/>
    </row>
    <row r="37" spans="1:12" ht="12.75">
      <c r="A37" s="82"/>
      <c r="B37" s="28"/>
      <c r="C37" s="162"/>
      <c r="D37" s="163"/>
      <c r="E37" s="14"/>
      <c r="F37" s="162"/>
      <c r="G37" s="163"/>
      <c r="H37" s="14"/>
      <c r="I37" s="74"/>
      <c r="J37" s="9"/>
      <c r="K37" s="9"/>
      <c r="L37" s="9"/>
    </row>
    <row r="38" spans="1:12" ht="12.75">
      <c r="A38" s="155"/>
      <c r="B38" s="194"/>
      <c r="C38" s="194"/>
      <c r="D38" s="195"/>
      <c r="E38" s="155"/>
      <c r="F38" s="194"/>
      <c r="G38" s="194"/>
      <c r="H38" s="191"/>
      <c r="I38" s="192"/>
      <c r="J38" s="9"/>
      <c r="K38" s="9"/>
      <c r="L38" s="9"/>
    </row>
    <row r="39" spans="1:12" ht="12.75">
      <c r="A39" s="82"/>
      <c r="B39" s="28"/>
      <c r="C39" s="29"/>
      <c r="D39" s="30"/>
      <c r="E39" s="14"/>
      <c r="F39" s="29"/>
      <c r="G39" s="30"/>
      <c r="H39" s="14"/>
      <c r="I39" s="74"/>
      <c r="J39" s="9"/>
      <c r="K39" s="9"/>
      <c r="L39" s="9"/>
    </row>
    <row r="40" spans="1:12" ht="12.75">
      <c r="A40" s="155"/>
      <c r="B40" s="194"/>
      <c r="C40" s="194"/>
      <c r="D40" s="195"/>
      <c r="E40" s="155"/>
      <c r="F40" s="194"/>
      <c r="G40" s="194"/>
      <c r="H40" s="191"/>
      <c r="I40" s="192"/>
      <c r="J40" s="9"/>
      <c r="K40" s="9"/>
      <c r="L40" s="9"/>
    </row>
    <row r="41" spans="1:12" ht="12.75">
      <c r="A41" s="99"/>
      <c r="B41" s="31"/>
      <c r="C41" s="31"/>
      <c r="D41" s="31"/>
      <c r="E41" s="21"/>
      <c r="F41" s="100"/>
      <c r="G41" s="100"/>
      <c r="H41" s="101"/>
      <c r="I41" s="83"/>
      <c r="J41" s="9"/>
      <c r="K41" s="9"/>
      <c r="L41" s="9"/>
    </row>
    <row r="42" spans="1:12" ht="12.75">
      <c r="A42" s="82"/>
      <c r="B42" s="28"/>
      <c r="C42" s="29"/>
      <c r="D42" s="30"/>
      <c r="E42" s="14"/>
      <c r="F42" s="29"/>
      <c r="G42" s="30"/>
      <c r="H42" s="14"/>
      <c r="I42" s="74"/>
      <c r="J42" s="9"/>
      <c r="K42" s="9"/>
      <c r="L42" s="9"/>
    </row>
    <row r="43" spans="1:12" ht="12.75">
      <c r="A43" s="84"/>
      <c r="B43" s="32"/>
      <c r="C43" s="32"/>
      <c r="D43" s="18"/>
      <c r="E43" s="18"/>
      <c r="F43" s="32"/>
      <c r="G43" s="18"/>
      <c r="H43" s="18"/>
      <c r="I43" s="85"/>
      <c r="J43" s="9"/>
      <c r="K43" s="9"/>
      <c r="L43" s="9"/>
    </row>
    <row r="44" spans="1:12" ht="12.75">
      <c r="A44" s="174" t="s">
        <v>235</v>
      </c>
      <c r="B44" s="175"/>
      <c r="C44" s="191"/>
      <c r="D44" s="192"/>
      <c r="E44" s="24"/>
      <c r="F44" s="193"/>
      <c r="G44" s="194"/>
      <c r="H44" s="194"/>
      <c r="I44" s="195"/>
      <c r="J44" s="9"/>
      <c r="K44" s="9"/>
      <c r="L44" s="9"/>
    </row>
    <row r="45" spans="1:12" ht="12.75">
      <c r="A45" s="82"/>
      <c r="B45" s="28"/>
      <c r="C45" s="162"/>
      <c r="D45" s="163"/>
      <c r="E45" s="14"/>
      <c r="F45" s="162"/>
      <c r="G45" s="164"/>
      <c r="H45" s="33"/>
      <c r="I45" s="86"/>
      <c r="J45" s="9"/>
      <c r="K45" s="9"/>
      <c r="L45" s="9"/>
    </row>
    <row r="46" spans="1:12" ht="12.75">
      <c r="A46" s="174" t="s">
        <v>236</v>
      </c>
      <c r="B46" s="175"/>
      <c r="C46" s="193" t="s">
        <v>298</v>
      </c>
      <c r="D46" s="165"/>
      <c r="E46" s="165"/>
      <c r="F46" s="165"/>
      <c r="G46" s="165"/>
      <c r="H46" s="165"/>
      <c r="I46" s="166"/>
      <c r="J46" s="9"/>
      <c r="K46" s="9"/>
      <c r="L46" s="9"/>
    </row>
    <row r="47" spans="1:12" ht="12.75">
      <c r="A47" s="73"/>
      <c r="B47" s="20"/>
      <c r="C47" s="19" t="s">
        <v>237</v>
      </c>
      <c r="D47" s="14"/>
      <c r="E47" s="14"/>
      <c r="F47" s="14"/>
      <c r="G47" s="14"/>
      <c r="H47" s="14"/>
      <c r="I47" s="74"/>
      <c r="J47" s="9"/>
      <c r="K47" s="9"/>
      <c r="L47" s="9"/>
    </row>
    <row r="48" spans="1:12" ht="12.75">
      <c r="A48" s="174" t="s">
        <v>238</v>
      </c>
      <c r="B48" s="175"/>
      <c r="C48" s="181" t="s">
        <v>299</v>
      </c>
      <c r="D48" s="177"/>
      <c r="E48" s="178"/>
      <c r="F48" s="14"/>
      <c r="G48" s="45" t="s">
        <v>239</v>
      </c>
      <c r="H48" s="181" t="s">
        <v>300</v>
      </c>
      <c r="I48" s="178"/>
      <c r="J48" s="9"/>
      <c r="K48" s="9"/>
      <c r="L48" s="9"/>
    </row>
    <row r="49" spans="1:12" ht="12.75">
      <c r="A49" s="73"/>
      <c r="B49" s="20"/>
      <c r="C49" s="19"/>
      <c r="D49" s="14"/>
      <c r="E49" s="14"/>
      <c r="F49" s="14"/>
      <c r="G49" s="14"/>
      <c r="H49" s="14"/>
      <c r="I49" s="74"/>
      <c r="J49" s="9"/>
      <c r="K49" s="9"/>
      <c r="L49" s="9"/>
    </row>
    <row r="50" spans="1:12" ht="12.75">
      <c r="A50" s="174" t="s">
        <v>225</v>
      </c>
      <c r="B50" s="175"/>
      <c r="C50" s="176" t="s">
        <v>293</v>
      </c>
      <c r="D50" s="177"/>
      <c r="E50" s="177"/>
      <c r="F50" s="177"/>
      <c r="G50" s="177"/>
      <c r="H50" s="177"/>
      <c r="I50" s="178"/>
      <c r="J50" s="9"/>
      <c r="K50" s="9"/>
      <c r="L50" s="9"/>
    </row>
    <row r="51" spans="1:12" ht="12.75">
      <c r="A51" s="73"/>
      <c r="B51" s="20"/>
      <c r="C51" s="14"/>
      <c r="D51" s="14"/>
      <c r="E51" s="14"/>
      <c r="F51" s="14"/>
      <c r="G51" s="14"/>
      <c r="H51" s="14"/>
      <c r="I51" s="74"/>
      <c r="J51" s="9"/>
      <c r="K51" s="9"/>
      <c r="L51" s="9"/>
    </row>
    <row r="52" spans="1:12" ht="12.75">
      <c r="A52" s="179" t="s">
        <v>240</v>
      </c>
      <c r="B52" s="180"/>
      <c r="C52" s="181" t="s">
        <v>301</v>
      </c>
      <c r="D52" s="177"/>
      <c r="E52" s="177"/>
      <c r="F52" s="177"/>
      <c r="G52" s="177"/>
      <c r="H52" s="177"/>
      <c r="I52" s="178"/>
      <c r="J52" s="9"/>
      <c r="K52" s="9"/>
      <c r="L52" s="9"/>
    </row>
    <row r="53" spans="1:12" ht="12.75">
      <c r="A53" s="87"/>
      <c r="B53" s="18"/>
      <c r="C53" s="187" t="s">
        <v>241</v>
      </c>
      <c r="D53" s="187"/>
      <c r="E53" s="187"/>
      <c r="F53" s="187"/>
      <c r="G53" s="187"/>
      <c r="H53" s="187"/>
      <c r="I53" s="88"/>
      <c r="J53" s="9"/>
      <c r="K53" s="9"/>
      <c r="L53" s="9"/>
    </row>
    <row r="54" spans="1:12" ht="12.75">
      <c r="A54" s="87"/>
      <c r="B54" s="18"/>
      <c r="C54" s="34"/>
      <c r="D54" s="34"/>
      <c r="E54" s="34"/>
      <c r="F54" s="34"/>
      <c r="G54" s="34"/>
      <c r="H54" s="34"/>
      <c r="I54" s="88"/>
      <c r="J54" s="9"/>
      <c r="K54" s="9"/>
      <c r="L54" s="9"/>
    </row>
    <row r="55" spans="1:12" ht="12.75">
      <c r="A55" s="87"/>
      <c r="B55" s="182" t="s">
        <v>242</v>
      </c>
      <c r="C55" s="183"/>
      <c r="D55" s="183"/>
      <c r="E55" s="183"/>
      <c r="F55" s="129"/>
      <c r="G55" s="129"/>
      <c r="H55" s="129"/>
      <c r="I55" s="130"/>
      <c r="J55" s="9"/>
      <c r="K55" s="9"/>
      <c r="L55" s="9"/>
    </row>
    <row r="56" spans="1:12" ht="12.75">
      <c r="A56" s="87"/>
      <c r="B56" s="184" t="s">
        <v>273</v>
      </c>
      <c r="C56" s="185"/>
      <c r="D56" s="185"/>
      <c r="E56" s="185"/>
      <c r="F56" s="185"/>
      <c r="G56" s="185"/>
      <c r="H56" s="185"/>
      <c r="I56" s="186"/>
      <c r="J56" s="9"/>
      <c r="K56" s="9"/>
      <c r="L56" s="9"/>
    </row>
    <row r="57" spans="1:12" ht="12.75">
      <c r="A57" s="87"/>
      <c r="B57" s="184" t="s">
        <v>274</v>
      </c>
      <c r="C57" s="185"/>
      <c r="D57" s="185"/>
      <c r="E57" s="185"/>
      <c r="F57" s="185"/>
      <c r="G57" s="185"/>
      <c r="H57" s="185"/>
      <c r="I57" s="130"/>
      <c r="J57" s="9"/>
      <c r="K57" s="9"/>
      <c r="L57" s="9"/>
    </row>
    <row r="58" spans="1:12" ht="12.75">
      <c r="A58" s="87"/>
      <c r="B58" s="184" t="s">
        <v>275</v>
      </c>
      <c r="C58" s="185"/>
      <c r="D58" s="185"/>
      <c r="E58" s="185"/>
      <c r="F58" s="185"/>
      <c r="G58" s="185"/>
      <c r="H58" s="185"/>
      <c r="I58" s="186"/>
      <c r="J58" s="9"/>
      <c r="K58" s="9"/>
      <c r="L58" s="9"/>
    </row>
    <row r="59" spans="1:12" ht="12.75">
      <c r="A59" s="87"/>
      <c r="B59" s="184" t="s">
        <v>276</v>
      </c>
      <c r="C59" s="185"/>
      <c r="D59" s="185"/>
      <c r="E59" s="185"/>
      <c r="F59" s="185"/>
      <c r="G59" s="185"/>
      <c r="H59" s="185"/>
      <c r="I59" s="186"/>
      <c r="J59" s="9"/>
      <c r="K59" s="9"/>
      <c r="L59" s="9"/>
    </row>
    <row r="60" spans="1:12" ht="12.75">
      <c r="A60" s="87"/>
      <c r="B60" s="131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89" t="s">
        <v>243</v>
      </c>
      <c r="B61" s="14"/>
      <c r="C61" s="14"/>
      <c r="D61" s="14"/>
      <c r="E61" s="14"/>
      <c r="F61" s="14"/>
      <c r="G61" s="35"/>
      <c r="H61" s="36"/>
      <c r="I61" s="90"/>
      <c r="J61" s="9"/>
      <c r="K61" s="9"/>
      <c r="L61" s="9"/>
    </row>
    <row r="62" spans="1:12" ht="12.75">
      <c r="A62" s="69"/>
      <c r="B62" s="14"/>
      <c r="C62" s="14"/>
      <c r="D62" s="14"/>
      <c r="E62" s="18" t="s">
        <v>244</v>
      </c>
      <c r="F62" s="31"/>
      <c r="G62" s="188" t="s">
        <v>245</v>
      </c>
      <c r="H62" s="189"/>
      <c r="I62" s="190"/>
      <c r="J62" s="9"/>
      <c r="K62" s="9"/>
      <c r="L62" s="9"/>
    </row>
    <row r="63" spans="1:12" ht="12.75">
      <c r="A63" s="91"/>
      <c r="B63" s="92"/>
      <c r="C63" s="93"/>
      <c r="D63" s="93"/>
      <c r="E63" s="93"/>
      <c r="F63" s="93"/>
      <c r="G63" s="172"/>
      <c r="H63" s="173"/>
      <c r="I63" s="94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solaris.hr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SheetLayoutView="110" zoomScalePageLayoutView="0" workbookViewId="0" topLeftCell="A82">
      <selection activeCell="K105" sqref="K105"/>
    </sheetView>
  </sheetViews>
  <sheetFormatPr defaultColWidth="9.140625" defaultRowHeight="12.75"/>
  <cols>
    <col min="1" max="7" width="9.140625" style="57" customWidth="1"/>
    <col min="8" max="8" width="4.8515625" style="57" customWidth="1"/>
    <col min="9" max="9" width="7.57421875" style="57" customWidth="1"/>
    <col min="10" max="10" width="11.28125" style="57" customWidth="1"/>
    <col min="11" max="11" width="11.00390625" style="57" customWidth="1"/>
    <col min="12" max="12" width="9.140625" style="57" customWidth="1"/>
    <col min="13" max="13" width="12.7109375" style="57" bestFit="1" customWidth="1"/>
    <col min="14" max="16384" width="9.140625" style="57" customWidth="1"/>
  </cols>
  <sheetData>
    <row r="1" spans="1:11" ht="12.75" customHeight="1">
      <c r="A1" s="211" t="s">
        <v>129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302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52</v>
      </c>
      <c r="B4" s="217"/>
      <c r="C4" s="217"/>
      <c r="D4" s="217"/>
      <c r="E4" s="217"/>
      <c r="F4" s="217"/>
      <c r="G4" s="217"/>
      <c r="H4" s="218"/>
      <c r="I4" s="120" t="s">
        <v>246</v>
      </c>
      <c r="J4" s="160" t="s">
        <v>285</v>
      </c>
      <c r="K4" s="121" t="s">
        <v>286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49">
        <v>2</v>
      </c>
      <c r="J5" s="48">
        <v>3</v>
      </c>
      <c r="K5" s="48">
        <v>4</v>
      </c>
    </row>
    <row r="6" spans="1:11" ht="12.75">
      <c r="A6" s="220" t="s">
        <v>1</v>
      </c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53</v>
      </c>
      <c r="B7" s="224"/>
      <c r="C7" s="224"/>
      <c r="D7" s="224"/>
      <c r="E7" s="224"/>
      <c r="F7" s="224"/>
      <c r="G7" s="224"/>
      <c r="H7" s="225"/>
      <c r="I7" s="3">
        <v>1</v>
      </c>
      <c r="J7" s="102">
        <v>0</v>
      </c>
      <c r="K7" s="102">
        <v>0</v>
      </c>
    </row>
    <row r="8" spans="1:11" ht="12.75">
      <c r="A8" s="226" t="s">
        <v>10</v>
      </c>
      <c r="B8" s="227"/>
      <c r="C8" s="227"/>
      <c r="D8" s="227"/>
      <c r="E8" s="227"/>
      <c r="F8" s="227"/>
      <c r="G8" s="227"/>
      <c r="H8" s="228"/>
      <c r="I8" s="1">
        <v>2</v>
      </c>
      <c r="J8" s="103">
        <f>J9+J16+J26+J35+J39</f>
        <v>1188937502</v>
      </c>
      <c r="K8" s="103">
        <f>K9+K16+K26+K35+K39</f>
        <v>1193797875</v>
      </c>
    </row>
    <row r="9" spans="1:11" ht="12.75">
      <c r="A9" s="229" t="s">
        <v>173</v>
      </c>
      <c r="B9" s="230"/>
      <c r="C9" s="230"/>
      <c r="D9" s="230"/>
      <c r="E9" s="230"/>
      <c r="F9" s="230"/>
      <c r="G9" s="230"/>
      <c r="H9" s="231"/>
      <c r="I9" s="1">
        <v>3</v>
      </c>
      <c r="J9" s="46">
        <f>SUM(J10:J15)</f>
        <v>1756874</v>
      </c>
      <c r="K9" s="46">
        <f>SUM(K10:K15)</f>
        <v>1756874</v>
      </c>
    </row>
    <row r="10" spans="1:11" ht="12.75">
      <c r="A10" s="229" t="s">
        <v>101</v>
      </c>
      <c r="B10" s="230"/>
      <c r="C10" s="230"/>
      <c r="D10" s="230"/>
      <c r="E10" s="230"/>
      <c r="F10" s="230"/>
      <c r="G10" s="230"/>
      <c r="H10" s="231"/>
      <c r="I10" s="1">
        <v>4</v>
      </c>
      <c r="J10" s="6">
        <v>0</v>
      </c>
      <c r="K10" s="6">
        <v>0</v>
      </c>
    </row>
    <row r="11" spans="1:11" ht="12.75">
      <c r="A11" s="229" t="s">
        <v>11</v>
      </c>
      <c r="B11" s="230"/>
      <c r="C11" s="230"/>
      <c r="D11" s="230"/>
      <c r="E11" s="230"/>
      <c r="F11" s="230"/>
      <c r="G11" s="230"/>
      <c r="H11" s="231"/>
      <c r="I11" s="1">
        <v>5</v>
      </c>
      <c r="J11" s="6">
        <v>1756874</v>
      </c>
      <c r="K11" s="6">
        <v>1756874</v>
      </c>
    </row>
    <row r="12" spans="1:11" ht="12.75">
      <c r="A12" s="229" t="s">
        <v>102</v>
      </c>
      <c r="B12" s="230"/>
      <c r="C12" s="230"/>
      <c r="D12" s="230"/>
      <c r="E12" s="230"/>
      <c r="F12" s="230"/>
      <c r="G12" s="230"/>
      <c r="H12" s="231"/>
      <c r="I12" s="1">
        <v>6</v>
      </c>
      <c r="J12" s="6">
        <v>0</v>
      </c>
      <c r="K12" s="6">
        <v>0</v>
      </c>
    </row>
    <row r="13" spans="1:11" ht="12.75">
      <c r="A13" s="229" t="s">
        <v>176</v>
      </c>
      <c r="B13" s="230"/>
      <c r="C13" s="230"/>
      <c r="D13" s="230"/>
      <c r="E13" s="230"/>
      <c r="F13" s="230"/>
      <c r="G13" s="230"/>
      <c r="H13" s="231"/>
      <c r="I13" s="1">
        <v>7</v>
      </c>
      <c r="J13" s="6">
        <v>0</v>
      </c>
      <c r="K13" s="6">
        <v>0</v>
      </c>
    </row>
    <row r="14" spans="1:11" ht="12.75">
      <c r="A14" s="229" t="s">
        <v>177</v>
      </c>
      <c r="B14" s="230"/>
      <c r="C14" s="230"/>
      <c r="D14" s="230"/>
      <c r="E14" s="230"/>
      <c r="F14" s="230"/>
      <c r="G14" s="230"/>
      <c r="H14" s="231"/>
      <c r="I14" s="1">
        <v>8</v>
      </c>
      <c r="J14" s="6">
        <v>0</v>
      </c>
      <c r="K14" s="6">
        <v>0</v>
      </c>
    </row>
    <row r="15" spans="1:11" ht="12.75">
      <c r="A15" s="229" t="s">
        <v>178</v>
      </c>
      <c r="B15" s="230"/>
      <c r="C15" s="230"/>
      <c r="D15" s="230"/>
      <c r="E15" s="230"/>
      <c r="F15" s="230"/>
      <c r="G15" s="230"/>
      <c r="H15" s="231"/>
      <c r="I15" s="1">
        <v>9</v>
      </c>
      <c r="J15" s="6">
        <v>0</v>
      </c>
      <c r="K15" s="6">
        <v>0</v>
      </c>
    </row>
    <row r="16" spans="1:11" ht="12.75">
      <c r="A16" s="229" t="s">
        <v>174</v>
      </c>
      <c r="B16" s="230"/>
      <c r="C16" s="230"/>
      <c r="D16" s="230"/>
      <c r="E16" s="230"/>
      <c r="F16" s="230"/>
      <c r="G16" s="230"/>
      <c r="H16" s="231"/>
      <c r="I16" s="1">
        <v>10</v>
      </c>
      <c r="J16" s="46">
        <f>SUM(J17:J25)</f>
        <v>1177297211</v>
      </c>
      <c r="K16" s="46">
        <f>SUM(K17:K25)</f>
        <v>1182157584</v>
      </c>
    </row>
    <row r="17" spans="1:11" ht="12.75">
      <c r="A17" s="229" t="s">
        <v>179</v>
      </c>
      <c r="B17" s="230"/>
      <c r="C17" s="230"/>
      <c r="D17" s="230"/>
      <c r="E17" s="230"/>
      <c r="F17" s="230"/>
      <c r="G17" s="230"/>
      <c r="H17" s="231"/>
      <c r="I17" s="1">
        <v>11</v>
      </c>
      <c r="J17" s="6">
        <v>471768673</v>
      </c>
      <c r="K17" s="6">
        <v>471768673</v>
      </c>
    </row>
    <row r="18" spans="1:11" ht="12.75">
      <c r="A18" s="229" t="s">
        <v>215</v>
      </c>
      <c r="B18" s="230"/>
      <c r="C18" s="230"/>
      <c r="D18" s="230"/>
      <c r="E18" s="230"/>
      <c r="F18" s="230"/>
      <c r="G18" s="230"/>
      <c r="H18" s="231"/>
      <c r="I18" s="1">
        <v>12</v>
      </c>
      <c r="J18" s="6">
        <v>668318838</v>
      </c>
      <c r="K18" s="6">
        <v>633251286</v>
      </c>
    </row>
    <row r="19" spans="1:11" ht="12.75">
      <c r="A19" s="229" t="s">
        <v>180</v>
      </c>
      <c r="B19" s="230"/>
      <c r="C19" s="230"/>
      <c r="D19" s="230"/>
      <c r="E19" s="230"/>
      <c r="F19" s="230"/>
      <c r="G19" s="230"/>
      <c r="H19" s="231"/>
      <c r="I19" s="1">
        <v>13</v>
      </c>
      <c r="J19" s="6">
        <v>27527865</v>
      </c>
      <c r="K19" s="6">
        <v>27527865</v>
      </c>
    </row>
    <row r="20" spans="1:11" ht="12.75">
      <c r="A20" s="229" t="s">
        <v>23</v>
      </c>
      <c r="B20" s="230"/>
      <c r="C20" s="230"/>
      <c r="D20" s="230"/>
      <c r="E20" s="230"/>
      <c r="F20" s="230"/>
      <c r="G20" s="230"/>
      <c r="H20" s="231"/>
      <c r="I20" s="1">
        <v>14</v>
      </c>
      <c r="J20" s="6">
        <v>0</v>
      </c>
      <c r="K20" s="6">
        <v>0</v>
      </c>
    </row>
    <row r="21" spans="1:11" ht="12.75">
      <c r="A21" s="229" t="s">
        <v>24</v>
      </c>
      <c r="B21" s="230"/>
      <c r="C21" s="230"/>
      <c r="D21" s="230"/>
      <c r="E21" s="230"/>
      <c r="F21" s="230"/>
      <c r="G21" s="230"/>
      <c r="H21" s="231"/>
      <c r="I21" s="1">
        <v>15</v>
      </c>
      <c r="J21" s="6">
        <v>3485764</v>
      </c>
      <c r="K21" s="6">
        <v>3485764</v>
      </c>
    </row>
    <row r="22" spans="1:11" ht="12.75">
      <c r="A22" s="229" t="s">
        <v>65</v>
      </c>
      <c r="B22" s="230"/>
      <c r="C22" s="230"/>
      <c r="D22" s="230"/>
      <c r="E22" s="230"/>
      <c r="F22" s="230"/>
      <c r="G22" s="230"/>
      <c r="H22" s="231"/>
      <c r="I22" s="1">
        <v>16</v>
      </c>
      <c r="J22" s="6">
        <v>0</v>
      </c>
      <c r="K22" s="6">
        <v>0</v>
      </c>
    </row>
    <row r="23" spans="1:11" ht="12.75">
      <c r="A23" s="229" t="s">
        <v>66</v>
      </c>
      <c r="B23" s="230"/>
      <c r="C23" s="230"/>
      <c r="D23" s="230"/>
      <c r="E23" s="230"/>
      <c r="F23" s="230"/>
      <c r="G23" s="230"/>
      <c r="H23" s="231"/>
      <c r="I23" s="1">
        <v>17</v>
      </c>
      <c r="J23" s="6">
        <v>6196071</v>
      </c>
      <c r="K23" s="6">
        <v>46123996</v>
      </c>
    </row>
    <row r="24" spans="1:11" ht="12.75">
      <c r="A24" s="229" t="s">
        <v>67</v>
      </c>
      <c r="B24" s="230"/>
      <c r="C24" s="230"/>
      <c r="D24" s="230"/>
      <c r="E24" s="230"/>
      <c r="F24" s="230"/>
      <c r="G24" s="230"/>
      <c r="H24" s="231"/>
      <c r="I24" s="1">
        <v>18</v>
      </c>
      <c r="J24" s="6">
        <v>0</v>
      </c>
      <c r="K24" s="6">
        <v>0</v>
      </c>
    </row>
    <row r="25" spans="1:11" ht="12.75">
      <c r="A25" s="229" t="s">
        <v>68</v>
      </c>
      <c r="B25" s="230"/>
      <c r="C25" s="230"/>
      <c r="D25" s="230"/>
      <c r="E25" s="230"/>
      <c r="F25" s="230"/>
      <c r="G25" s="230"/>
      <c r="H25" s="231"/>
      <c r="I25" s="1">
        <v>19</v>
      </c>
      <c r="J25" s="6">
        <v>0</v>
      </c>
      <c r="K25" s="6">
        <v>0</v>
      </c>
    </row>
    <row r="26" spans="1:11" ht="12.75">
      <c r="A26" s="229" t="s">
        <v>161</v>
      </c>
      <c r="B26" s="230"/>
      <c r="C26" s="230"/>
      <c r="D26" s="230"/>
      <c r="E26" s="230"/>
      <c r="F26" s="230"/>
      <c r="G26" s="230"/>
      <c r="H26" s="231"/>
      <c r="I26" s="1">
        <v>20</v>
      </c>
      <c r="J26" s="46">
        <f>SUM(J27:J34)</f>
        <v>6458973</v>
      </c>
      <c r="K26" s="46">
        <f>SUM(K27:K34)</f>
        <v>6458973</v>
      </c>
    </row>
    <row r="27" spans="1:11" ht="12.75">
      <c r="A27" s="229" t="s">
        <v>69</v>
      </c>
      <c r="B27" s="230"/>
      <c r="C27" s="230"/>
      <c r="D27" s="230"/>
      <c r="E27" s="230"/>
      <c r="F27" s="230"/>
      <c r="G27" s="230"/>
      <c r="H27" s="231"/>
      <c r="I27" s="1">
        <v>21</v>
      </c>
      <c r="J27" s="6">
        <v>20000</v>
      </c>
      <c r="K27" s="6">
        <v>20000</v>
      </c>
    </row>
    <row r="28" spans="1:11" ht="12.75">
      <c r="A28" s="229" t="s">
        <v>70</v>
      </c>
      <c r="B28" s="230"/>
      <c r="C28" s="230"/>
      <c r="D28" s="230"/>
      <c r="E28" s="230"/>
      <c r="F28" s="230"/>
      <c r="G28" s="230"/>
      <c r="H28" s="231"/>
      <c r="I28" s="1">
        <v>22</v>
      </c>
      <c r="J28" s="6">
        <v>0</v>
      </c>
      <c r="K28" s="6">
        <v>0</v>
      </c>
    </row>
    <row r="29" spans="1:11" ht="12.75">
      <c r="A29" s="229" t="s">
        <v>71</v>
      </c>
      <c r="B29" s="230"/>
      <c r="C29" s="230"/>
      <c r="D29" s="230"/>
      <c r="E29" s="230"/>
      <c r="F29" s="230"/>
      <c r="G29" s="230"/>
      <c r="H29" s="231"/>
      <c r="I29" s="1">
        <v>23</v>
      </c>
      <c r="J29" s="6">
        <v>0</v>
      </c>
      <c r="K29" s="6">
        <v>0</v>
      </c>
    </row>
    <row r="30" spans="1:11" ht="12.75">
      <c r="A30" s="229" t="s">
        <v>76</v>
      </c>
      <c r="B30" s="230"/>
      <c r="C30" s="230"/>
      <c r="D30" s="230"/>
      <c r="E30" s="230"/>
      <c r="F30" s="230"/>
      <c r="G30" s="230"/>
      <c r="H30" s="231"/>
      <c r="I30" s="1">
        <v>24</v>
      </c>
      <c r="J30" s="6">
        <v>0</v>
      </c>
      <c r="K30" s="6">
        <v>0</v>
      </c>
    </row>
    <row r="31" spans="1:11" ht="12.75">
      <c r="A31" s="229" t="s">
        <v>77</v>
      </c>
      <c r="B31" s="230"/>
      <c r="C31" s="230"/>
      <c r="D31" s="230"/>
      <c r="E31" s="230"/>
      <c r="F31" s="230"/>
      <c r="G31" s="230"/>
      <c r="H31" s="231"/>
      <c r="I31" s="1">
        <v>25</v>
      </c>
      <c r="J31" s="6">
        <v>6438973</v>
      </c>
      <c r="K31" s="6">
        <v>6438973</v>
      </c>
    </row>
    <row r="32" spans="1:11" ht="12.75">
      <c r="A32" s="229" t="s">
        <v>78</v>
      </c>
      <c r="B32" s="230"/>
      <c r="C32" s="230"/>
      <c r="D32" s="230"/>
      <c r="E32" s="230"/>
      <c r="F32" s="230"/>
      <c r="G32" s="230"/>
      <c r="H32" s="231"/>
      <c r="I32" s="1">
        <v>26</v>
      </c>
      <c r="J32" s="6">
        <v>0</v>
      </c>
      <c r="K32" s="6">
        <v>0</v>
      </c>
    </row>
    <row r="33" spans="1:11" ht="12.75">
      <c r="A33" s="229" t="s">
        <v>72</v>
      </c>
      <c r="B33" s="230"/>
      <c r="C33" s="230"/>
      <c r="D33" s="230"/>
      <c r="E33" s="230"/>
      <c r="F33" s="230"/>
      <c r="G33" s="230"/>
      <c r="H33" s="231"/>
      <c r="I33" s="1">
        <v>27</v>
      </c>
      <c r="J33" s="6">
        <v>0</v>
      </c>
      <c r="K33" s="6">
        <v>0</v>
      </c>
    </row>
    <row r="34" spans="1:11" ht="12.75">
      <c r="A34" s="229" t="s">
        <v>154</v>
      </c>
      <c r="B34" s="230"/>
      <c r="C34" s="230"/>
      <c r="D34" s="230"/>
      <c r="E34" s="230"/>
      <c r="F34" s="230"/>
      <c r="G34" s="230"/>
      <c r="H34" s="231"/>
      <c r="I34" s="1">
        <v>28</v>
      </c>
      <c r="J34" s="6">
        <v>0</v>
      </c>
      <c r="K34" s="6">
        <v>0</v>
      </c>
    </row>
    <row r="35" spans="1:11" ht="12.75">
      <c r="A35" s="229" t="s">
        <v>155</v>
      </c>
      <c r="B35" s="230"/>
      <c r="C35" s="230"/>
      <c r="D35" s="230"/>
      <c r="E35" s="230"/>
      <c r="F35" s="230"/>
      <c r="G35" s="230"/>
      <c r="H35" s="231"/>
      <c r="I35" s="1">
        <v>29</v>
      </c>
      <c r="J35" s="46">
        <f>SUM(J36:J38)</f>
        <v>3424444</v>
      </c>
      <c r="K35" s="46">
        <f>SUM(K36:K38)</f>
        <v>3424444</v>
      </c>
    </row>
    <row r="36" spans="1:11" ht="12.75">
      <c r="A36" s="229" t="s">
        <v>73</v>
      </c>
      <c r="B36" s="230"/>
      <c r="C36" s="230"/>
      <c r="D36" s="230"/>
      <c r="E36" s="230"/>
      <c r="F36" s="230"/>
      <c r="G36" s="230"/>
      <c r="H36" s="231"/>
      <c r="I36" s="1">
        <v>30</v>
      </c>
      <c r="J36" s="6">
        <v>0</v>
      </c>
      <c r="K36" s="6">
        <v>0</v>
      </c>
    </row>
    <row r="37" spans="1:11" ht="12.75">
      <c r="A37" s="229" t="s">
        <v>74</v>
      </c>
      <c r="B37" s="230"/>
      <c r="C37" s="230"/>
      <c r="D37" s="230"/>
      <c r="E37" s="230"/>
      <c r="F37" s="230"/>
      <c r="G37" s="230"/>
      <c r="H37" s="231"/>
      <c r="I37" s="1">
        <v>31</v>
      </c>
      <c r="J37" s="6">
        <v>0</v>
      </c>
      <c r="K37" s="6">
        <v>0</v>
      </c>
    </row>
    <row r="38" spans="1:11" ht="12.75">
      <c r="A38" s="229" t="s">
        <v>75</v>
      </c>
      <c r="B38" s="230"/>
      <c r="C38" s="230"/>
      <c r="D38" s="230"/>
      <c r="E38" s="230"/>
      <c r="F38" s="230"/>
      <c r="G38" s="230"/>
      <c r="H38" s="231"/>
      <c r="I38" s="1">
        <v>32</v>
      </c>
      <c r="J38" s="6">
        <v>3424444</v>
      </c>
      <c r="K38" s="6">
        <v>3424444</v>
      </c>
    </row>
    <row r="39" spans="1:11" ht="12.75">
      <c r="A39" s="229" t="s">
        <v>156</v>
      </c>
      <c r="B39" s="230"/>
      <c r="C39" s="230"/>
      <c r="D39" s="230"/>
      <c r="E39" s="230"/>
      <c r="F39" s="230"/>
      <c r="G39" s="230"/>
      <c r="H39" s="231"/>
      <c r="I39" s="1">
        <v>33</v>
      </c>
      <c r="J39" s="6">
        <v>0</v>
      </c>
      <c r="K39" s="6">
        <v>0</v>
      </c>
    </row>
    <row r="40" spans="1:12" ht="12.75">
      <c r="A40" s="226" t="s">
        <v>208</v>
      </c>
      <c r="B40" s="227"/>
      <c r="C40" s="227"/>
      <c r="D40" s="227"/>
      <c r="E40" s="227"/>
      <c r="F40" s="227"/>
      <c r="G40" s="227"/>
      <c r="H40" s="228"/>
      <c r="I40" s="1">
        <v>34</v>
      </c>
      <c r="J40" s="103">
        <f>J41+J49+J56+J64</f>
        <v>55464918</v>
      </c>
      <c r="K40" s="103">
        <f>K41+K49+K56+K64</f>
        <v>71428986</v>
      </c>
      <c r="L40" s="140"/>
    </row>
    <row r="41" spans="1:11" ht="12.75">
      <c r="A41" s="229" t="s">
        <v>93</v>
      </c>
      <c r="B41" s="230"/>
      <c r="C41" s="230"/>
      <c r="D41" s="230"/>
      <c r="E41" s="230"/>
      <c r="F41" s="230"/>
      <c r="G41" s="230"/>
      <c r="H41" s="231"/>
      <c r="I41" s="1">
        <v>35</v>
      </c>
      <c r="J41" s="46">
        <f>SUM(J42:J48)</f>
        <v>4098051</v>
      </c>
      <c r="K41" s="46">
        <f>SUM(K42:K48)</f>
        <v>9728787</v>
      </c>
    </row>
    <row r="42" spans="1:11" ht="12.75">
      <c r="A42" s="229" t="s">
        <v>105</v>
      </c>
      <c r="B42" s="230"/>
      <c r="C42" s="230"/>
      <c r="D42" s="230"/>
      <c r="E42" s="230"/>
      <c r="F42" s="230"/>
      <c r="G42" s="230"/>
      <c r="H42" s="231"/>
      <c r="I42" s="1">
        <v>36</v>
      </c>
      <c r="J42" s="6">
        <v>2709197</v>
      </c>
      <c r="K42" s="6">
        <v>4588439</v>
      </c>
    </row>
    <row r="43" spans="1:11" ht="12.75">
      <c r="A43" s="229" t="s">
        <v>106</v>
      </c>
      <c r="B43" s="230"/>
      <c r="C43" s="230"/>
      <c r="D43" s="230"/>
      <c r="E43" s="230"/>
      <c r="F43" s="230"/>
      <c r="G43" s="230"/>
      <c r="H43" s="231"/>
      <c r="I43" s="1">
        <v>37</v>
      </c>
      <c r="J43" s="6">
        <v>0</v>
      </c>
      <c r="K43" s="6">
        <v>0</v>
      </c>
    </row>
    <row r="44" spans="1:11" ht="12.75">
      <c r="A44" s="229" t="s">
        <v>79</v>
      </c>
      <c r="B44" s="230"/>
      <c r="C44" s="230"/>
      <c r="D44" s="230"/>
      <c r="E44" s="230"/>
      <c r="F44" s="230"/>
      <c r="G44" s="230"/>
      <c r="H44" s="231"/>
      <c r="I44" s="1">
        <v>38</v>
      </c>
      <c r="J44" s="6">
        <v>0</v>
      </c>
      <c r="K44" s="6">
        <v>0</v>
      </c>
    </row>
    <row r="45" spans="1:11" ht="12.75">
      <c r="A45" s="229" t="s">
        <v>80</v>
      </c>
      <c r="B45" s="230"/>
      <c r="C45" s="230"/>
      <c r="D45" s="230"/>
      <c r="E45" s="230"/>
      <c r="F45" s="230"/>
      <c r="G45" s="230"/>
      <c r="H45" s="231"/>
      <c r="I45" s="1">
        <v>39</v>
      </c>
      <c r="J45" s="6">
        <v>1388854</v>
      </c>
      <c r="K45" s="6">
        <v>5140348</v>
      </c>
    </row>
    <row r="46" spans="1:11" ht="12.75">
      <c r="A46" s="229" t="s">
        <v>81</v>
      </c>
      <c r="B46" s="230"/>
      <c r="C46" s="230"/>
      <c r="D46" s="230"/>
      <c r="E46" s="230"/>
      <c r="F46" s="230"/>
      <c r="G46" s="230"/>
      <c r="H46" s="231"/>
      <c r="I46" s="1">
        <v>40</v>
      </c>
      <c r="J46" s="6">
        <v>0</v>
      </c>
      <c r="K46" s="6">
        <v>0</v>
      </c>
    </row>
    <row r="47" spans="1:11" ht="12.75">
      <c r="A47" s="229" t="s">
        <v>82</v>
      </c>
      <c r="B47" s="230"/>
      <c r="C47" s="230"/>
      <c r="D47" s="230"/>
      <c r="E47" s="230"/>
      <c r="F47" s="230"/>
      <c r="G47" s="230"/>
      <c r="H47" s="231"/>
      <c r="I47" s="1">
        <v>41</v>
      </c>
      <c r="J47" s="6">
        <v>0</v>
      </c>
      <c r="K47" s="6">
        <v>0</v>
      </c>
    </row>
    <row r="48" spans="1:11" ht="12.75">
      <c r="A48" s="229" t="s">
        <v>83</v>
      </c>
      <c r="B48" s="230"/>
      <c r="C48" s="230"/>
      <c r="D48" s="230"/>
      <c r="E48" s="230"/>
      <c r="F48" s="230"/>
      <c r="G48" s="230"/>
      <c r="H48" s="231"/>
      <c r="I48" s="1">
        <v>42</v>
      </c>
      <c r="J48" s="6">
        <v>0</v>
      </c>
      <c r="K48" s="6">
        <v>0</v>
      </c>
    </row>
    <row r="49" spans="1:11" ht="12.75">
      <c r="A49" s="229" t="s">
        <v>94</v>
      </c>
      <c r="B49" s="230"/>
      <c r="C49" s="230"/>
      <c r="D49" s="230"/>
      <c r="E49" s="230"/>
      <c r="F49" s="230"/>
      <c r="G49" s="230"/>
      <c r="H49" s="231"/>
      <c r="I49" s="1">
        <v>43</v>
      </c>
      <c r="J49" s="46">
        <f>SUM(J50:J55)</f>
        <v>17685912</v>
      </c>
      <c r="K49" s="46">
        <f>SUM(K50:K55)</f>
        <v>26042054</v>
      </c>
    </row>
    <row r="50" spans="1:11" ht="12.75">
      <c r="A50" s="229" t="s">
        <v>168</v>
      </c>
      <c r="B50" s="230"/>
      <c r="C50" s="230"/>
      <c r="D50" s="230"/>
      <c r="E50" s="230"/>
      <c r="F50" s="230"/>
      <c r="G50" s="230"/>
      <c r="H50" s="231"/>
      <c r="I50" s="1">
        <v>44</v>
      </c>
      <c r="J50" s="6">
        <v>0</v>
      </c>
      <c r="K50" s="6">
        <v>0</v>
      </c>
    </row>
    <row r="51" spans="1:11" ht="12.75">
      <c r="A51" s="229" t="s">
        <v>169</v>
      </c>
      <c r="B51" s="230"/>
      <c r="C51" s="230"/>
      <c r="D51" s="230"/>
      <c r="E51" s="230"/>
      <c r="F51" s="230"/>
      <c r="G51" s="230"/>
      <c r="H51" s="231"/>
      <c r="I51" s="1">
        <v>45</v>
      </c>
      <c r="J51" s="6">
        <v>14217994</v>
      </c>
      <c r="K51" s="6">
        <v>18331967</v>
      </c>
    </row>
    <row r="52" spans="1:11" ht="12.75">
      <c r="A52" s="229" t="s">
        <v>170</v>
      </c>
      <c r="B52" s="230"/>
      <c r="C52" s="230"/>
      <c r="D52" s="230"/>
      <c r="E52" s="230"/>
      <c r="F52" s="230"/>
      <c r="G52" s="230"/>
      <c r="H52" s="231"/>
      <c r="I52" s="1">
        <v>46</v>
      </c>
      <c r="J52" s="6">
        <v>0</v>
      </c>
      <c r="K52" s="6">
        <v>0</v>
      </c>
    </row>
    <row r="53" spans="1:11" ht="12.75">
      <c r="A53" s="229" t="s">
        <v>171</v>
      </c>
      <c r="B53" s="230"/>
      <c r="C53" s="230"/>
      <c r="D53" s="230"/>
      <c r="E53" s="230"/>
      <c r="F53" s="230"/>
      <c r="G53" s="230"/>
      <c r="H53" s="231"/>
      <c r="I53" s="1">
        <v>47</v>
      </c>
      <c r="J53" s="6">
        <v>913582</v>
      </c>
      <c r="K53" s="6">
        <v>1042281</v>
      </c>
    </row>
    <row r="54" spans="1:11" ht="12.75">
      <c r="A54" s="229" t="s">
        <v>7</v>
      </c>
      <c r="B54" s="230"/>
      <c r="C54" s="230"/>
      <c r="D54" s="230"/>
      <c r="E54" s="230"/>
      <c r="F54" s="230"/>
      <c r="G54" s="230"/>
      <c r="H54" s="231"/>
      <c r="I54" s="1">
        <v>48</v>
      </c>
      <c r="J54" s="6">
        <v>1715626</v>
      </c>
      <c r="K54" s="6">
        <v>4731920</v>
      </c>
    </row>
    <row r="55" spans="1:11" ht="12.75">
      <c r="A55" s="229" t="s">
        <v>8</v>
      </c>
      <c r="B55" s="230"/>
      <c r="C55" s="230"/>
      <c r="D55" s="230"/>
      <c r="E55" s="230"/>
      <c r="F55" s="230"/>
      <c r="G55" s="230"/>
      <c r="H55" s="231"/>
      <c r="I55" s="1">
        <v>49</v>
      </c>
      <c r="J55" s="6">
        <v>838710</v>
      </c>
      <c r="K55" s="6">
        <v>1935886</v>
      </c>
    </row>
    <row r="56" spans="1:11" ht="12.75">
      <c r="A56" s="229" t="s">
        <v>95</v>
      </c>
      <c r="B56" s="230"/>
      <c r="C56" s="230"/>
      <c r="D56" s="230"/>
      <c r="E56" s="230"/>
      <c r="F56" s="230"/>
      <c r="G56" s="230"/>
      <c r="H56" s="231"/>
      <c r="I56" s="1">
        <v>50</v>
      </c>
      <c r="J56" s="46">
        <f>SUM(J57:J63)</f>
        <v>31736275</v>
      </c>
      <c r="K56" s="46">
        <f>SUM(K57:K63)</f>
        <v>31629315</v>
      </c>
    </row>
    <row r="57" spans="1:11" ht="12.75">
      <c r="A57" s="229" t="s">
        <v>69</v>
      </c>
      <c r="B57" s="230"/>
      <c r="C57" s="230"/>
      <c r="D57" s="230"/>
      <c r="E57" s="230"/>
      <c r="F57" s="230"/>
      <c r="G57" s="230"/>
      <c r="H57" s="231"/>
      <c r="I57" s="1">
        <v>51</v>
      </c>
      <c r="J57" s="6">
        <v>0</v>
      </c>
      <c r="K57" s="6">
        <v>0</v>
      </c>
    </row>
    <row r="58" spans="1:11" ht="12.75">
      <c r="A58" s="229" t="s">
        <v>70</v>
      </c>
      <c r="B58" s="230"/>
      <c r="C58" s="230"/>
      <c r="D58" s="230"/>
      <c r="E58" s="230"/>
      <c r="F58" s="230"/>
      <c r="G58" s="230"/>
      <c r="H58" s="231"/>
      <c r="I58" s="1">
        <v>52</v>
      </c>
      <c r="J58" s="6">
        <v>31594050</v>
      </c>
      <c r="K58" s="6">
        <v>31487090</v>
      </c>
    </row>
    <row r="59" spans="1:11" ht="12.75">
      <c r="A59" s="229" t="s">
        <v>210</v>
      </c>
      <c r="B59" s="230"/>
      <c r="C59" s="230"/>
      <c r="D59" s="230"/>
      <c r="E59" s="230"/>
      <c r="F59" s="230"/>
      <c r="G59" s="230"/>
      <c r="H59" s="231"/>
      <c r="I59" s="1">
        <v>53</v>
      </c>
      <c r="J59" s="6">
        <v>0</v>
      </c>
      <c r="K59" s="6">
        <v>0</v>
      </c>
    </row>
    <row r="60" spans="1:11" ht="12.75">
      <c r="A60" s="229" t="s">
        <v>76</v>
      </c>
      <c r="B60" s="230"/>
      <c r="C60" s="230"/>
      <c r="D60" s="230"/>
      <c r="E60" s="230"/>
      <c r="F60" s="230"/>
      <c r="G60" s="230"/>
      <c r="H60" s="231"/>
      <c r="I60" s="1">
        <v>54</v>
      </c>
      <c r="J60" s="6">
        <v>0</v>
      </c>
      <c r="K60" s="6">
        <v>0</v>
      </c>
    </row>
    <row r="61" spans="1:11" ht="12.75">
      <c r="A61" s="229" t="s">
        <v>77</v>
      </c>
      <c r="B61" s="230"/>
      <c r="C61" s="230"/>
      <c r="D61" s="230"/>
      <c r="E61" s="230"/>
      <c r="F61" s="230"/>
      <c r="G61" s="230"/>
      <c r="H61" s="231"/>
      <c r="I61" s="1">
        <v>55</v>
      </c>
      <c r="J61" s="6">
        <v>0</v>
      </c>
      <c r="K61" s="6">
        <v>0</v>
      </c>
    </row>
    <row r="62" spans="1:11" ht="12.75">
      <c r="A62" s="229" t="s">
        <v>78</v>
      </c>
      <c r="B62" s="230"/>
      <c r="C62" s="230"/>
      <c r="D62" s="230"/>
      <c r="E62" s="230"/>
      <c r="F62" s="230"/>
      <c r="G62" s="230"/>
      <c r="H62" s="231"/>
      <c r="I62" s="1">
        <v>56</v>
      </c>
      <c r="J62" s="6">
        <v>142225</v>
      </c>
      <c r="K62" s="6">
        <v>142225</v>
      </c>
    </row>
    <row r="63" spans="1:11" ht="12.75">
      <c r="A63" s="229" t="s">
        <v>42</v>
      </c>
      <c r="B63" s="230"/>
      <c r="C63" s="230"/>
      <c r="D63" s="230"/>
      <c r="E63" s="230"/>
      <c r="F63" s="230"/>
      <c r="G63" s="230"/>
      <c r="H63" s="231"/>
      <c r="I63" s="1">
        <v>57</v>
      </c>
      <c r="J63" s="6">
        <v>0</v>
      </c>
      <c r="K63" s="6">
        <v>0</v>
      </c>
    </row>
    <row r="64" spans="1:11" ht="12.75">
      <c r="A64" s="229" t="s">
        <v>175</v>
      </c>
      <c r="B64" s="230"/>
      <c r="C64" s="230"/>
      <c r="D64" s="230"/>
      <c r="E64" s="230"/>
      <c r="F64" s="230"/>
      <c r="G64" s="230"/>
      <c r="H64" s="231"/>
      <c r="I64" s="1">
        <v>58</v>
      </c>
      <c r="J64" s="6">
        <v>1944680</v>
      </c>
      <c r="K64" s="6">
        <v>4028830</v>
      </c>
    </row>
    <row r="65" spans="1:11" ht="12.75">
      <c r="A65" s="226" t="s">
        <v>49</v>
      </c>
      <c r="B65" s="227"/>
      <c r="C65" s="227"/>
      <c r="D65" s="227"/>
      <c r="E65" s="227"/>
      <c r="F65" s="227"/>
      <c r="G65" s="227"/>
      <c r="H65" s="228"/>
      <c r="I65" s="1">
        <v>59</v>
      </c>
      <c r="J65" s="106">
        <v>74695</v>
      </c>
      <c r="K65" s="106">
        <v>8881284</v>
      </c>
    </row>
    <row r="66" spans="1:13" ht="12.75">
      <c r="A66" s="232" t="s">
        <v>209</v>
      </c>
      <c r="B66" s="233"/>
      <c r="C66" s="233"/>
      <c r="D66" s="233"/>
      <c r="E66" s="233"/>
      <c r="F66" s="233"/>
      <c r="G66" s="233"/>
      <c r="H66" s="234"/>
      <c r="I66" s="104">
        <v>60</v>
      </c>
      <c r="J66" s="105">
        <f>J7+J8+J40+J65</f>
        <v>1244477115</v>
      </c>
      <c r="K66" s="105">
        <f>K7+K8+K40+K65</f>
        <v>1274108145</v>
      </c>
      <c r="M66" s="134"/>
    </row>
    <row r="67" spans="1:13" ht="12.75">
      <c r="A67" s="235" t="s">
        <v>84</v>
      </c>
      <c r="B67" s="236"/>
      <c r="C67" s="236"/>
      <c r="D67" s="236"/>
      <c r="E67" s="236"/>
      <c r="F67" s="236"/>
      <c r="G67" s="236"/>
      <c r="H67" s="237"/>
      <c r="I67" s="4">
        <v>61</v>
      </c>
      <c r="J67" s="7">
        <v>0</v>
      </c>
      <c r="K67" s="7">
        <v>0</v>
      </c>
      <c r="M67" s="135"/>
    </row>
    <row r="68" spans="1:11" ht="12.75">
      <c r="A68" s="238" t="s">
        <v>51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23" t="s">
        <v>162</v>
      </c>
      <c r="B69" s="224"/>
      <c r="C69" s="224"/>
      <c r="D69" s="224"/>
      <c r="E69" s="224"/>
      <c r="F69" s="224"/>
      <c r="G69" s="224"/>
      <c r="H69" s="225"/>
      <c r="I69" s="3">
        <v>62</v>
      </c>
      <c r="J69" s="107">
        <f>J70+J71+J72+J78+J79+J82+J85</f>
        <v>724515357</v>
      </c>
      <c r="K69" s="107">
        <f>K70+K71+K72+K78+K79+K82+K85</f>
        <v>699070674</v>
      </c>
    </row>
    <row r="70" spans="1:11" ht="12.75">
      <c r="A70" s="229" t="s">
        <v>119</v>
      </c>
      <c r="B70" s="230"/>
      <c r="C70" s="230"/>
      <c r="D70" s="230"/>
      <c r="E70" s="230"/>
      <c r="F70" s="230"/>
      <c r="G70" s="230"/>
      <c r="H70" s="231"/>
      <c r="I70" s="1">
        <v>63</v>
      </c>
      <c r="J70" s="6">
        <v>185315700</v>
      </c>
      <c r="K70" s="6">
        <v>185315700</v>
      </c>
    </row>
    <row r="71" spans="1:11" ht="12.75">
      <c r="A71" s="229" t="s">
        <v>120</v>
      </c>
      <c r="B71" s="230"/>
      <c r="C71" s="230"/>
      <c r="D71" s="230"/>
      <c r="E71" s="230"/>
      <c r="F71" s="230"/>
      <c r="G71" s="230"/>
      <c r="H71" s="231"/>
      <c r="I71" s="1">
        <v>64</v>
      </c>
      <c r="J71" s="6">
        <v>8630224</v>
      </c>
      <c r="K71" s="6">
        <v>8630224</v>
      </c>
    </row>
    <row r="72" spans="1:11" ht="12.75">
      <c r="A72" s="229" t="s">
        <v>121</v>
      </c>
      <c r="B72" s="230"/>
      <c r="C72" s="230"/>
      <c r="D72" s="230"/>
      <c r="E72" s="230"/>
      <c r="F72" s="230"/>
      <c r="G72" s="230"/>
      <c r="H72" s="231"/>
      <c r="I72" s="1">
        <v>65</v>
      </c>
      <c r="J72" s="46">
        <f>J73+J74-J75+J76+J77</f>
        <v>9593340</v>
      </c>
      <c r="K72" s="46">
        <f>K73+K74-K75+K76+K77</f>
        <v>9593340</v>
      </c>
    </row>
    <row r="73" spans="1:11" ht="12.75">
      <c r="A73" s="229" t="s">
        <v>122</v>
      </c>
      <c r="B73" s="230"/>
      <c r="C73" s="230"/>
      <c r="D73" s="230"/>
      <c r="E73" s="230"/>
      <c r="F73" s="230"/>
      <c r="G73" s="230"/>
      <c r="H73" s="231"/>
      <c r="I73" s="1">
        <v>66</v>
      </c>
      <c r="J73" s="6">
        <v>9593340</v>
      </c>
      <c r="K73" s="6">
        <v>9593340</v>
      </c>
    </row>
    <row r="74" spans="1:11" ht="12.75">
      <c r="A74" s="229" t="s">
        <v>123</v>
      </c>
      <c r="B74" s="230"/>
      <c r="C74" s="230"/>
      <c r="D74" s="230"/>
      <c r="E74" s="230"/>
      <c r="F74" s="230"/>
      <c r="G74" s="230"/>
      <c r="H74" s="231"/>
      <c r="I74" s="1">
        <v>67</v>
      </c>
      <c r="J74" s="6">
        <v>17981158</v>
      </c>
      <c r="K74" s="6">
        <v>20935590</v>
      </c>
    </row>
    <row r="75" spans="1:11" ht="12.75">
      <c r="A75" s="229" t="s">
        <v>111</v>
      </c>
      <c r="B75" s="230"/>
      <c r="C75" s="230"/>
      <c r="D75" s="230"/>
      <c r="E75" s="230"/>
      <c r="F75" s="230"/>
      <c r="G75" s="230"/>
      <c r="H75" s="231"/>
      <c r="I75" s="1">
        <v>68</v>
      </c>
      <c r="J75" s="6">
        <v>17981158</v>
      </c>
      <c r="K75" s="6">
        <v>20935590</v>
      </c>
    </row>
    <row r="76" spans="1:11" ht="12.75">
      <c r="A76" s="229" t="s">
        <v>112</v>
      </c>
      <c r="B76" s="230"/>
      <c r="C76" s="230"/>
      <c r="D76" s="230"/>
      <c r="E76" s="230"/>
      <c r="F76" s="230"/>
      <c r="G76" s="230"/>
      <c r="H76" s="231"/>
      <c r="I76" s="1">
        <v>69</v>
      </c>
      <c r="J76" s="6">
        <v>0</v>
      </c>
      <c r="K76" s="6">
        <v>0</v>
      </c>
    </row>
    <row r="77" spans="1:11" ht="12.75">
      <c r="A77" s="229" t="s">
        <v>113</v>
      </c>
      <c r="B77" s="230"/>
      <c r="C77" s="230"/>
      <c r="D77" s="230"/>
      <c r="E77" s="230"/>
      <c r="F77" s="230"/>
      <c r="G77" s="230"/>
      <c r="H77" s="231"/>
      <c r="I77" s="1">
        <v>70</v>
      </c>
      <c r="J77" s="6">
        <v>0</v>
      </c>
      <c r="K77" s="6">
        <v>0</v>
      </c>
    </row>
    <row r="78" spans="1:11" ht="12.75">
      <c r="A78" s="229" t="s">
        <v>114</v>
      </c>
      <c r="B78" s="230"/>
      <c r="C78" s="230"/>
      <c r="D78" s="230"/>
      <c r="E78" s="230"/>
      <c r="F78" s="230"/>
      <c r="G78" s="230"/>
      <c r="H78" s="231"/>
      <c r="I78" s="1">
        <v>71</v>
      </c>
      <c r="J78" s="6">
        <v>481080898</v>
      </c>
      <c r="K78" s="6">
        <v>472360143</v>
      </c>
    </row>
    <row r="79" spans="1:11" ht="12.75">
      <c r="A79" s="229" t="s">
        <v>206</v>
      </c>
      <c r="B79" s="230"/>
      <c r="C79" s="230"/>
      <c r="D79" s="230"/>
      <c r="E79" s="230"/>
      <c r="F79" s="230"/>
      <c r="G79" s="230"/>
      <c r="H79" s="231"/>
      <c r="I79" s="1">
        <v>72</v>
      </c>
      <c r="J79" s="46">
        <f>J80-J81</f>
        <v>36370112</v>
      </c>
      <c r="K79" s="46">
        <f>K80-K81</f>
        <v>36940762</v>
      </c>
    </row>
    <row r="80" spans="1:11" ht="12.75">
      <c r="A80" s="241" t="s">
        <v>140</v>
      </c>
      <c r="B80" s="242"/>
      <c r="C80" s="242"/>
      <c r="D80" s="242"/>
      <c r="E80" s="242"/>
      <c r="F80" s="242"/>
      <c r="G80" s="242"/>
      <c r="H80" s="243"/>
      <c r="I80" s="1">
        <v>73</v>
      </c>
      <c r="J80" s="6">
        <v>36370112</v>
      </c>
      <c r="K80" s="6">
        <v>36940762</v>
      </c>
    </row>
    <row r="81" spans="1:11" ht="12.75">
      <c r="A81" s="241" t="s">
        <v>141</v>
      </c>
      <c r="B81" s="242"/>
      <c r="C81" s="242"/>
      <c r="D81" s="242"/>
      <c r="E81" s="242"/>
      <c r="F81" s="242"/>
      <c r="G81" s="242"/>
      <c r="H81" s="243"/>
      <c r="I81" s="1">
        <v>74</v>
      </c>
      <c r="J81" s="6"/>
      <c r="K81" s="6">
        <v>0</v>
      </c>
    </row>
    <row r="82" spans="1:11" ht="12.75">
      <c r="A82" s="229" t="s">
        <v>207</v>
      </c>
      <c r="B82" s="230"/>
      <c r="C82" s="230"/>
      <c r="D82" s="230"/>
      <c r="E82" s="230"/>
      <c r="F82" s="230"/>
      <c r="G82" s="230"/>
      <c r="H82" s="231"/>
      <c r="I82" s="1">
        <v>75</v>
      </c>
      <c r="J82" s="46">
        <f>J83-J84</f>
        <v>3525083</v>
      </c>
      <c r="K82" s="46">
        <f>K83-K84</f>
        <v>-13769495</v>
      </c>
    </row>
    <row r="83" spans="1:11" ht="12.75">
      <c r="A83" s="241" t="s">
        <v>142</v>
      </c>
      <c r="B83" s="242"/>
      <c r="C83" s="242"/>
      <c r="D83" s="242"/>
      <c r="E83" s="242"/>
      <c r="F83" s="242"/>
      <c r="G83" s="242"/>
      <c r="H83" s="243"/>
      <c r="I83" s="1">
        <v>76</v>
      </c>
      <c r="J83" s="6">
        <v>3525083</v>
      </c>
      <c r="K83" s="6">
        <v>0</v>
      </c>
    </row>
    <row r="84" spans="1:11" ht="12.75">
      <c r="A84" s="241" t="s">
        <v>143</v>
      </c>
      <c r="B84" s="242"/>
      <c r="C84" s="242"/>
      <c r="D84" s="242"/>
      <c r="E84" s="242"/>
      <c r="F84" s="242"/>
      <c r="G84" s="242"/>
      <c r="H84" s="243"/>
      <c r="I84" s="1">
        <v>77</v>
      </c>
      <c r="J84" s="6">
        <v>0</v>
      </c>
      <c r="K84" s="6">
        <v>13769495</v>
      </c>
    </row>
    <row r="85" spans="1:11" ht="12.75">
      <c r="A85" s="229" t="s">
        <v>144</v>
      </c>
      <c r="B85" s="230"/>
      <c r="C85" s="230"/>
      <c r="D85" s="230"/>
      <c r="E85" s="230"/>
      <c r="F85" s="230"/>
      <c r="G85" s="230"/>
      <c r="H85" s="231"/>
      <c r="I85" s="1">
        <v>78</v>
      </c>
      <c r="J85" s="6">
        <v>0</v>
      </c>
      <c r="K85" s="6">
        <v>0</v>
      </c>
    </row>
    <row r="86" spans="1:11" ht="12.75">
      <c r="A86" s="226" t="s">
        <v>15</v>
      </c>
      <c r="B86" s="227"/>
      <c r="C86" s="227"/>
      <c r="D86" s="227"/>
      <c r="E86" s="227"/>
      <c r="F86" s="227"/>
      <c r="G86" s="227"/>
      <c r="H86" s="228"/>
      <c r="I86" s="1">
        <v>79</v>
      </c>
      <c r="J86" s="103">
        <f>SUM(J87:J89)</f>
        <v>0</v>
      </c>
      <c r="K86" s="103">
        <f>SUM(K87:K89)</f>
        <v>0</v>
      </c>
    </row>
    <row r="87" spans="1:11" ht="12.75">
      <c r="A87" s="229" t="s">
        <v>107</v>
      </c>
      <c r="B87" s="230"/>
      <c r="C87" s="230"/>
      <c r="D87" s="230"/>
      <c r="E87" s="230"/>
      <c r="F87" s="230"/>
      <c r="G87" s="230"/>
      <c r="H87" s="231"/>
      <c r="I87" s="1">
        <v>80</v>
      </c>
      <c r="J87" s="6">
        <v>0</v>
      </c>
      <c r="K87" s="6">
        <v>0</v>
      </c>
    </row>
    <row r="88" spans="1:11" ht="12.75">
      <c r="A88" s="229" t="s">
        <v>108</v>
      </c>
      <c r="B88" s="230"/>
      <c r="C88" s="230"/>
      <c r="D88" s="230"/>
      <c r="E88" s="230"/>
      <c r="F88" s="230"/>
      <c r="G88" s="230"/>
      <c r="H88" s="231"/>
      <c r="I88" s="1">
        <v>81</v>
      </c>
      <c r="J88" s="6">
        <v>0</v>
      </c>
      <c r="K88" s="6">
        <v>0</v>
      </c>
    </row>
    <row r="89" spans="1:11" ht="12.75">
      <c r="A89" s="229" t="s">
        <v>109</v>
      </c>
      <c r="B89" s="230"/>
      <c r="C89" s="230"/>
      <c r="D89" s="230"/>
      <c r="E89" s="230"/>
      <c r="F89" s="230"/>
      <c r="G89" s="230"/>
      <c r="H89" s="231"/>
      <c r="I89" s="1">
        <v>82</v>
      </c>
      <c r="J89" s="6">
        <v>0</v>
      </c>
      <c r="K89" s="6">
        <v>0</v>
      </c>
    </row>
    <row r="90" spans="1:11" ht="12.75">
      <c r="A90" s="226" t="s">
        <v>16</v>
      </c>
      <c r="B90" s="227"/>
      <c r="C90" s="227"/>
      <c r="D90" s="227"/>
      <c r="E90" s="227"/>
      <c r="F90" s="227"/>
      <c r="G90" s="227"/>
      <c r="H90" s="228"/>
      <c r="I90" s="1">
        <v>83</v>
      </c>
      <c r="J90" s="103">
        <f>SUM(J91:J99)</f>
        <v>393964511</v>
      </c>
      <c r="K90" s="103">
        <f>SUM(K91:K99)</f>
        <v>406403459</v>
      </c>
    </row>
    <row r="91" spans="1:11" ht="12.75">
      <c r="A91" s="229" t="s">
        <v>110</v>
      </c>
      <c r="B91" s="230"/>
      <c r="C91" s="230"/>
      <c r="D91" s="230"/>
      <c r="E91" s="230"/>
      <c r="F91" s="230"/>
      <c r="G91" s="230"/>
      <c r="H91" s="231"/>
      <c r="I91" s="1">
        <v>84</v>
      </c>
      <c r="J91" s="6">
        <v>0</v>
      </c>
      <c r="K91" s="6">
        <v>0</v>
      </c>
    </row>
    <row r="92" spans="1:11" ht="12.75">
      <c r="A92" s="229" t="s">
        <v>211</v>
      </c>
      <c r="B92" s="230"/>
      <c r="C92" s="230"/>
      <c r="D92" s="230"/>
      <c r="E92" s="230"/>
      <c r="F92" s="230"/>
      <c r="G92" s="230"/>
      <c r="H92" s="231"/>
      <c r="I92" s="1">
        <v>85</v>
      </c>
      <c r="J92" s="6">
        <v>0</v>
      </c>
      <c r="K92" s="6">
        <v>0</v>
      </c>
    </row>
    <row r="93" spans="1:11" ht="12.75">
      <c r="A93" s="229" t="s">
        <v>2</v>
      </c>
      <c r="B93" s="230"/>
      <c r="C93" s="230"/>
      <c r="D93" s="230"/>
      <c r="E93" s="230"/>
      <c r="F93" s="230"/>
      <c r="G93" s="230"/>
      <c r="H93" s="231"/>
      <c r="I93" s="1">
        <v>86</v>
      </c>
      <c r="J93" s="6">
        <v>273694287</v>
      </c>
      <c r="K93" s="6">
        <v>288313424</v>
      </c>
    </row>
    <row r="94" spans="1:11" ht="12.75">
      <c r="A94" s="229" t="s">
        <v>212</v>
      </c>
      <c r="B94" s="230"/>
      <c r="C94" s="230"/>
      <c r="D94" s="230"/>
      <c r="E94" s="230"/>
      <c r="F94" s="230"/>
      <c r="G94" s="230"/>
      <c r="H94" s="231"/>
      <c r="I94" s="1">
        <v>87</v>
      </c>
      <c r="J94" s="6">
        <v>0</v>
      </c>
      <c r="K94" s="6">
        <v>0</v>
      </c>
    </row>
    <row r="95" spans="1:11" ht="12.75">
      <c r="A95" s="229" t="s">
        <v>213</v>
      </c>
      <c r="B95" s="230"/>
      <c r="C95" s="230"/>
      <c r="D95" s="230"/>
      <c r="E95" s="230"/>
      <c r="F95" s="230"/>
      <c r="G95" s="230"/>
      <c r="H95" s="231"/>
      <c r="I95" s="1">
        <v>88</v>
      </c>
      <c r="J95" s="6">
        <v>0</v>
      </c>
      <c r="K95" s="6">
        <v>0</v>
      </c>
    </row>
    <row r="96" spans="1:11" ht="12.75">
      <c r="A96" s="229" t="s">
        <v>214</v>
      </c>
      <c r="B96" s="230"/>
      <c r="C96" s="230"/>
      <c r="D96" s="230"/>
      <c r="E96" s="230"/>
      <c r="F96" s="230"/>
      <c r="G96" s="230"/>
      <c r="H96" s="231"/>
      <c r="I96" s="1">
        <v>89</v>
      </c>
      <c r="J96" s="6">
        <v>0</v>
      </c>
      <c r="K96" s="6">
        <v>0</v>
      </c>
    </row>
    <row r="97" spans="1:11" ht="12.75">
      <c r="A97" s="229" t="s">
        <v>87</v>
      </c>
      <c r="B97" s="230"/>
      <c r="C97" s="230"/>
      <c r="D97" s="230"/>
      <c r="E97" s="230"/>
      <c r="F97" s="230"/>
      <c r="G97" s="230"/>
      <c r="H97" s="231"/>
      <c r="I97" s="1">
        <v>90</v>
      </c>
      <c r="J97" s="6">
        <v>0</v>
      </c>
      <c r="K97" s="6">
        <v>0</v>
      </c>
    </row>
    <row r="98" spans="1:11" ht="12.75">
      <c r="A98" s="229" t="s">
        <v>85</v>
      </c>
      <c r="B98" s="230"/>
      <c r="C98" s="230"/>
      <c r="D98" s="230"/>
      <c r="E98" s="230"/>
      <c r="F98" s="230"/>
      <c r="G98" s="230"/>
      <c r="H98" s="231"/>
      <c r="I98" s="1">
        <v>91</v>
      </c>
      <c r="J98" s="6">
        <v>0</v>
      </c>
      <c r="K98" s="6">
        <v>0</v>
      </c>
    </row>
    <row r="99" spans="1:11" ht="12.75">
      <c r="A99" s="229" t="s">
        <v>86</v>
      </c>
      <c r="B99" s="230"/>
      <c r="C99" s="230"/>
      <c r="D99" s="230"/>
      <c r="E99" s="230"/>
      <c r="F99" s="230"/>
      <c r="G99" s="230"/>
      <c r="H99" s="231"/>
      <c r="I99" s="1">
        <v>92</v>
      </c>
      <c r="J99" s="6">
        <v>120270224</v>
      </c>
      <c r="K99" s="6">
        <v>118090035</v>
      </c>
    </row>
    <row r="100" spans="1:11" ht="12.75">
      <c r="A100" s="226" t="s">
        <v>17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03">
        <f>SUM(J101:J112)</f>
        <v>121378364</v>
      </c>
      <c r="K100" s="103">
        <f>SUM(K101:K112)</f>
        <v>164015129</v>
      </c>
    </row>
    <row r="101" spans="1:11" ht="12.75">
      <c r="A101" s="229" t="s">
        <v>110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6">
        <v>0</v>
      </c>
      <c r="K101" s="6">
        <v>0</v>
      </c>
    </row>
    <row r="102" spans="1:11" ht="12.75">
      <c r="A102" s="229" t="s">
        <v>211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6">
        <v>0</v>
      </c>
      <c r="K102" s="6">
        <v>3700000</v>
      </c>
    </row>
    <row r="103" spans="1:11" ht="12.75">
      <c r="A103" s="229" t="s">
        <v>2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6">
        <v>63180215</v>
      </c>
      <c r="K103" s="6">
        <v>60000523</v>
      </c>
    </row>
    <row r="104" spans="1:13" ht="12.75">
      <c r="A104" s="229" t="s">
        <v>212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6">
        <v>2809070</v>
      </c>
      <c r="K104" s="6">
        <v>9186883</v>
      </c>
      <c r="M104" s="136"/>
    </row>
    <row r="105" spans="1:11" ht="12.75">
      <c r="A105" s="229" t="s">
        <v>213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6">
        <v>47486294</v>
      </c>
      <c r="K105" s="6">
        <v>66931020</v>
      </c>
    </row>
    <row r="106" spans="1:11" ht="12.75">
      <c r="A106" s="229" t="s">
        <v>214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6">
        <v>0</v>
      </c>
      <c r="K106" s="6">
        <v>7700000</v>
      </c>
    </row>
    <row r="107" spans="1:11" ht="12.75">
      <c r="A107" s="229" t="s">
        <v>87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6">
        <v>0</v>
      </c>
      <c r="K107" s="6">
        <v>0</v>
      </c>
    </row>
    <row r="108" spans="1:11" ht="12.75">
      <c r="A108" s="229" t="s">
        <v>88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6">
        <v>2545298</v>
      </c>
      <c r="K108" s="6">
        <v>4086304</v>
      </c>
    </row>
    <row r="109" spans="1:11" ht="12.75">
      <c r="A109" s="229" t="s">
        <v>89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6">
        <v>5135310</v>
      </c>
      <c r="K109" s="6">
        <v>12188222</v>
      </c>
    </row>
    <row r="110" spans="1:11" ht="12.75">
      <c r="A110" s="229" t="s">
        <v>92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6">
        <v>0</v>
      </c>
      <c r="K110" s="6">
        <v>0</v>
      </c>
    </row>
    <row r="111" spans="1:11" ht="12.75">
      <c r="A111" s="229" t="s">
        <v>90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6">
        <v>0</v>
      </c>
      <c r="K111" s="6">
        <v>0</v>
      </c>
    </row>
    <row r="112" spans="1:11" ht="12.75">
      <c r="A112" s="229" t="s">
        <v>91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6">
        <v>222177</v>
      </c>
      <c r="K112" s="6">
        <v>222177</v>
      </c>
    </row>
    <row r="113" spans="1:11" ht="12.75">
      <c r="A113" s="226" t="s">
        <v>3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06">
        <v>4618883</v>
      </c>
      <c r="K113" s="106">
        <v>4618883</v>
      </c>
    </row>
    <row r="114" spans="1:11" ht="12.75">
      <c r="A114" s="232" t="s">
        <v>21</v>
      </c>
      <c r="B114" s="233"/>
      <c r="C114" s="233"/>
      <c r="D114" s="233"/>
      <c r="E114" s="233"/>
      <c r="F114" s="233"/>
      <c r="G114" s="233"/>
      <c r="H114" s="234"/>
      <c r="I114" s="104">
        <v>107</v>
      </c>
      <c r="J114" s="105">
        <f>J69+J86+J90+J100+J113</f>
        <v>1244477115</v>
      </c>
      <c r="K114" s="105">
        <f>K69+K86+K90+K100+K113</f>
        <v>1274108145</v>
      </c>
    </row>
    <row r="115" spans="1:11" ht="12.75">
      <c r="A115" s="249" t="s">
        <v>50</v>
      </c>
      <c r="B115" s="250"/>
      <c r="C115" s="250"/>
      <c r="D115" s="250"/>
      <c r="E115" s="250"/>
      <c r="F115" s="250"/>
      <c r="G115" s="250"/>
      <c r="H115" s="251"/>
      <c r="I115" s="2">
        <v>108</v>
      </c>
      <c r="J115" s="7">
        <v>0</v>
      </c>
      <c r="K115" s="7">
        <v>0</v>
      </c>
    </row>
    <row r="116" spans="1:11" ht="12.75">
      <c r="A116" s="252" t="s">
        <v>277</v>
      </c>
      <c r="B116" s="253"/>
      <c r="C116" s="253"/>
      <c r="D116" s="253"/>
      <c r="E116" s="253"/>
      <c r="F116" s="253"/>
      <c r="G116" s="253"/>
      <c r="H116" s="253"/>
      <c r="I116" s="254"/>
      <c r="J116" s="254"/>
      <c r="K116" s="255"/>
    </row>
    <row r="117" spans="1:11" ht="12.75">
      <c r="A117" s="223" t="s">
        <v>157</v>
      </c>
      <c r="B117" s="224"/>
      <c r="C117" s="224"/>
      <c r="D117" s="224"/>
      <c r="E117" s="224"/>
      <c r="F117" s="224"/>
      <c r="G117" s="224"/>
      <c r="H117" s="224"/>
      <c r="I117" s="256"/>
      <c r="J117" s="256"/>
      <c r="K117" s="257"/>
    </row>
    <row r="118" spans="1:11" ht="12.75">
      <c r="A118" s="229" t="s">
        <v>5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6"/>
      <c r="K118" s="6">
        <f>K66-K114</f>
        <v>0</v>
      </c>
    </row>
    <row r="119" spans="1:11" ht="12.75">
      <c r="A119" s="244" t="s">
        <v>6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7"/>
      <c r="K119" s="7"/>
    </row>
    <row r="120" spans="1:11" ht="12.75">
      <c r="A120" s="247" t="s">
        <v>278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L29" sqref="L29"/>
    </sheetView>
  </sheetViews>
  <sheetFormatPr defaultColWidth="9.140625" defaultRowHeight="12.75"/>
  <cols>
    <col min="1" max="7" width="9.140625" style="57" customWidth="1"/>
    <col min="8" max="8" width="4.8515625" style="57" customWidth="1"/>
    <col min="9" max="9" width="7.8515625" style="57" customWidth="1"/>
    <col min="10" max="10" width="10.421875" style="57" customWidth="1"/>
    <col min="11" max="11" width="10.8515625" style="57" customWidth="1"/>
    <col min="12" max="12" width="10.421875" style="57" customWidth="1"/>
    <col min="13" max="13" width="10.8515625" style="57" customWidth="1"/>
    <col min="14" max="14" width="9.140625" style="57" customWidth="1"/>
    <col min="15" max="15" width="10.140625" style="57" bestFit="1" customWidth="1"/>
    <col min="16" max="16384" width="9.140625" style="57" customWidth="1"/>
  </cols>
  <sheetData>
    <row r="1" spans="1:13" ht="12.75" customHeight="1">
      <c r="A1" s="211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83" t="s">
        <v>314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2.75" customHeight="1">
      <c r="A3" s="260" t="s">
        <v>302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52</v>
      </c>
      <c r="B4" s="259"/>
      <c r="C4" s="259"/>
      <c r="D4" s="259"/>
      <c r="E4" s="259"/>
      <c r="F4" s="259"/>
      <c r="G4" s="259"/>
      <c r="H4" s="259"/>
      <c r="I4" s="120" t="s">
        <v>247</v>
      </c>
      <c r="J4" s="258" t="s">
        <v>285</v>
      </c>
      <c r="K4" s="258"/>
      <c r="L4" s="258" t="s">
        <v>286</v>
      </c>
      <c r="M4" s="258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120"/>
      <c r="J5" s="121" t="s">
        <v>281</v>
      </c>
      <c r="K5" s="121" t="s">
        <v>282</v>
      </c>
      <c r="L5" s="121" t="s">
        <v>281</v>
      </c>
      <c r="M5" s="121" t="s">
        <v>282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62" t="s">
        <v>22</v>
      </c>
      <c r="B7" s="263"/>
      <c r="C7" s="263"/>
      <c r="D7" s="263"/>
      <c r="E7" s="263"/>
      <c r="F7" s="263"/>
      <c r="G7" s="263"/>
      <c r="H7" s="264"/>
      <c r="I7" s="108">
        <v>111</v>
      </c>
      <c r="J7" s="113">
        <f>SUM(J8:J9)</f>
        <v>63155215</v>
      </c>
      <c r="K7" s="113">
        <f>SUM(K8:K9)</f>
        <v>58622987</v>
      </c>
      <c r="L7" s="113">
        <f>SUM(L8:L9)</f>
        <v>82927767</v>
      </c>
      <c r="M7" s="113">
        <f>SUM(M8:M9)</f>
        <v>73492074</v>
      </c>
    </row>
    <row r="8" spans="1:13" ht="12.75">
      <c r="A8" s="226" t="s">
        <v>128</v>
      </c>
      <c r="B8" s="227"/>
      <c r="C8" s="227"/>
      <c r="D8" s="227"/>
      <c r="E8" s="227"/>
      <c r="F8" s="227"/>
      <c r="G8" s="227"/>
      <c r="H8" s="228"/>
      <c r="I8" s="1">
        <v>112</v>
      </c>
      <c r="J8" s="6">
        <v>62883741</v>
      </c>
      <c r="K8" s="6">
        <v>58571738</v>
      </c>
      <c r="L8" s="6">
        <v>71489443</v>
      </c>
      <c r="M8" s="6">
        <v>67543029</v>
      </c>
    </row>
    <row r="9" spans="1:13" ht="12.75">
      <c r="A9" s="226" t="s">
        <v>96</v>
      </c>
      <c r="B9" s="227"/>
      <c r="C9" s="227"/>
      <c r="D9" s="227"/>
      <c r="E9" s="227"/>
      <c r="F9" s="227"/>
      <c r="G9" s="227"/>
      <c r="H9" s="228"/>
      <c r="I9" s="1">
        <v>113</v>
      </c>
      <c r="J9" s="6">
        <v>271474</v>
      </c>
      <c r="K9" s="6">
        <v>51249</v>
      </c>
      <c r="L9" s="6">
        <v>11438324</v>
      </c>
      <c r="M9" s="6">
        <v>5949045</v>
      </c>
    </row>
    <row r="10" spans="1:13" ht="12.75">
      <c r="A10" s="265" t="s">
        <v>9</v>
      </c>
      <c r="B10" s="266"/>
      <c r="C10" s="266"/>
      <c r="D10" s="266"/>
      <c r="E10" s="266"/>
      <c r="F10" s="266"/>
      <c r="G10" s="266"/>
      <c r="H10" s="267"/>
      <c r="I10" s="110">
        <v>114</v>
      </c>
      <c r="J10" s="114">
        <f>J11+J12+J16+J20+J21+J22+J25+J26</f>
        <v>82116974</v>
      </c>
      <c r="K10" s="114">
        <f>K11+K12+K16+K20+K21+K22+K25+K26</f>
        <v>54702729</v>
      </c>
      <c r="L10" s="114">
        <f>L11+L12+L16+L20+L21+L22+L25+L26</f>
        <v>88955623</v>
      </c>
      <c r="M10" s="114">
        <f>M11+M12+M16+M20+M21+M22+M25+M26</f>
        <v>60049326</v>
      </c>
    </row>
    <row r="11" spans="1:13" ht="12.75">
      <c r="A11" s="226" t="s">
        <v>97</v>
      </c>
      <c r="B11" s="227"/>
      <c r="C11" s="227"/>
      <c r="D11" s="227"/>
      <c r="E11" s="227"/>
      <c r="F11" s="227"/>
      <c r="G11" s="227"/>
      <c r="H11" s="228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26" t="s">
        <v>18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03">
        <f>SUM(J13:J15)</f>
        <v>21892088</v>
      </c>
      <c r="K12" s="103">
        <f>SUM(K13:K15)</f>
        <v>18793953</v>
      </c>
      <c r="L12" s="103">
        <f>SUM(L13:L15)</f>
        <v>24440740</v>
      </c>
      <c r="M12" s="103">
        <f>SUM(M13:M15)</f>
        <v>21874531</v>
      </c>
    </row>
    <row r="13" spans="1:13" ht="12.75">
      <c r="A13" s="229" t="s">
        <v>124</v>
      </c>
      <c r="B13" s="230"/>
      <c r="C13" s="230"/>
      <c r="D13" s="230"/>
      <c r="E13" s="230"/>
      <c r="F13" s="230"/>
      <c r="G13" s="230"/>
      <c r="H13" s="231"/>
      <c r="I13" s="1">
        <v>117</v>
      </c>
      <c r="J13" s="6">
        <v>14577970</v>
      </c>
      <c r="K13" s="6">
        <v>12092677</v>
      </c>
      <c r="L13" s="6">
        <v>16955590</v>
      </c>
      <c r="M13" s="6">
        <v>15147965</v>
      </c>
    </row>
    <row r="14" spans="1:13" ht="12.75">
      <c r="A14" s="229" t="s">
        <v>125</v>
      </c>
      <c r="B14" s="230"/>
      <c r="C14" s="230"/>
      <c r="D14" s="230"/>
      <c r="E14" s="230"/>
      <c r="F14" s="230"/>
      <c r="G14" s="230"/>
      <c r="H14" s="231"/>
      <c r="I14" s="1">
        <v>118</v>
      </c>
      <c r="J14" s="6">
        <v>2824758</v>
      </c>
      <c r="K14" s="6">
        <v>2719543</v>
      </c>
      <c r="L14" s="6">
        <v>2759710</v>
      </c>
      <c r="M14" s="6">
        <v>2734724</v>
      </c>
    </row>
    <row r="15" spans="1:13" ht="12.75">
      <c r="A15" s="229" t="s">
        <v>54</v>
      </c>
      <c r="B15" s="230"/>
      <c r="C15" s="230"/>
      <c r="D15" s="230"/>
      <c r="E15" s="230"/>
      <c r="F15" s="230"/>
      <c r="G15" s="230"/>
      <c r="H15" s="231"/>
      <c r="I15" s="1">
        <v>119</v>
      </c>
      <c r="J15" s="6">
        <v>4489360</v>
      </c>
      <c r="K15" s="6">
        <v>3981733</v>
      </c>
      <c r="L15" s="6">
        <v>4725440</v>
      </c>
      <c r="M15" s="6">
        <v>3991842</v>
      </c>
    </row>
    <row r="16" spans="1:13" ht="12.75">
      <c r="A16" s="226" t="s">
        <v>19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03">
        <f>SUM(J17:J19)</f>
        <v>21619112</v>
      </c>
      <c r="K16" s="103">
        <f>SUM(K17:K19)</f>
        <v>14995455</v>
      </c>
      <c r="L16" s="103">
        <f>SUM(L17:L19)</f>
        <v>22855496</v>
      </c>
      <c r="M16" s="103">
        <f>SUM(M17:M19)</f>
        <v>15680394</v>
      </c>
    </row>
    <row r="17" spans="1:13" ht="12.75">
      <c r="A17" s="229" t="s">
        <v>55</v>
      </c>
      <c r="B17" s="230"/>
      <c r="C17" s="230"/>
      <c r="D17" s="230"/>
      <c r="E17" s="230"/>
      <c r="F17" s="230"/>
      <c r="G17" s="230"/>
      <c r="H17" s="231"/>
      <c r="I17" s="1">
        <v>121</v>
      </c>
      <c r="J17" s="6">
        <v>13144653</v>
      </c>
      <c r="K17" s="6">
        <v>9224007</v>
      </c>
      <c r="L17" s="6">
        <v>13819307</v>
      </c>
      <c r="M17" s="6">
        <v>9635416</v>
      </c>
    </row>
    <row r="18" spans="1:15" ht="12.75">
      <c r="A18" s="229" t="s">
        <v>56</v>
      </c>
      <c r="B18" s="230"/>
      <c r="C18" s="230"/>
      <c r="D18" s="230"/>
      <c r="E18" s="230"/>
      <c r="F18" s="230"/>
      <c r="G18" s="230"/>
      <c r="H18" s="231"/>
      <c r="I18" s="1">
        <v>122</v>
      </c>
      <c r="J18" s="6">
        <v>5624861</v>
      </c>
      <c r="K18" s="6">
        <v>3851125</v>
      </c>
      <c r="L18" s="6">
        <v>5791326</v>
      </c>
      <c r="M18" s="6">
        <v>3801650</v>
      </c>
      <c r="O18" s="135"/>
    </row>
    <row r="19" spans="1:13" ht="12.75">
      <c r="A19" s="229" t="s">
        <v>57</v>
      </c>
      <c r="B19" s="230"/>
      <c r="C19" s="230"/>
      <c r="D19" s="230"/>
      <c r="E19" s="230"/>
      <c r="F19" s="230"/>
      <c r="G19" s="230"/>
      <c r="H19" s="231"/>
      <c r="I19" s="1">
        <v>123</v>
      </c>
      <c r="J19" s="6">
        <v>2849598</v>
      </c>
      <c r="K19" s="6">
        <v>1920323</v>
      </c>
      <c r="L19" s="6">
        <v>3244863</v>
      </c>
      <c r="M19" s="6">
        <v>2243328</v>
      </c>
    </row>
    <row r="20" spans="1:15" ht="12.75">
      <c r="A20" s="226" t="s">
        <v>98</v>
      </c>
      <c r="B20" s="227"/>
      <c r="C20" s="227"/>
      <c r="D20" s="227"/>
      <c r="E20" s="227"/>
      <c r="F20" s="227"/>
      <c r="G20" s="227"/>
      <c r="H20" s="228"/>
      <c r="I20" s="1">
        <v>124</v>
      </c>
      <c r="J20" s="106">
        <v>31692261</v>
      </c>
      <c r="K20" s="106">
        <v>15846131</v>
      </c>
      <c r="L20" s="106">
        <v>35067552</v>
      </c>
      <c r="M20" s="106">
        <v>17533776</v>
      </c>
      <c r="O20" s="137"/>
    </row>
    <row r="21" spans="1:13" ht="12.75">
      <c r="A21" s="226" t="s">
        <v>99</v>
      </c>
      <c r="B21" s="227"/>
      <c r="C21" s="227"/>
      <c r="D21" s="227"/>
      <c r="E21" s="227"/>
      <c r="F21" s="227"/>
      <c r="G21" s="227"/>
      <c r="H21" s="228"/>
      <c r="I21" s="1">
        <v>125</v>
      </c>
      <c r="J21" s="106">
        <v>4697404</v>
      </c>
      <c r="K21" s="106">
        <v>3485826</v>
      </c>
      <c r="L21" s="106">
        <v>5184564</v>
      </c>
      <c r="M21" s="106">
        <v>3742114</v>
      </c>
    </row>
    <row r="22" spans="1:13" ht="12.75">
      <c r="A22" s="226" t="s">
        <v>20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03">
        <f>SUM(J23:J24)</f>
        <v>0</v>
      </c>
      <c r="K22" s="103">
        <f>SUM(K23:K24)</f>
        <v>0</v>
      </c>
      <c r="L22" s="103">
        <f>SUM(L23:L24)</f>
        <v>0</v>
      </c>
      <c r="M22" s="103">
        <f>SUM(M23:M24)</f>
        <v>0</v>
      </c>
    </row>
    <row r="23" spans="1:13" ht="12.75">
      <c r="A23" s="229" t="s">
        <v>115</v>
      </c>
      <c r="B23" s="230"/>
      <c r="C23" s="230"/>
      <c r="D23" s="230"/>
      <c r="E23" s="230"/>
      <c r="F23" s="230"/>
      <c r="G23" s="230"/>
      <c r="H23" s="231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29" t="s">
        <v>116</v>
      </c>
      <c r="B24" s="230"/>
      <c r="C24" s="230"/>
      <c r="D24" s="230"/>
      <c r="E24" s="230"/>
      <c r="F24" s="230"/>
      <c r="G24" s="230"/>
      <c r="H24" s="231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226" t="s">
        <v>100</v>
      </c>
      <c r="B25" s="227"/>
      <c r="C25" s="227"/>
      <c r="D25" s="227"/>
      <c r="E25" s="227"/>
      <c r="F25" s="227"/>
      <c r="G25" s="227"/>
      <c r="H25" s="228"/>
      <c r="I25" s="1">
        <v>129</v>
      </c>
      <c r="J25" s="106">
        <v>0</v>
      </c>
      <c r="K25" s="106">
        <v>0</v>
      </c>
      <c r="L25" s="106">
        <v>0</v>
      </c>
      <c r="M25" s="106">
        <v>0</v>
      </c>
    </row>
    <row r="26" spans="1:13" ht="12.75">
      <c r="A26" s="226" t="s">
        <v>43</v>
      </c>
      <c r="B26" s="227"/>
      <c r="C26" s="227"/>
      <c r="D26" s="227"/>
      <c r="E26" s="227"/>
      <c r="F26" s="227"/>
      <c r="G26" s="227"/>
      <c r="H26" s="228"/>
      <c r="I26" s="1">
        <v>130</v>
      </c>
      <c r="J26" s="106">
        <v>2216109</v>
      </c>
      <c r="K26" s="106">
        <v>1581364</v>
      </c>
      <c r="L26" s="106">
        <v>1407271</v>
      </c>
      <c r="M26" s="106">
        <v>1218511</v>
      </c>
    </row>
    <row r="27" spans="1:13" ht="12.75">
      <c r="A27" s="268" t="s">
        <v>181</v>
      </c>
      <c r="B27" s="269"/>
      <c r="C27" s="269"/>
      <c r="D27" s="269"/>
      <c r="E27" s="269"/>
      <c r="F27" s="269"/>
      <c r="G27" s="269"/>
      <c r="H27" s="270"/>
      <c r="I27" s="109">
        <v>131</v>
      </c>
      <c r="J27" s="115">
        <f>SUM(J28:J32)</f>
        <v>1250013</v>
      </c>
      <c r="K27" s="115">
        <f>SUM(K28:K32)</f>
        <v>664927</v>
      </c>
      <c r="L27" s="115">
        <f>SUM(L28:L32)</f>
        <v>1161481</v>
      </c>
      <c r="M27" s="115">
        <f>SUM(M28:M32)</f>
        <v>598754</v>
      </c>
    </row>
    <row r="28" spans="1:13" ht="12.75">
      <c r="A28" s="226" t="s">
        <v>195</v>
      </c>
      <c r="B28" s="227"/>
      <c r="C28" s="227"/>
      <c r="D28" s="227"/>
      <c r="E28" s="227"/>
      <c r="F28" s="227"/>
      <c r="G28" s="227"/>
      <c r="H28" s="228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>
      <c r="A29" s="226" t="s">
        <v>131</v>
      </c>
      <c r="B29" s="227"/>
      <c r="C29" s="227"/>
      <c r="D29" s="227"/>
      <c r="E29" s="227"/>
      <c r="F29" s="227"/>
      <c r="G29" s="227"/>
      <c r="H29" s="228"/>
      <c r="I29" s="1">
        <v>133</v>
      </c>
      <c r="J29" s="6">
        <v>1250013</v>
      </c>
      <c r="K29" s="6">
        <v>664927</v>
      </c>
      <c r="L29" s="6">
        <v>1161481</v>
      </c>
      <c r="M29" s="6">
        <v>598754</v>
      </c>
    </row>
    <row r="30" spans="1:13" ht="12.75">
      <c r="A30" s="226" t="s">
        <v>117</v>
      </c>
      <c r="B30" s="227"/>
      <c r="C30" s="227"/>
      <c r="D30" s="227"/>
      <c r="E30" s="227"/>
      <c r="F30" s="227"/>
      <c r="G30" s="227"/>
      <c r="H30" s="228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26" t="s">
        <v>191</v>
      </c>
      <c r="B31" s="227"/>
      <c r="C31" s="227"/>
      <c r="D31" s="227"/>
      <c r="E31" s="227"/>
      <c r="F31" s="227"/>
      <c r="G31" s="227"/>
      <c r="H31" s="228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26" t="s">
        <v>118</v>
      </c>
      <c r="B32" s="227"/>
      <c r="C32" s="227"/>
      <c r="D32" s="227"/>
      <c r="E32" s="227"/>
      <c r="F32" s="227"/>
      <c r="G32" s="227"/>
      <c r="H32" s="228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65" t="s">
        <v>182</v>
      </c>
      <c r="B33" s="266"/>
      <c r="C33" s="266"/>
      <c r="D33" s="266"/>
      <c r="E33" s="266"/>
      <c r="F33" s="266"/>
      <c r="G33" s="266"/>
      <c r="H33" s="267"/>
      <c r="I33" s="110">
        <v>137</v>
      </c>
      <c r="J33" s="114">
        <f>SUM(J34:J37)</f>
        <v>8001873</v>
      </c>
      <c r="K33" s="114">
        <f>SUM(K34:K37)</f>
        <v>4215508</v>
      </c>
      <c r="L33" s="114">
        <f>SUM(L34:L37)</f>
        <v>8899979</v>
      </c>
      <c r="M33" s="114">
        <f>SUM(M34:M37)</f>
        <v>4149689</v>
      </c>
    </row>
    <row r="34" spans="1:13" ht="12.75">
      <c r="A34" s="226" t="s">
        <v>59</v>
      </c>
      <c r="B34" s="227"/>
      <c r="C34" s="227"/>
      <c r="D34" s="227"/>
      <c r="E34" s="227"/>
      <c r="F34" s="227"/>
      <c r="G34" s="227"/>
      <c r="H34" s="228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>
      <c r="A35" s="226" t="s">
        <v>58</v>
      </c>
      <c r="B35" s="227"/>
      <c r="C35" s="227"/>
      <c r="D35" s="227"/>
      <c r="E35" s="227"/>
      <c r="F35" s="227"/>
      <c r="G35" s="227"/>
      <c r="H35" s="228"/>
      <c r="I35" s="1">
        <v>139</v>
      </c>
      <c r="J35" s="6">
        <v>8001873</v>
      </c>
      <c r="K35" s="6">
        <v>4215508</v>
      </c>
      <c r="L35" s="6">
        <v>8899979</v>
      </c>
      <c r="M35" s="6">
        <v>4149689</v>
      </c>
    </row>
    <row r="36" spans="1:13" ht="12.75">
      <c r="A36" s="226" t="s">
        <v>192</v>
      </c>
      <c r="B36" s="227"/>
      <c r="C36" s="227"/>
      <c r="D36" s="227"/>
      <c r="E36" s="227"/>
      <c r="F36" s="227"/>
      <c r="G36" s="227"/>
      <c r="H36" s="228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26" t="s">
        <v>60</v>
      </c>
      <c r="B37" s="227"/>
      <c r="C37" s="227"/>
      <c r="D37" s="227"/>
      <c r="E37" s="227"/>
      <c r="F37" s="227"/>
      <c r="G37" s="227"/>
      <c r="H37" s="228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68" t="s">
        <v>166</v>
      </c>
      <c r="B38" s="269"/>
      <c r="C38" s="269"/>
      <c r="D38" s="269"/>
      <c r="E38" s="269"/>
      <c r="F38" s="269"/>
      <c r="G38" s="269"/>
      <c r="H38" s="270"/>
      <c r="I38" s="109">
        <v>142</v>
      </c>
      <c r="J38" s="118">
        <v>0</v>
      </c>
      <c r="K38" s="118">
        <v>0</v>
      </c>
      <c r="L38" s="118">
        <v>0</v>
      </c>
      <c r="M38" s="118">
        <v>0</v>
      </c>
    </row>
    <row r="39" spans="1:13" ht="12.75">
      <c r="A39" s="265" t="s">
        <v>167</v>
      </c>
      <c r="B39" s="266"/>
      <c r="C39" s="266"/>
      <c r="D39" s="266"/>
      <c r="E39" s="266"/>
      <c r="F39" s="266"/>
      <c r="G39" s="266"/>
      <c r="H39" s="267"/>
      <c r="I39" s="110">
        <v>143</v>
      </c>
      <c r="J39" s="119">
        <v>0</v>
      </c>
      <c r="K39" s="119">
        <v>0</v>
      </c>
      <c r="L39" s="119">
        <v>0</v>
      </c>
      <c r="M39" s="119">
        <v>0</v>
      </c>
    </row>
    <row r="40" spans="1:13" ht="12.75">
      <c r="A40" s="268" t="s">
        <v>193</v>
      </c>
      <c r="B40" s="269"/>
      <c r="C40" s="269"/>
      <c r="D40" s="269"/>
      <c r="E40" s="269"/>
      <c r="F40" s="269"/>
      <c r="G40" s="269"/>
      <c r="H40" s="270"/>
      <c r="I40" s="109">
        <v>144</v>
      </c>
      <c r="J40" s="118">
        <v>875003</v>
      </c>
      <c r="K40" s="118">
        <v>29603</v>
      </c>
      <c r="L40" s="118">
        <v>5759</v>
      </c>
      <c r="M40" s="118">
        <v>5055</v>
      </c>
    </row>
    <row r="41" spans="1:13" ht="12.75">
      <c r="A41" s="265" t="s">
        <v>194</v>
      </c>
      <c r="B41" s="266"/>
      <c r="C41" s="266"/>
      <c r="D41" s="266"/>
      <c r="E41" s="266"/>
      <c r="F41" s="266"/>
      <c r="G41" s="266"/>
      <c r="H41" s="267"/>
      <c r="I41" s="110">
        <v>145</v>
      </c>
      <c r="J41" s="119">
        <v>272129</v>
      </c>
      <c r="K41" s="119">
        <v>0</v>
      </c>
      <c r="L41" s="119">
        <v>8900</v>
      </c>
      <c r="M41" s="119">
        <v>8900</v>
      </c>
    </row>
    <row r="42" spans="1:13" ht="12.75">
      <c r="A42" s="271" t="s">
        <v>183</v>
      </c>
      <c r="B42" s="272"/>
      <c r="C42" s="272"/>
      <c r="D42" s="272"/>
      <c r="E42" s="272"/>
      <c r="F42" s="272"/>
      <c r="G42" s="272"/>
      <c r="H42" s="273"/>
      <c r="I42" s="111">
        <v>146</v>
      </c>
      <c r="J42" s="116">
        <f>J7+J27+J38+J40</f>
        <v>65280231</v>
      </c>
      <c r="K42" s="116">
        <f>K7+K27+K38+K40</f>
        <v>59317517</v>
      </c>
      <c r="L42" s="116">
        <f>L7+L27+L38+L40</f>
        <v>84095007</v>
      </c>
      <c r="M42" s="116">
        <f>M7+M27+M38+M40</f>
        <v>74095883</v>
      </c>
    </row>
    <row r="43" spans="1:13" ht="12.75">
      <c r="A43" s="274" t="s">
        <v>184</v>
      </c>
      <c r="B43" s="275"/>
      <c r="C43" s="275"/>
      <c r="D43" s="275"/>
      <c r="E43" s="275"/>
      <c r="F43" s="275"/>
      <c r="G43" s="275"/>
      <c r="H43" s="276"/>
      <c r="I43" s="112">
        <v>147</v>
      </c>
      <c r="J43" s="117">
        <f>J10+J33+J39+J41</f>
        <v>90390976</v>
      </c>
      <c r="K43" s="117">
        <f>K10+K33+K39+K41</f>
        <v>58918237</v>
      </c>
      <c r="L43" s="117">
        <f>L10+L33+L39+L41</f>
        <v>97864502</v>
      </c>
      <c r="M43" s="117">
        <f>M10+M33+M39+M41</f>
        <v>64207915</v>
      </c>
    </row>
    <row r="44" spans="1:13" ht="12.75">
      <c r="A44" s="226" t="s">
        <v>204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03">
        <f>J42-J43</f>
        <v>-25110745</v>
      </c>
      <c r="K44" s="103">
        <f>K42-K43</f>
        <v>399280</v>
      </c>
      <c r="L44" s="103">
        <f>L42-L43</f>
        <v>-13769495</v>
      </c>
      <c r="M44" s="103">
        <f>M42-M43</f>
        <v>9887968</v>
      </c>
    </row>
    <row r="45" spans="1:13" ht="12.75">
      <c r="A45" s="241" t="s">
        <v>186</v>
      </c>
      <c r="B45" s="242"/>
      <c r="C45" s="242"/>
      <c r="D45" s="242"/>
      <c r="E45" s="242"/>
      <c r="F45" s="242"/>
      <c r="G45" s="242"/>
      <c r="H45" s="243"/>
      <c r="I45" s="1">
        <v>149</v>
      </c>
      <c r="J45" s="46">
        <f>IF(J42&gt;J43,J42-J43,0)</f>
        <v>0</v>
      </c>
      <c r="K45" s="46">
        <f>IF(K42&gt;K43,K42-K43,0)</f>
        <v>399280</v>
      </c>
      <c r="L45" s="46">
        <f>IF(L42&gt;L43,L42-L43,0)</f>
        <v>0</v>
      </c>
      <c r="M45" s="46">
        <f>IF(M42&gt;M43,M42-M43,0)</f>
        <v>9887968</v>
      </c>
    </row>
    <row r="46" spans="1:13" ht="12.75">
      <c r="A46" s="241" t="s">
        <v>187</v>
      </c>
      <c r="B46" s="242"/>
      <c r="C46" s="242"/>
      <c r="D46" s="242"/>
      <c r="E46" s="242"/>
      <c r="F46" s="242"/>
      <c r="G46" s="242"/>
      <c r="H46" s="243"/>
      <c r="I46" s="1">
        <v>150</v>
      </c>
      <c r="J46" s="46">
        <f>IF(J43&gt;J42,J43-J42,0)</f>
        <v>25110745</v>
      </c>
      <c r="K46" s="46">
        <f>IF(K43&gt;K42,K43-K42,0)</f>
        <v>0</v>
      </c>
      <c r="L46" s="46">
        <f>IF(L43&gt;L42,L43-L42,0)</f>
        <v>13769495</v>
      </c>
      <c r="M46" s="46">
        <f>IF(M43&gt;M42,M43-M42,0)</f>
        <v>0</v>
      </c>
    </row>
    <row r="47" spans="1:13" ht="12.75">
      <c r="A47" s="226" t="s">
        <v>185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06">
        <v>0</v>
      </c>
      <c r="K47" s="106">
        <v>0</v>
      </c>
      <c r="L47" s="106">
        <v>0</v>
      </c>
      <c r="M47" s="106">
        <v>0</v>
      </c>
    </row>
    <row r="48" spans="1:13" ht="12.75">
      <c r="A48" s="226" t="s">
        <v>205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03">
        <f>J44-J47</f>
        <v>-25110745</v>
      </c>
      <c r="K48" s="103">
        <f>K44-K47</f>
        <v>399280</v>
      </c>
      <c r="L48" s="103">
        <f>L44-L47</f>
        <v>-13769495</v>
      </c>
      <c r="M48" s="103">
        <f>M44-M47</f>
        <v>9887968</v>
      </c>
    </row>
    <row r="49" spans="1:13" ht="12.75">
      <c r="A49" s="241" t="s">
        <v>163</v>
      </c>
      <c r="B49" s="242"/>
      <c r="C49" s="242"/>
      <c r="D49" s="242"/>
      <c r="E49" s="242"/>
      <c r="F49" s="242"/>
      <c r="G49" s="242"/>
      <c r="H49" s="243"/>
      <c r="I49" s="1">
        <v>153</v>
      </c>
      <c r="J49" s="46">
        <f>IF(J48&gt;0,J48,0)</f>
        <v>0</v>
      </c>
      <c r="K49" s="46">
        <f>IF(K48&gt;0,K48,0)</f>
        <v>399280</v>
      </c>
      <c r="L49" s="46">
        <f>IF(L48&gt;0,L48,0)</f>
        <v>0</v>
      </c>
      <c r="M49" s="46">
        <f>IF(M48&gt;0,M48,0)</f>
        <v>9887968</v>
      </c>
    </row>
    <row r="50" spans="1:13" ht="12.75">
      <c r="A50" s="277" t="s">
        <v>188</v>
      </c>
      <c r="B50" s="278"/>
      <c r="C50" s="278"/>
      <c r="D50" s="278"/>
      <c r="E50" s="278"/>
      <c r="F50" s="278"/>
      <c r="G50" s="278"/>
      <c r="H50" s="279"/>
      <c r="I50" s="2">
        <v>154</v>
      </c>
      <c r="J50" s="51">
        <f>IF(J48&lt;0,-J48,0)</f>
        <v>25110745</v>
      </c>
      <c r="K50" s="51">
        <f>IF(K48&lt;0,-K48,0)</f>
        <v>0</v>
      </c>
      <c r="L50" s="51">
        <f>IF(L48&lt;0,-L48,0)</f>
        <v>13769495</v>
      </c>
      <c r="M50" s="51">
        <f>IF(M48&lt;0,-M48,0)</f>
        <v>0</v>
      </c>
    </row>
    <row r="51" spans="1:13" ht="12.75" customHeight="1">
      <c r="A51" s="252" t="s">
        <v>279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 ht="12.75" customHeight="1">
      <c r="A52" s="223" t="s">
        <v>158</v>
      </c>
      <c r="B52" s="224"/>
      <c r="C52" s="224"/>
      <c r="D52" s="224"/>
      <c r="E52" s="224"/>
      <c r="F52" s="224"/>
      <c r="G52" s="224"/>
      <c r="H52" s="224"/>
      <c r="I52" s="47"/>
      <c r="J52" s="47"/>
      <c r="K52" s="47"/>
      <c r="L52" s="47"/>
      <c r="M52" s="122"/>
    </row>
    <row r="53" spans="1:13" ht="12.75">
      <c r="A53" s="280" t="s">
        <v>202</v>
      </c>
      <c r="B53" s="281"/>
      <c r="C53" s="281"/>
      <c r="D53" s="281"/>
      <c r="E53" s="281"/>
      <c r="F53" s="281"/>
      <c r="G53" s="281"/>
      <c r="H53" s="282"/>
      <c r="I53" s="1">
        <v>155</v>
      </c>
      <c r="J53" s="6"/>
      <c r="K53" s="6"/>
      <c r="L53" s="6"/>
      <c r="M53" s="6"/>
    </row>
    <row r="54" spans="1:13" ht="12.75">
      <c r="A54" s="280" t="s">
        <v>203</v>
      </c>
      <c r="B54" s="281"/>
      <c r="C54" s="281"/>
      <c r="D54" s="281"/>
      <c r="E54" s="281"/>
      <c r="F54" s="281"/>
      <c r="G54" s="281"/>
      <c r="H54" s="282"/>
      <c r="I54" s="1">
        <v>156</v>
      </c>
      <c r="J54" s="7"/>
      <c r="K54" s="7"/>
      <c r="L54" s="7"/>
      <c r="M54" s="7"/>
    </row>
    <row r="55" spans="1:13" ht="12.75" customHeight="1">
      <c r="A55" s="252" t="s">
        <v>160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 ht="12.75">
      <c r="A56" s="223" t="s">
        <v>172</v>
      </c>
      <c r="B56" s="224"/>
      <c r="C56" s="224"/>
      <c r="D56" s="224"/>
      <c r="E56" s="224"/>
      <c r="F56" s="224"/>
      <c r="G56" s="224"/>
      <c r="H56" s="225"/>
      <c r="I56" s="8">
        <v>157</v>
      </c>
      <c r="J56" s="5">
        <f>J48</f>
        <v>-25110745</v>
      </c>
      <c r="K56" s="5">
        <f>K48</f>
        <v>399280</v>
      </c>
      <c r="L56" s="5">
        <f>L48</f>
        <v>-13769495</v>
      </c>
      <c r="M56" s="5">
        <f>M48</f>
        <v>9887968</v>
      </c>
    </row>
    <row r="57" spans="1:13" ht="12.75">
      <c r="A57" s="226" t="s">
        <v>189</v>
      </c>
      <c r="B57" s="227"/>
      <c r="C57" s="227"/>
      <c r="D57" s="227"/>
      <c r="E57" s="227"/>
      <c r="F57" s="227"/>
      <c r="G57" s="227"/>
      <c r="H57" s="228"/>
      <c r="I57" s="1">
        <v>158</v>
      </c>
      <c r="J57" s="46">
        <f>SUM(J58:J64)</f>
        <v>10900945</v>
      </c>
      <c r="K57" s="46">
        <f>SUM(K58:K64)</f>
        <v>5450473</v>
      </c>
      <c r="L57" s="46">
        <f>SUM(L58:L64)</f>
        <v>0</v>
      </c>
      <c r="M57" s="46">
        <f>SUM(M58:M64)</f>
        <v>0</v>
      </c>
    </row>
    <row r="58" spans="1:13" ht="12.75">
      <c r="A58" s="226" t="s">
        <v>196</v>
      </c>
      <c r="B58" s="227"/>
      <c r="C58" s="227"/>
      <c r="D58" s="227"/>
      <c r="E58" s="227"/>
      <c r="F58" s="227"/>
      <c r="G58" s="227"/>
      <c r="H58" s="228"/>
      <c r="I58" s="1">
        <v>159</v>
      </c>
      <c r="J58" s="6"/>
      <c r="K58" s="6"/>
      <c r="L58" s="6"/>
      <c r="M58" s="6"/>
    </row>
    <row r="59" spans="1:13" ht="12.75">
      <c r="A59" s="226" t="s">
        <v>197</v>
      </c>
      <c r="B59" s="227"/>
      <c r="C59" s="227"/>
      <c r="D59" s="227"/>
      <c r="E59" s="227"/>
      <c r="F59" s="227"/>
      <c r="G59" s="227"/>
      <c r="H59" s="228"/>
      <c r="I59" s="1">
        <v>160</v>
      </c>
      <c r="J59" s="6">
        <v>10900945</v>
      </c>
      <c r="K59" s="6">
        <v>5450473</v>
      </c>
      <c r="L59" s="6">
        <v>0</v>
      </c>
      <c r="M59" s="6">
        <v>0</v>
      </c>
    </row>
    <row r="60" spans="1:13" ht="12.75">
      <c r="A60" s="226" t="s">
        <v>41</v>
      </c>
      <c r="B60" s="227"/>
      <c r="C60" s="227"/>
      <c r="D60" s="227"/>
      <c r="E60" s="227"/>
      <c r="F60" s="227"/>
      <c r="G60" s="227"/>
      <c r="H60" s="228"/>
      <c r="I60" s="1">
        <v>161</v>
      </c>
      <c r="J60" s="6"/>
      <c r="K60" s="6"/>
      <c r="L60" s="6"/>
      <c r="M60" s="6"/>
    </row>
    <row r="61" spans="1:13" ht="12.75">
      <c r="A61" s="226" t="s">
        <v>198</v>
      </c>
      <c r="B61" s="227"/>
      <c r="C61" s="227"/>
      <c r="D61" s="227"/>
      <c r="E61" s="227"/>
      <c r="F61" s="227"/>
      <c r="G61" s="227"/>
      <c r="H61" s="228"/>
      <c r="I61" s="1">
        <v>162</v>
      </c>
      <c r="J61" s="6"/>
      <c r="K61" s="6"/>
      <c r="L61" s="6"/>
      <c r="M61" s="6"/>
    </row>
    <row r="62" spans="1:13" ht="12.75">
      <c r="A62" s="226" t="s">
        <v>199</v>
      </c>
      <c r="B62" s="227"/>
      <c r="C62" s="227"/>
      <c r="D62" s="227"/>
      <c r="E62" s="227"/>
      <c r="F62" s="227"/>
      <c r="G62" s="227"/>
      <c r="H62" s="228"/>
      <c r="I62" s="1">
        <v>163</v>
      </c>
      <c r="J62" s="6"/>
      <c r="K62" s="6"/>
      <c r="L62" s="6"/>
      <c r="M62" s="6"/>
    </row>
    <row r="63" spans="1:13" ht="12.75">
      <c r="A63" s="226" t="s">
        <v>200</v>
      </c>
      <c r="B63" s="227"/>
      <c r="C63" s="227"/>
      <c r="D63" s="227"/>
      <c r="E63" s="227"/>
      <c r="F63" s="227"/>
      <c r="G63" s="227"/>
      <c r="H63" s="228"/>
      <c r="I63" s="1">
        <v>164</v>
      </c>
      <c r="J63" s="6"/>
      <c r="K63" s="6"/>
      <c r="L63" s="6"/>
      <c r="M63" s="6"/>
    </row>
    <row r="64" spans="1:13" ht="12.75">
      <c r="A64" s="226" t="s">
        <v>201</v>
      </c>
      <c r="B64" s="227"/>
      <c r="C64" s="227"/>
      <c r="D64" s="227"/>
      <c r="E64" s="227"/>
      <c r="F64" s="227"/>
      <c r="G64" s="227"/>
      <c r="H64" s="228"/>
      <c r="I64" s="1">
        <v>165</v>
      </c>
      <c r="J64" s="6"/>
      <c r="K64" s="6"/>
      <c r="L64" s="6"/>
      <c r="M64" s="6"/>
    </row>
    <row r="65" spans="1:13" ht="12.75">
      <c r="A65" s="226" t="s">
        <v>190</v>
      </c>
      <c r="B65" s="227"/>
      <c r="C65" s="227"/>
      <c r="D65" s="227"/>
      <c r="E65" s="227"/>
      <c r="F65" s="227"/>
      <c r="G65" s="227"/>
      <c r="H65" s="228"/>
      <c r="I65" s="1">
        <v>166</v>
      </c>
      <c r="J65" s="6"/>
      <c r="K65" s="6"/>
      <c r="L65" s="6"/>
      <c r="M65" s="6"/>
    </row>
    <row r="66" spans="1:13" ht="12.75">
      <c r="A66" s="226" t="s">
        <v>164</v>
      </c>
      <c r="B66" s="227"/>
      <c r="C66" s="227"/>
      <c r="D66" s="227"/>
      <c r="E66" s="227"/>
      <c r="F66" s="227"/>
      <c r="G66" s="227"/>
      <c r="H66" s="228"/>
      <c r="I66" s="1">
        <v>167</v>
      </c>
      <c r="J66" s="46">
        <f>J57-J65</f>
        <v>10900945</v>
      </c>
      <c r="K66" s="46">
        <f>K57-K65</f>
        <v>5450473</v>
      </c>
      <c r="L66" s="46">
        <f>L57-L65</f>
        <v>0</v>
      </c>
      <c r="M66" s="46">
        <f>M57-M65</f>
        <v>0</v>
      </c>
    </row>
    <row r="67" spans="1:13" ht="12.75">
      <c r="A67" s="226" t="s">
        <v>165</v>
      </c>
      <c r="B67" s="227"/>
      <c r="C67" s="227"/>
      <c r="D67" s="227"/>
      <c r="E67" s="227"/>
      <c r="F67" s="227"/>
      <c r="G67" s="227"/>
      <c r="H67" s="228"/>
      <c r="I67" s="1">
        <v>168</v>
      </c>
      <c r="J67" s="51">
        <f>J56+J66</f>
        <v>-14209800</v>
      </c>
      <c r="K67" s="51">
        <f>K56+K66</f>
        <v>5849753</v>
      </c>
      <c r="L67" s="51">
        <f>L56+L66</f>
        <v>-13769495</v>
      </c>
      <c r="M67" s="51">
        <f>M56+M66</f>
        <v>9887968</v>
      </c>
    </row>
    <row r="68" spans="1:13" ht="12.75" customHeight="1">
      <c r="A68" s="287" t="s">
        <v>280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</row>
    <row r="69" spans="1:13" ht="12.75" customHeight="1">
      <c r="A69" s="289" t="s">
        <v>159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</row>
    <row r="70" spans="1:13" ht="12.75">
      <c r="A70" s="280" t="s">
        <v>202</v>
      </c>
      <c r="B70" s="281"/>
      <c r="C70" s="281"/>
      <c r="D70" s="281"/>
      <c r="E70" s="281"/>
      <c r="F70" s="281"/>
      <c r="G70" s="281"/>
      <c r="H70" s="282"/>
      <c r="I70" s="1">
        <v>169</v>
      </c>
      <c r="J70" s="6"/>
      <c r="K70" s="6"/>
      <c r="L70" s="6"/>
      <c r="M70" s="6"/>
    </row>
    <row r="71" spans="1:13" ht="12.75">
      <c r="A71" s="284" t="s">
        <v>203</v>
      </c>
      <c r="B71" s="285"/>
      <c r="C71" s="285"/>
      <c r="D71" s="285"/>
      <c r="E71" s="285"/>
      <c r="F71" s="285"/>
      <c r="G71" s="285"/>
      <c r="H71" s="286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9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O14" sqref="O14"/>
    </sheetView>
  </sheetViews>
  <sheetFormatPr defaultColWidth="9.140625" defaultRowHeight="12.75"/>
  <cols>
    <col min="1" max="7" width="9.140625" style="57" customWidth="1"/>
    <col min="8" max="9" width="7.8515625" style="57" customWidth="1"/>
    <col min="10" max="10" width="9.8515625" style="57" customWidth="1"/>
    <col min="11" max="11" width="10.28125" style="57" customWidth="1"/>
    <col min="12" max="16384" width="9.140625" style="57" customWidth="1"/>
  </cols>
  <sheetData>
    <row r="1" spans="1:11" ht="12.75" customHeight="1">
      <c r="A1" s="294" t="s">
        <v>138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314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1" t="s">
        <v>302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23.25">
      <c r="A4" s="296" t="s">
        <v>52</v>
      </c>
      <c r="B4" s="296"/>
      <c r="C4" s="296"/>
      <c r="D4" s="296"/>
      <c r="E4" s="296"/>
      <c r="F4" s="296"/>
      <c r="G4" s="296"/>
      <c r="H4" s="296"/>
      <c r="I4" s="53" t="s">
        <v>247</v>
      </c>
      <c r="J4" s="54" t="s">
        <v>285</v>
      </c>
      <c r="K4" s="54" t="s">
        <v>286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55">
        <v>2</v>
      </c>
      <c r="J5" s="56" t="s">
        <v>250</v>
      </c>
      <c r="K5" s="56" t="s">
        <v>251</v>
      </c>
    </row>
    <row r="6" spans="1:11" ht="12.75">
      <c r="A6" s="252" t="s">
        <v>132</v>
      </c>
      <c r="B6" s="253"/>
      <c r="C6" s="253"/>
      <c r="D6" s="253"/>
      <c r="E6" s="253"/>
      <c r="F6" s="253"/>
      <c r="G6" s="253"/>
      <c r="H6" s="253"/>
      <c r="I6" s="298"/>
      <c r="J6" s="298"/>
      <c r="K6" s="299"/>
    </row>
    <row r="7" spans="1:11" ht="12.75">
      <c r="A7" s="229" t="s">
        <v>36</v>
      </c>
      <c r="B7" s="230"/>
      <c r="C7" s="230"/>
      <c r="D7" s="230"/>
      <c r="E7" s="230"/>
      <c r="F7" s="230"/>
      <c r="G7" s="230"/>
      <c r="H7" s="230"/>
      <c r="I7" s="1">
        <v>1</v>
      </c>
      <c r="J7" s="167">
        <v>-25110745</v>
      </c>
      <c r="K7" s="6">
        <v>-13769495</v>
      </c>
    </row>
    <row r="8" spans="1:11" ht="12.75">
      <c r="A8" s="229" t="s">
        <v>37</v>
      </c>
      <c r="B8" s="230"/>
      <c r="C8" s="230"/>
      <c r="D8" s="230"/>
      <c r="E8" s="230"/>
      <c r="F8" s="230"/>
      <c r="G8" s="230"/>
      <c r="H8" s="230"/>
      <c r="I8" s="1">
        <v>2</v>
      </c>
      <c r="J8" s="167">
        <v>31692261</v>
      </c>
      <c r="K8" s="6">
        <v>35067552</v>
      </c>
    </row>
    <row r="9" spans="1:11" ht="12.75">
      <c r="A9" s="229" t="s">
        <v>38</v>
      </c>
      <c r="B9" s="230"/>
      <c r="C9" s="230"/>
      <c r="D9" s="230"/>
      <c r="E9" s="230"/>
      <c r="F9" s="230"/>
      <c r="G9" s="230"/>
      <c r="H9" s="230"/>
      <c r="I9" s="1">
        <v>3</v>
      </c>
      <c r="J9" s="167">
        <v>27475564</v>
      </c>
      <c r="K9" s="6">
        <v>42116457</v>
      </c>
    </row>
    <row r="10" spans="1:11" ht="12.75">
      <c r="A10" s="229" t="s">
        <v>39</v>
      </c>
      <c r="B10" s="230"/>
      <c r="C10" s="230"/>
      <c r="D10" s="230"/>
      <c r="E10" s="230"/>
      <c r="F10" s="230"/>
      <c r="G10" s="230"/>
      <c r="H10" s="230"/>
      <c r="I10" s="1">
        <v>4</v>
      </c>
      <c r="J10" s="167">
        <v>21355636</v>
      </c>
      <c r="K10" s="6">
        <v>0</v>
      </c>
    </row>
    <row r="11" spans="1:11" ht="12.75">
      <c r="A11" s="229" t="s">
        <v>40</v>
      </c>
      <c r="B11" s="230"/>
      <c r="C11" s="230"/>
      <c r="D11" s="230"/>
      <c r="E11" s="230"/>
      <c r="F11" s="230"/>
      <c r="G11" s="230"/>
      <c r="H11" s="230"/>
      <c r="I11" s="1">
        <v>5</v>
      </c>
      <c r="J11" s="167">
        <v>0</v>
      </c>
      <c r="K11" s="6">
        <v>0</v>
      </c>
    </row>
    <row r="12" spans="1:11" ht="12.75">
      <c r="A12" s="229" t="s">
        <v>44</v>
      </c>
      <c r="B12" s="230"/>
      <c r="C12" s="230"/>
      <c r="D12" s="230"/>
      <c r="E12" s="230"/>
      <c r="F12" s="230"/>
      <c r="G12" s="230"/>
      <c r="H12" s="230"/>
      <c r="I12" s="1">
        <v>6</v>
      </c>
      <c r="J12" s="167">
        <v>0</v>
      </c>
      <c r="K12" s="6">
        <v>0</v>
      </c>
    </row>
    <row r="13" spans="1:11" ht="12.75">
      <c r="A13" s="226" t="s">
        <v>133</v>
      </c>
      <c r="B13" s="227"/>
      <c r="C13" s="227"/>
      <c r="D13" s="227"/>
      <c r="E13" s="227"/>
      <c r="F13" s="227"/>
      <c r="G13" s="227"/>
      <c r="H13" s="227"/>
      <c r="I13" s="1">
        <v>7</v>
      </c>
      <c r="J13" s="168">
        <f>SUM(J7:J12)</f>
        <v>55412716</v>
      </c>
      <c r="K13" s="103">
        <f>SUM(K7:K12)</f>
        <v>63414514</v>
      </c>
    </row>
    <row r="14" spans="1:11" ht="12.75">
      <c r="A14" s="229" t="s">
        <v>45</v>
      </c>
      <c r="B14" s="230"/>
      <c r="C14" s="230"/>
      <c r="D14" s="230"/>
      <c r="E14" s="230"/>
      <c r="F14" s="230"/>
      <c r="G14" s="230"/>
      <c r="H14" s="230"/>
      <c r="I14" s="1">
        <v>8</v>
      </c>
      <c r="J14" s="167">
        <v>0</v>
      </c>
      <c r="K14" s="6">
        <v>0</v>
      </c>
    </row>
    <row r="15" spans="1:11" ht="12.75">
      <c r="A15" s="229" t="s">
        <v>46</v>
      </c>
      <c r="B15" s="230"/>
      <c r="C15" s="230"/>
      <c r="D15" s="230"/>
      <c r="E15" s="230"/>
      <c r="F15" s="230"/>
      <c r="G15" s="230"/>
      <c r="H15" s="230"/>
      <c r="I15" s="1">
        <v>9</v>
      </c>
      <c r="J15" s="167">
        <v>0</v>
      </c>
      <c r="K15" s="6">
        <v>8356142</v>
      </c>
    </row>
    <row r="16" spans="1:11" ht="12.75">
      <c r="A16" s="229" t="s">
        <v>47</v>
      </c>
      <c r="B16" s="230"/>
      <c r="C16" s="230"/>
      <c r="D16" s="230"/>
      <c r="E16" s="230"/>
      <c r="F16" s="230"/>
      <c r="G16" s="230"/>
      <c r="H16" s="230"/>
      <c r="I16" s="1">
        <v>10</v>
      </c>
      <c r="J16" s="167">
        <v>2147239</v>
      </c>
      <c r="K16" s="6">
        <v>5630736</v>
      </c>
    </row>
    <row r="17" spans="1:11" ht="12.75">
      <c r="A17" s="229" t="s">
        <v>48</v>
      </c>
      <c r="B17" s="230"/>
      <c r="C17" s="230"/>
      <c r="D17" s="230"/>
      <c r="E17" s="230"/>
      <c r="F17" s="230"/>
      <c r="G17" s="230"/>
      <c r="H17" s="230"/>
      <c r="I17" s="1">
        <v>11</v>
      </c>
      <c r="J17" s="167">
        <v>3990267</v>
      </c>
      <c r="K17" s="6">
        <v>19707534</v>
      </c>
    </row>
    <row r="18" spans="1:11" ht="12.75">
      <c r="A18" s="226" t="s">
        <v>134</v>
      </c>
      <c r="B18" s="227"/>
      <c r="C18" s="227"/>
      <c r="D18" s="227"/>
      <c r="E18" s="227"/>
      <c r="F18" s="227"/>
      <c r="G18" s="227"/>
      <c r="H18" s="227"/>
      <c r="I18" s="1">
        <v>12</v>
      </c>
      <c r="J18" s="168">
        <f>SUM(J14:J17)</f>
        <v>6137506</v>
      </c>
      <c r="K18" s="103">
        <f>SUM(K14:K17)</f>
        <v>33694412</v>
      </c>
    </row>
    <row r="19" spans="1:11" ht="12.75">
      <c r="A19" s="226" t="s">
        <v>32</v>
      </c>
      <c r="B19" s="227"/>
      <c r="C19" s="227"/>
      <c r="D19" s="227"/>
      <c r="E19" s="227"/>
      <c r="F19" s="227"/>
      <c r="G19" s="227"/>
      <c r="H19" s="227"/>
      <c r="I19" s="1">
        <v>13</v>
      </c>
      <c r="J19" s="168">
        <f>IF(J13&gt;J18,J13-J18,0)</f>
        <v>49275210</v>
      </c>
      <c r="K19" s="103">
        <f>IF(K13&gt;K18,K13-K18,0)</f>
        <v>29720102</v>
      </c>
    </row>
    <row r="20" spans="1:11" ht="12.75">
      <c r="A20" s="226" t="s">
        <v>33</v>
      </c>
      <c r="B20" s="227"/>
      <c r="C20" s="227"/>
      <c r="D20" s="227"/>
      <c r="E20" s="227"/>
      <c r="F20" s="227"/>
      <c r="G20" s="227"/>
      <c r="H20" s="227"/>
      <c r="I20" s="1">
        <v>14</v>
      </c>
      <c r="J20" s="168">
        <f>IF(J18&gt;J13,J18-J13,0)</f>
        <v>0</v>
      </c>
      <c r="K20" s="103">
        <f>IF(K18&gt;K13,K18-K13,0)</f>
        <v>0</v>
      </c>
    </row>
    <row r="21" spans="1:11" ht="12.75">
      <c r="A21" s="252" t="s">
        <v>135</v>
      </c>
      <c r="B21" s="253"/>
      <c r="C21" s="253"/>
      <c r="D21" s="253"/>
      <c r="E21" s="253"/>
      <c r="F21" s="253"/>
      <c r="G21" s="253"/>
      <c r="H21" s="253"/>
      <c r="I21" s="298"/>
      <c r="J21" s="298"/>
      <c r="K21" s="299"/>
    </row>
    <row r="22" spans="1:11" ht="12.75">
      <c r="A22" s="229" t="s">
        <v>149</v>
      </c>
      <c r="B22" s="230"/>
      <c r="C22" s="230"/>
      <c r="D22" s="230"/>
      <c r="E22" s="230"/>
      <c r="F22" s="230"/>
      <c r="G22" s="230"/>
      <c r="H22" s="230"/>
      <c r="I22" s="1">
        <v>15</v>
      </c>
      <c r="J22" s="167">
        <v>0</v>
      </c>
      <c r="K22" s="6">
        <v>0</v>
      </c>
    </row>
    <row r="23" spans="1:11" ht="12.75">
      <c r="A23" s="229" t="s">
        <v>150</v>
      </c>
      <c r="B23" s="230"/>
      <c r="C23" s="230"/>
      <c r="D23" s="230"/>
      <c r="E23" s="230"/>
      <c r="F23" s="230"/>
      <c r="G23" s="230"/>
      <c r="H23" s="230"/>
      <c r="I23" s="1">
        <v>16</v>
      </c>
      <c r="J23" s="167">
        <v>0</v>
      </c>
      <c r="K23" s="6">
        <v>0</v>
      </c>
    </row>
    <row r="24" spans="1:11" ht="12.75">
      <c r="A24" s="229" t="s">
        <v>151</v>
      </c>
      <c r="B24" s="230"/>
      <c r="C24" s="230"/>
      <c r="D24" s="230"/>
      <c r="E24" s="230"/>
      <c r="F24" s="230"/>
      <c r="G24" s="230"/>
      <c r="H24" s="230"/>
      <c r="I24" s="1">
        <v>17</v>
      </c>
      <c r="J24" s="167">
        <v>0</v>
      </c>
      <c r="K24" s="6">
        <v>0</v>
      </c>
    </row>
    <row r="25" spans="1:11" ht="12.75">
      <c r="A25" s="229" t="s">
        <v>152</v>
      </c>
      <c r="B25" s="230"/>
      <c r="C25" s="230"/>
      <c r="D25" s="230"/>
      <c r="E25" s="230"/>
      <c r="F25" s="230"/>
      <c r="G25" s="230"/>
      <c r="H25" s="230"/>
      <c r="I25" s="1">
        <v>18</v>
      </c>
      <c r="J25" s="167">
        <v>0</v>
      </c>
      <c r="K25" s="6">
        <v>0</v>
      </c>
    </row>
    <row r="26" spans="1:11" ht="12.75">
      <c r="A26" s="229" t="s">
        <v>153</v>
      </c>
      <c r="B26" s="230"/>
      <c r="C26" s="230"/>
      <c r="D26" s="230"/>
      <c r="E26" s="230"/>
      <c r="F26" s="230"/>
      <c r="G26" s="230"/>
      <c r="H26" s="230"/>
      <c r="I26" s="1">
        <v>19</v>
      </c>
      <c r="J26" s="167">
        <v>6048330</v>
      </c>
      <c r="K26" s="6">
        <v>106960</v>
      </c>
    </row>
    <row r="27" spans="1:11" ht="12.75">
      <c r="A27" s="226" t="s">
        <v>139</v>
      </c>
      <c r="B27" s="227"/>
      <c r="C27" s="227"/>
      <c r="D27" s="227"/>
      <c r="E27" s="227"/>
      <c r="F27" s="227"/>
      <c r="G27" s="227"/>
      <c r="H27" s="227"/>
      <c r="I27" s="1">
        <v>20</v>
      </c>
      <c r="J27" s="168">
        <f>SUM(J22:J26)</f>
        <v>6048330</v>
      </c>
      <c r="K27" s="103">
        <f>SUM(K22:K26)</f>
        <v>106960</v>
      </c>
    </row>
    <row r="28" spans="1:11" ht="12.75">
      <c r="A28" s="229" t="s">
        <v>103</v>
      </c>
      <c r="B28" s="230"/>
      <c r="C28" s="230"/>
      <c r="D28" s="230"/>
      <c r="E28" s="230"/>
      <c r="F28" s="230"/>
      <c r="G28" s="230"/>
      <c r="H28" s="230"/>
      <c r="I28" s="1">
        <v>21</v>
      </c>
      <c r="J28" s="167">
        <v>103029316</v>
      </c>
      <c r="K28" s="6">
        <v>39927925</v>
      </c>
    </row>
    <row r="29" spans="1:11" ht="12.75">
      <c r="A29" s="229" t="s">
        <v>104</v>
      </c>
      <c r="B29" s="230"/>
      <c r="C29" s="230"/>
      <c r="D29" s="230"/>
      <c r="E29" s="230"/>
      <c r="F29" s="230"/>
      <c r="G29" s="230"/>
      <c r="H29" s="230"/>
      <c r="I29" s="1">
        <v>22</v>
      </c>
      <c r="J29" s="167">
        <v>0</v>
      </c>
      <c r="K29" s="6">
        <v>0</v>
      </c>
    </row>
    <row r="30" spans="1:11" ht="12.75">
      <c r="A30" s="229" t="s">
        <v>12</v>
      </c>
      <c r="B30" s="230"/>
      <c r="C30" s="230"/>
      <c r="D30" s="230"/>
      <c r="E30" s="230"/>
      <c r="F30" s="230"/>
      <c r="G30" s="230"/>
      <c r="H30" s="230"/>
      <c r="I30" s="1">
        <v>23</v>
      </c>
      <c r="J30" s="167">
        <v>0</v>
      </c>
      <c r="K30" s="6">
        <v>0</v>
      </c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168">
        <f>SUM(J28:J30)</f>
        <v>103029316</v>
      </c>
      <c r="K31" s="103">
        <f>SUM(K28:K30)</f>
        <v>39927925</v>
      </c>
    </row>
    <row r="32" spans="1:11" ht="12.75">
      <c r="A32" s="226" t="s">
        <v>34</v>
      </c>
      <c r="B32" s="227"/>
      <c r="C32" s="227"/>
      <c r="D32" s="227"/>
      <c r="E32" s="227"/>
      <c r="F32" s="227"/>
      <c r="G32" s="227"/>
      <c r="H32" s="227"/>
      <c r="I32" s="1">
        <v>25</v>
      </c>
      <c r="J32" s="168">
        <f>IF(J27&gt;J31,J27-J31,0)</f>
        <v>0</v>
      </c>
      <c r="K32" s="103">
        <f>IF(K27&gt;K31,K27-K31,0)</f>
        <v>0</v>
      </c>
    </row>
    <row r="33" spans="1:11" ht="12.75">
      <c r="A33" s="226" t="s">
        <v>35</v>
      </c>
      <c r="B33" s="227"/>
      <c r="C33" s="227"/>
      <c r="D33" s="227"/>
      <c r="E33" s="227"/>
      <c r="F33" s="227"/>
      <c r="G33" s="227"/>
      <c r="H33" s="227"/>
      <c r="I33" s="1">
        <v>26</v>
      </c>
      <c r="J33" s="168">
        <f>IF(J31&gt;J27,J31-J27,0)</f>
        <v>96980986</v>
      </c>
      <c r="K33" s="103">
        <f>IF(K31&gt;K27,K31-K27,0)</f>
        <v>39820965</v>
      </c>
    </row>
    <row r="34" spans="1:11" ht="12.75">
      <c r="A34" s="252" t="s">
        <v>136</v>
      </c>
      <c r="B34" s="253"/>
      <c r="C34" s="253"/>
      <c r="D34" s="253"/>
      <c r="E34" s="253"/>
      <c r="F34" s="253"/>
      <c r="G34" s="253"/>
      <c r="H34" s="253"/>
      <c r="I34" s="298"/>
      <c r="J34" s="298"/>
      <c r="K34" s="299"/>
    </row>
    <row r="35" spans="1:11" ht="12.75">
      <c r="A35" s="229" t="s">
        <v>145</v>
      </c>
      <c r="B35" s="230"/>
      <c r="C35" s="230"/>
      <c r="D35" s="230"/>
      <c r="E35" s="230"/>
      <c r="F35" s="230"/>
      <c r="G35" s="230"/>
      <c r="H35" s="230"/>
      <c r="I35" s="1">
        <v>27</v>
      </c>
      <c r="J35" s="167">
        <v>0</v>
      </c>
      <c r="K35" s="6">
        <v>0</v>
      </c>
    </row>
    <row r="36" spans="1:11" ht="12.75">
      <c r="A36" s="229" t="s">
        <v>25</v>
      </c>
      <c r="B36" s="230"/>
      <c r="C36" s="230"/>
      <c r="D36" s="230"/>
      <c r="E36" s="230"/>
      <c r="F36" s="230"/>
      <c r="G36" s="230"/>
      <c r="H36" s="230"/>
      <c r="I36" s="1">
        <v>28</v>
      </c>
      <c r="J36" s="167">
        <v>49628850</v>
      </c>
      <c r="K36" s="6">
        <v>15139445</v>
      </c>
    </row>
    <row r="37" spans="1:11" ht="12.75">
      <c r="A37" s="229" t="s">
        <v>26</v>
      </c>
      <c r="B37" s="230"/>
      <c r="C37" s="230"/>
      <c r="D37" s="230"/>
      <c r="E37" s="230"/>
      <c r="F37" s="230"/>
      <c r="G37" s="230"/>
      <c r="H37" s="230"/>
      <c r="I37" s="1">
        <v>29</v>
      </c>
      <c r="J37" s="167">
        <v>0</v>
      </c>
      <c r="K37" s="6">
        <v>0</v>
      </c>
    </row>
    <row r="38" spans="1:11" ht="12.75">
      <c r="A38" s="226" t="s">
        <v>61</v>
      </c>
      <c r="B38" s="227"/>
      <c r="C38" s="227"/>
      <c r="D38" s="227"/>
      <c r="E38" s="227"/>
      <c r="F38" s="227"/>
      <c r="G38" s="227"/>
      <c r="H38" s="227"/>
      <c r="I38" s="1">
        <v>30</v>
      </c>
      <c r="J38" s="168">
        <f>SUM(J35:J37)</f>
        <v>49628850</v>
      </c>
      <c r="K38" s="103">
        <f>SUM(K35:K37)</f>
        <v>15139445</v>
      </c>
    </row>
    <row r="39" spans="1:11" ht="12.75">
      <c r="A39" s="229" t="s">
        <v>27</v>
      </c>
      <c r="B39" s="230"/>
      <c r="C39" s="230"/>
      <c r="D39" s="230"/>
      <c r="E39" s="230"/>
      <c r="F39" s="230"/>
      <c r="G39" s="230"/>
      <c r="H39" s="230"/>
      <c r="I39" s="1">
        <v>31</v>
      </c>
      <c r="J39" s="167">
        <v>2812604</v>
      </c>
      <c r="K39" s="6">
        <v>0</v>
      </c>
    </row>
    <row r="40" spans="1:11" ht="12.75">
      <c r="A40" s="229" t="s">
        <v>28</v>
      </c>
      <c r="B40" s="230"/>
      <c r="C40" s="230"/>
      <c r="D40" s="230"/>
      <c r="E40" s="230"/>
      <c r="F40" s="230"/>
      <c r="G40" s="230"/>
      <c r="H40" s="230"/>
      <c r="I40" s="1">
        <v>32</v>
      </c>
      <c r="J40" s="167">
        <v>0</v>
      </c>
      <c r="K40" s="6">
        <v>0</v>
      </c>
    </row>
    <row r="41" spans="1:11" ht="12.75">
      <c r="A41" s="229" t="s">
        <v>29</v>
      </c>
      <c r="B41" s="230"/>
      <c r="C41" s="230"/>
      <c r="D41" s="230"/>
      <c r="E41" s="230"/>
      <c r="F41" s="230"/>
      <c r="G41" s="230"/>
      <c r="H41" s="230"/>
      <c r="I41" s="1">
        <v>33</v>
      </c>
      <c r="J41" s="167">
        <v>0</v>
      </c>
      <c r="K41" s="6">
        <v>0</v>
      </c>
    </row>
    <row r="42" spans="1:11" ht="12.75">
      <c r="A42" s="229" t="s">
        <v>30</v>
      </c>
      <c r="B42" s="230"/>
      <c r="C42" s="230"/>
      <c r="D42" s="230"/>
      <c r="E42" s="230"/>
      <c r="F42" s="230"/>
      <c r="G42" s="230"/>
      <c r="H42" s="230"/>
      <c r="I42" s="1">
        <v>34</v>
      </c>
      <c r="J42" s="167">
        <v>0</v>
      </c>
      <c r="K42" s="6">
        <v>2954432</v>
      </c>
    </row>
    <row r="43" spans="1:11" ht="12.75">
      <c r="A43" s="229" t="s">
        <v>31</v>
      </c>
      <c r="B43" s="230"/>
      <c r="C43" s="230"/>
      <c r="D43" s="230"/>
      <c r="E43" s="230"/>
      <c r="F43" s="230"/>
      <c r="G43" s="230"/>
      <c r="H43" s="230"/>
      <c r="I43" s="1">
        <v>35</v>
      </c>
      <c r="J43" s="167">
        <v>0</v>
      </c>
      <c r="K43" s="6">
        <v>0</v>
      </c>
    </row>
    <row r="44" spans="1:11" ht="12.75">
      <c r="A44" s="226" t="s">
        <v>62</v>
      </c>
      <c r="B44" s="227"/>
      <c r="C44" s="227"/>
      <c r="D44" s="227"/>
      <c r="E44" s="227"/>
      <c r="F44" s="227"/>
      <c r="G44" s="227"/>
      <c r="H44" s="227"/>
      <c r="I44" s="1">
        <v>36</v>
      </c>
      <c r="J44" s="169">
        <f>SUM(J39:J43)</f>
        <v>2812604</v>
      </c>
      <c r="K44" s="46">
        <f>SUM(K39:K43)</f>
        <v>2954432</v>
      </c>
    </row>
    <row r="45" spans="1:11" ht="12.75">
      <c r="A45" s="226" t="s">
        <v>13</v>
      </c>
      <c r="B45" s="227"/>
      <c r="C45" s="227"/>
      <c r="D45" s="227"/>
      <c r="E45" s="227"/>
      <c r="F45" s="227"/>
      <c r="G45" s="227"/>
      <c r="H45" s="227"/>
      <c r="I45" s="1">
        <v>37</v>
      </c>
      <c r="J45" s="168">
        <f>IF(J38&gt;J44,J38-J44,0)</f>
        <v>46816246</v>
      </c>
      <c r="K45" s="103">
        <f>IF(K38&gt;K44,K38-K44,0)</f>
        <v>12185013</v>
      </c>
    </row>
    <row r="46" spans="1:11" ht="12.75">
      <c r="A46" s="226" t="s">
        <v>14</v>
      </c>
      <c r="B46" s="227"/>
      <c r="C46" s="227"/>
      <c r="D46" s="227"/>
      <c r="E46" s="227"/>
      <c r="F46" s="227"/>
      <c r="G46" s="227"/>
      <c r="H46" s="227"/>
      <c r="I46" s="1">
        <v>38</v>
      </c>
      <c r="J46" s="168">
        <f>IF(J44&gt;J38,J44-J38,0)</f>
        <v>0</v>
      </c>
      <c r="K46" s="103">
        <f>IF(K44&gt;K38,K44-K38,0)</f>
        <v>0</v>
      </c>
    </row>
    <row r="47" spans="1:11" ht="12.75">
      <c r="A47" s="229" t="s">
        <v>63</v>
      </c>
      <c r="B47" s="230"/>
      <c r="C47" s="230"/>
      <c r="D47" s="230"/>
      <c r="E47" s="230"/>
      <c r="F47" s="230"/>
      <c r="G47" s="230"/>
      <c r="H47" s="230"/>
      <c r="I47" s="1">
        <v>39</v>
      </c>
      <c r="J47" s="169">
        <f>IF(J19-J20+J32-J33+J45-J46&gt;0,J19-J20+J32-J33+J45-J46,0)</f>
        <v>0</v>
      </c>
      <c r="K47" s="46">
        <f>IF(K19-K20+K32-K33+K45-K46&gt;0,K19-K20+K32-K33+K45-K46,0)</f>
        <v>2084150</v>
      </c>
    </row>
    <row r="48" spans="1:11" ht="12.75">
      <c r="A48" s="229" t="s">
        <v>64</v>
      </c>
      <c r="B48" s="230"/>
      <c r="C48" s="230"/>
      <c r="D48" s="230"/>
      <c r="E48" s="230"/>
      <c r="F48" s="230"/>
      <c r="G48" s="230"/>
      <c r="H48" s="230"/>
      <c r="I48" s="1">
        <v>40</v>
      </c>
      <c r="J48" s="169">
        <f>IF(J20-J19+J33-J32+J46-J45&gt;0,J20-J19+J33-J32+J46-J45,0)</f>
        <v>889530</v>
      </c>
      <c r="K48" s="46">
        <f>IF(K20-K19+K33-K32+K46-K45&gt;0,K20-K19+K33-K32+K46-K45,0)</f>
        <v>0</v>
      </c>
    </row>
    <row r="49" spans="1:11" ht="12.75">
      <c r="A49" s="229" t="s">
        <v>137</v>
      </c>
      <c r="B49" s="230"/>
      <c r="C49" s="230"/>
      <c r="D49" s="230"/>
      <c r="E49" s="230"/>
      <c r="F49" s="230"/>
      <c r="G49" s="230"/>
      <c r="H49" s="230"/>
      <c r="I49" s="1">
        <v>41</v>
      </c>
      <c r="J49" s="167">
        <v>2800953</v>
      </c>
      <c r="K49" s="6">
        <v>1944680</v>
      </c>
    </row>
    <row r="50" spans="1:11" ht="12.75">
      <c r="A50" s="229" t="s">
        <v>146</v>
      </c>
      <c r="B50" s="230"/>
      <c r="C50" s="230"/>
      <c r="D50" s="230"/>
      <c r="E50" s="230"/>
      <c r="F50" s="230"/>
      <c r="G50" s="230"/>
      <c r="H50" s="230"/>
      <c r="I50" s="1">
        <v>42</v>
      </c>
      <c r="J50" s="167">
        <f>J47</f>
        <v>0</v>
      </c>
      <c r="K50" s="6">
        <f>K47</f>
        <v>2084150</v>
      </c>
    </row>
    <row r="51" spans="1:11" ht="12.75">
      <c r="A51" s="229" t="s">
        <v>147</v>
      </c>
      <c r="B51" s="230"/>
      <c r="C51" s="230"/>
      <c r="D51" s="230"/>
      <c r="E51" s="230"/>
      <c r="F51" s="230"/>
      <c r="G51" s="230"/>
      <c r="H51" s="230"/>
      <c r="I51" s="1">
        <v>43</v>
      </c>
      <c r="J51" s="167">
        <f>J48</f>
        <v>889530</v>
      </c>
      <c r="K51" s="6">
        <f>K48</f>
        <v>0</v>
      </c>
    </row>
    <row r="52" spans="1:11" ht="12.75">
      <c r="A52" s="244" t="s">
        <v>148</v>
      </c>
      <c r="B52" s="245"/>
      <c r="C52" s="245"/>
      <c r="D52" s="245"/>
      <c r="E52" s="245"/>
      <c r="F52" s="245"/>
      <c r="G52" s="245"/>
      <c r="H52" s="245"/>
      <c r="I52" s="4">
        <v>44</v>
      </c>
      <c r="J52" s="170">
        <f>J49+J50-J51</f>
        <v>1911423</v>
      </c>
      <c r="K52" s="51">
        <f>K49+K50-K51</f>
        <v>4028830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O11" sqref="O11:P11"/>
    </sheetView>
  </sheetViews>
  <sheetFormatPr defaultColWidth="9.140625" defaultRowHeight="12.75"/>
  <cols>
    <col min="1" max="4" width="9.140625" style="126" customWidth="1"/>
    <col min="5" max="5" width="10.140625" style="126" bestFit="1" customWidth="1"/>
    <col min="6" max="7" width="9.140625" style="126" customWidth="1"/>
    <col min="8" max="8" width="5.140625" style="126" customWidth="1"/>
    <col min="9" max="9" width="8.421875" style="126" customWidth="1"/>
    <col min="10" max="10" width="9.8515625" style="126" customWidth="1"/>
    <col min="11" max="11" width="10.00390625" style="126" customWidth="1"/>
    <col min="12" max="16384" width="9.140625" style="126" customWidth="1"/>
  </cols>
  <sheetData>
    <row r="1" spans="1:12" ht="12.75">
      <c r="A1" s="306" t="s">
        <v>248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125"/>
    </row>
    <row r="2" spans="1:12" ht="15.75">
      <c r="A2" s="37"/>
      <c r="B2" s="124"/>
      <c r="C2" s="316" t="s">
        <v>249</v>
      </c>
      <c r="D2" s="316"/>
      <c r="E2" s="138">
        <v>41640</v>
      </c>
      <c r="F2" s="38" t="s">
        <v>218</v>
      </c>
      <c r="G2" s="317">
        <v>41820</v>
      </c>
      <c r="H2" s="318"/>
      <c r="I2" s="124"/>
      <c r="J2" s="124"/>
      <c r="K2" s="124"/>
      <c r="L2" s="127"/>
    </row>
    <row r="3" spans="1:11" ht="23.25">
      <c r="A3" s="319" t="s">
        <v>52</v>
      </c>
      <c r="B3" s="319"/>
      <c r="C3" s="319"/>
      <c r="D3" s="319"/>
      <c r="E3" s="319"/>
      <c r="F3" s="319"/>
      <c r="G3" s="319"/>
      <c r="H3" s="319"/>
      <c r="I3" s="60" t="s">
        <v>272</v>
      </c>
      <c r="J3" s="61" t="s">
        <v>126</v>
      </c>
      <c r="K3" s="61" t="s">
        <v>127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63">
        <v>2</v>
      </c>
      <c r="J4" s="62" t="s">
        <v>250</v>
      </c>
      <c r="K4" s="62" t="s">
        <v>251</v>
      </c>
    </row>
    <row r="5" spans="1:11" ht="12.75">
      <c r="A5" s="308" t="s">
        <v>252</v>
      </c>
      <c r="B5" s="309"/>
      <c r="C5" s="309"/>
      <c r="D5" s="309"/>
      <c r="E5" s="309"/>
      <c r="F5" s="309"/>
      <c r="G5" s="309"/>
      <c r="H5" s="309"/>
      <c r="I5" s="39">
        <v>1</v>
      </c>
      <c r="J5" s="40">
        <v>185315700</v>
      </c>
      <c r="K5" s="40">
        <v>185315700</v>
      </c>
    </row>
    <row r="6" spans="1:11" ht="12.75">
      <c r="A6" s="308" t="s">
        <v>253</v>
      </c>
      <c r="B6" s="309"/>
      <c r="C6" s="309"/>
      <c r="D6" s="309"/>
      <c r="E6" s="309"/>
      <c r="F6" s="309"/>
      <c r="G6" s="309"/>
      <c r="H6" s="309"/>
      <c r="I6" s="39">
        <v>2</v>
      </c>
      <c r="J6" s="41">
        <v>8630224</v>
      </c>
      <c r="K6" s="41">
        <v>8630224</v>
      </c>
    </row>
    <row r="7" spans="1:11" ht="12.75">
      <c r="A7" s="308" t="s">
        <v>254</v>
      </c>
      <c r="B7" s="309"/>
      <c r="C7" s="309"/>
      <c r="D7" s="309"/>
      <c r="E7" s="309"/>
      <c r="F7" s="309"/>
      <c r="G7" s="309"/>
      <c r="H7" s="309"/>
      <c r="I7" s="39">
        <v>3</v>
      </c>
      <c r="J7" s="41">
        <v>9593340</v>
      </c>
      <c r="K7" s="41">
        <v>9593340</v>
      </c>
    </row>
    <row r="8" spans="1:11" ht="12.75">
      <c r="A8" s="308" t="s">
        <v>255</v>
      </c>
      <c r="B8" s="309"/>
      <c r="C8" s="309"/>
      <c r="D8" s="309"/>
      <c r="E8" s="309"/>
      <c r="F8" s="309"/>
      <c r="G8" s="309"/>
      <c r="H8" s="309"/>
      <c r="I8" s="39">
        <v>4</v>
      </c>
      <c r="J8" s="41">
        <v>36370112</v>
      </c>
      <c r="K8" s="41">
        <v>36940762</v>
      </c>
    </row>
    <row r="9" spans="1:11" ht="12.75">
      <c r="A9" s="308" t="s">
        <v>256</v>
      </c>
      <c r="B9" s="309"/>
      <c r="C9" s="309"/>
      <c r="D9" s="309"/>
      <c r="E9" s="309"/>
      <c r="F9" s="309"/>
      <c r="G9" s="309"/>
      <c r="H9" s="309"/>
      <c r="I9" s="39">
        <v>5</v>
      </c>
      <c r="J9" s="41">
        <v>3525083</v>
      </c>
      <c r="K9" s="41">
        <v>-13769495</v>
      </c>
    </row>
    <row r="10" spans="1:11" ht="12.75">
      <c r="A10" s="308" t="s">
        <v>257</v>
      </c>
      <c r="B10" s="309"/>
      <c r="C10" s="309"/>
      <c r="D10" s="309"/>
      <c r="E10" s="309"/>
      <c r="F10" s="309"/>
      <c r="G10" s="309"/>
      <c r="H10" s="309"/>
      <c r="I10" s="39">
        <v>6</v>
      </c>
      <c r="J10" s="41">
        <v>481080898</v>
      </c>
      <c r="K10" s="41">
        <v>472360143</v>
      </c>
    </row>
    <row r="11" spans="1:11" ht="12.75">
      <c r="A11" s="308" t="s">
        <v>258</v>
      </c>
      <c r="B11" s="309"/>
      <c r="C11" s="309"/>
      <c r="D11" s="309"/>
      <c r="E11" s="309"/>
      <c r="F11" s="309"/>
      <c r="G11" s="309"/>
      <c r="H11" s="309"/>
      <c r="I11" s="39">
        <v>7</v>
      </c>
      <c r="J11" s="41">
        <v>0</v>
      </c>
      <c r="K11" s="41">
        <v>0</v>
      </c>
    </row>
    <row r="12" spans="1:11" ht="12.75">
      <c r="A12" s="308" t="s">
        <v>259</v>
      </c>
      <c r="B12" s="309"/>
      <c r="C12" s="309"/>
      <c r="D12" s="309"/>
      <c r="E12" s="309"/>
      <c r="F12" s="309"/>
      <c r="G12" s="309"/>
      <c r="H12" s="309"/>
      <c r="I12" s="39">
        <v>8</v>
      </c>
      <c r="J12" s="41">
        <v>0</v>
      </c>
      <c r="K12" s="41">
        <v>0</v>
      </c>
    </row>
    <row r="13" spans="1:11" ht="12.75">
      <c r="A13" s="308" t="s">
        <v>260</v>
      </c>
      <c r="B13" s="309"/>
      <c r="C13" s="309"/>
      <c r="D13" s="309"/>
      <c r="E13" s="309"/>
      <c r="F13" s="309"/>
      <c r="G13" s="309"/>
      <c r="H13" s="309"/>
      <c r="I13" s="39">
        <v>9</v>
      </c>
      <c r="J13" s="41">
        <v>0</v>
      </c>
      <c r="K13" s="41">
        <v>0</v>
      </c>
    </row>
    <row r="14" spans="1:11" ht="12.75">
      <c r="A14" s="310" t="s">
        <v>261</v>
      </c>
      <c r="B14" s="311"/>
      <c r="C14" s="311"/>
      <c r="D14" s="311"/>
      <c r="E14" s="311"/>
      <c r="F14" s="311"/>
      <c r="G14" s="311"/>
      <c r="H14" s="311"/>
      <c r="I14" s="39">
        <v>10</v>
      </c>
      <c r="J14" s="58">
        <f>SUM(J5:J13)</f>
        <v>724515357</v>
      </c>
      <c r="K14" s="58">
        <f>SUM(K5:K13)</f>
        <v>699070674</v>
      </c>
    </row>
    <row r="15" spans="1:11" ht="12.75">
      <c r="A15" s="308" t="s">
        <v>262</v>
      </c>
      <c r="B15" s="309"/>
      <c r="C15" s="309"/>
      <c r="D15" s="309"/>
      <c r="E15" s="309"/>
      <c r="F15" s="309"/>
      <c r="G15" s="309"/>
      <c r="H15" s="309"/>
      <c r="I15" s="39">
        <v>11</v>
      </c>
      <c r="J15" s="41">
        <v>0</v>
      </c>
      <c r="K15" s="41">
        <v>0</v>
      </c>
    </row>
    <row r="16" spans="1:11" ht="12.75">
      <c r="A16" s="308" t="s">
        <v>263</v>
      </c>
      <c r="B16" s="309"/>
      <c r="C16" s="309"/>
      <c r="D16" s="309"/>
      <c r="E16" s="309"/>
      <c r="F16" s="309"/>
      <c r="G16" s="309"/>
      <c r="H16" s="309"/>
      <c r="I16" s="39">
        <v>12</v>
      </c>
      <c r="J16" s="41">
        <v>120270224</v>
      </c>
      <c r="K16" s="41">
        <v>118090035</v>
      </c>
    </row>
    <row r="17" spans="1:11" ht="12.75">
      <c r="A17" s="308" t="s">
        <v>264</v>
      </c>
      <c r="B17" s="309"/>
      <c r="C17" s="309"/>
      <c r="D17" s="309"/>
      <c r="E17" s="309"/>
      <c r="F17" s="309"/>
      <c r="G17" s="309"/>
      <c r="H17" s="309"/>
      <c r="I17" s="39">
        <v>13</v>
      </c>
      <c r="J17" s="41">
        <v>0</v>
      </c>
      <c r="K17" s="41">
        <v>0</v>
      </c>
    </row>
    <row r="18" spans="1:11" ht="12.75">
      <c r="A18" s="308" t="s">
        <v>265</v>
      </c>
      <c r="B18" s="309"/>
      <c r="C18" s="309"/>
      <c r="D18" s="309"/>
      <c r="E18" s="309"/>
      <c r="F18" s="309"/>
      <c r="G18" s="309"/>
      <c r="H18" s="309"/>
      <c r="I18" s="39">
        <v>14</v>
      </c>
      <c r="J18" s="41">
        <v>0</v>
      </c>
      <c r="K18" s="41">
        <v>0</v>
      </c>
    </row>
    <row r="19" spans="1:11" ht="12.75">
      <c r="A19" s="308" t="s">
        <v>266</v>
      </c>
      <c r="B19" s="309"/>
      <c r="C19" s="309"/>
      <c r="D19" s="309"/>
      <c r="E19" s="309"/>
      <c r="F19" s="309"/>
      <c r="G19" s="309"/>
      <c r="H19" s="309"/>
      <c r="I19" s="39">
        <v>15</v>
      </c>
      <c r="J19" s="41">
        <v>0</v>
      </c>
      <c r="K19" s="41">
        <v>0</v>
      </c>
    </row>
    <row r="20" spans="1:11" ht="12.75">
      <c r="A20" s="308" t="s">
        <v>267</v>
      </c>
      <c r="B20" s="309"/>
      <c r="C20" s="309"/>
      <c r="D20" s="309"/>
      <c r="E20" s="309"/>
      <c r="F20" s="309"/>
      <c r="G20" s="309"/>
      <c r="H20" s="309"/>
      <c r="I20" s="39">
        <v>16</v>
      </c>
      <c r="J20" s="41">
        <v>0</v>
      </c>
      <c r="K20" s="41">
        <v>0</v>
      </c>
    </row>
    <row r="21" spans="1:11" ht="12.75">
      <c r="A21" s="310" t="s">
        <v>268</v>
      </c>
      <c r="B21" s="311"/>
      <c r="C21" s="311"/>
      <c r="D21" s="311"/>
      <c r="E21" s="311"/>
      <c r="F21" s="311"/>
      <c r="G21" s="311"/>
      <c r="H21" s="311"/>
      <c r="I21" s="39">
        <v>17</v>
      </c>
      <c r="J21" s="59">
        <f>SUM(J15:J20)</f>
        <v>120270224</v>
      </c>
      <c r="K21" s="59">
        <f>SUM(K15:K20)</f>
        <v>118090035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269</v>
      </c>
      <c r="B23" s="301"/>
      <c r="C23" s="301"/>
      <c r="D23" s="301"/>
      <c r="E23" s="301"/>
      <c r="F23" s="301"/>
      <c r="G23" s="301"/>
      <c r="H23" s="301"/>
      <c r="I23" s="42">
        <v>18</v>
      </c>
      <c r="J23" s="40"/>
      <c r="K23" s="40"/>
    </row>
    <row r="24" spans="1:11" ht="17.25" customHeight="1">
      <c r="A24" s="302" t="s">
        <v>270</v>
      </c>
      <c r="B24" s="303"/>
      <c r="C24" s="303"/>
      <c r="D24" s="303"/>
      <c r="E24" s="303"/>
      <c r="F24" s="303"/>
      <c r="G24" s="303"/>
      <c r="H24" s="303"/>
      <c r="I24" s="43">
        <v>19</v>
      </c>
      <c r="J24" s="59"/>
      <c r="K24" s="59"/>
    </row>
    <row r="25" spans="1:11" ht="30" customHeight="1">
      <c r="A25" s="304" t="s">
        <v>271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O5" sqref="O5"/>
    </sheetView>
  </sheetViews>
  <sheetFormatPr defaultColWidth="8.8515625" defaultRowHeight="12.75"/>
  <cols>
    <col min="1" max="11" width="8.8515625" style="139" customWidth="1"/>
    <col min="12" max="12" width="9.00390625" style="139" bestFit="1" customWidth="1"/>
    <col min="13" max="16384" width="8.8515625" style="139" customWidth="1"/>
  </cols>
  <sheetData>
    <row r="1" spans="1:10" ht="15.75">
      <c r="A1" s="323" t="s">
        <v>311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 customHeight="1">
      <c r="A3" s="141" t="s">
        <v>309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94.5" customHeight="1">
      <c r="A4" s="322" t="s">
        <v>315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30" customHeight="1">
      <c r="A5" s="322" t="s">
        <v>304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1:10" ht="27.75" customHeight="1">
      <c r="A6" s="322" t="s">
        <v>305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>
      <c r="A8" s="321" t="s">
        <v>306</v>
      </c>
      <c r="B8" s="321"/>
      <c r="C8" s="321"/>
      <c r="D8" s="321"/>
      <c r="E8" s="321"/>
      <c r="F8" s="321"/>
      <c r="G8" s="321"/>
      <c r="H8" s="321"/>
      <c r="I8" s="321"/>
      <c r="J8" s="321"/>
    </row>
    <row r="9" spans="1:10" ht="43.5" customHeight="1">
      <c r="A9" s="322" t="s">
        <v>310</v>
      </c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6.5" customHeight="1">
      <c r="A11" s="321" t="s">
        <v>307</v>
      </c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11" customHeight="1">
      <c r="A12" s="325" t="s">
        <v>318</v>
      </c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46.25" customHeight="1">
      <c r="A13" s="322" t="s">
        <v>319</v>
      </c>
      <c r="B13" s="322"/>
      <c r="C13" s="322"/>
      <c r="D13" s="322"/>
      <c r="E13" s="322"/>
      <c r="F13" s="322"/>
      <c r="G13" s="322"/>
      <c r="H13" s="322"/>
      <c r="I13" s="322"/>
      <c r="J13" s="322"/>
    </row>
    <row r="14" spans="1:10" ht="12.75">
      <c r="A14" s="324"/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10" ht="12.75">
      <c r="A15" s="321" t="s">
        <v>308</v>
      </c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0" ht="54" customHeight="1">
      <c r="A16" s="322" t="s">
        <v>0</v>
      </c>
      <c r="B16" s="322"/>
      <c r="C16" s="322"/>
      <c r="D16" s="322"/>
      <c r="E16" s="322"/>
      <c r="F16" s="322"/>
      <c r="G16" s="322"/>
      <c r="H16" s="322"/>
      <c r="I16" s="322"/>
      <c r="J16" s="322"/>
    </row>
    <row r="17" spans="1:10" ht="73.5" customHeight="1">
      <c r="A17" s="325" t="s">
        <v>320</v>
      </c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40.5" customHeight="1">
      <c r="A18" s="326" t="s">
        <v>316</v>
      </c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0" ht="42" customHeight="1">
      <c r="A19" s="327" t="s">
        <v>317</v>
      </c>
      <c r="B19" s="327"/>
      <c r="C19" s="327"/>
      <c r="D19" s="327"/>
      <c r="E19" s="327"/>
      <c r="F19" s="327"/>
      <c r="G19" s="327"/>
      <c r="H19" s="327"/>
      <c r="I19" s="327"/>
      <c r="J19" s="327"/>
    </row>
  </sheetData>
  <sheetProtection/>
  <mergeCells count="17">
    <mergeCell ref="A16:J16"/>
    <mergeCell ref="A17:J17"/>
    <mergeCell ref="A18:J18"/>
    <mergeCell ref="A19:J19"/>
    <mergeCell ref="A12:J12"/>
    <mergeCell ref="A13:J13"/>
    <mergeCell ref="A14:J14"/>
    <mergeCell ref="A15:J15"/>
    <mergeCell ref="A1:J1"/>
    <mergeCell ref="A8:J8"/>
    <mergeCell ref="A9:J9"/>
    <mergeCell ref="A10:J10"/>
    <mergeCell ref="A11:J11"/>
    <mergeCell ref="A4:J4"/>
    <mergeCell ref="A5:J5"/>
    <mergeCell ref="A6:J6"/>
    <mergeCell ref="A7:J7"/>
  </mergeCells>
  <printOptions/>
  <pageMargins left="0.75" right="0.75" top="1" bottom="0.55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bmagazin</cp:lastModifiedBy>
  <cp:lastPrinted>2014-07-28T10:43:34Z</cp:lastPrinted>
  <dcterms:created xsi:type="dcterms:W3CDTF">2008-10-17T11:51:54Z</dcterms:created>
  <dcterms:modified xsi:type="dcterms:W3CDTF">2014-07-28T13:51:54Z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-2127759487</vt:i4>
  </property>
  <property fmtid="{D5CDD505-2E9C-101B-9397-08002B2CF9AE}" pid="3" name="_EmailSubject">
    <vt:lpwstr>31.03.13.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1878946610</vt:i4>
  </property>
  <property fmtid="{D5CDD505-2E9C-101B-9397-08002B2CF9AE}" pid="7" name="_ReviewingToolsShownOnce">
    <vt:lpwstr/>
  </property>
</Properties>
</file>