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40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<sst xmlns="http://schemas.openxmlformats.org/spreadsheetml/2006/main" count="336" uniqueCount="305">
  <si>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</si>
  <si>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</si>
  <si>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</si>
  <si>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</si>
  <si>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</si>
  <si>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</si>
  <si>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</si>
  <si>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</si>
  <si>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</si>
  <si>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</si>
  <si>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</si>
  <si>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</si>
  <si>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</si>
  <si>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</si>
  <si>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</si>
  <si>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</si>
  <si>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</si>
  <si>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</si>
  <si>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</si>
  <si>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</si>
  <si>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</si>
  <si>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</si>
  <si>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</si>
  <si>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</si>
  <si>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</si>
  <si>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</si>
  <si>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</si>
  <si>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</si>
  <si>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</si>
  <si>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</si>
  <si>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</si>
  <si>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</si>
  <si>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</si>
  <si>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</si>
  <si>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</si>
  <si>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</si>
  <si>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</si>
  <si>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</si>
  <si>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</si>
  <si>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</si>
  <si>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</si>
  <si>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</si>
  <si>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</si>
  <si>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</si>
  <si>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</si>
  <si>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</si>
  <si>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</si>
  <si>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</si>
  <si>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</si>
  <si>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</si>
  <si>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</si>
  <si>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</si>
  <si>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</si>
  <si>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</si>
  <si>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</si>
  <si>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</si>
  <si>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</si>
  <si>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</si>
  <si>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</si>
  <si>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</si>
  <si>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</si>
  <si>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</si>
  <si>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</si>
  <si>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</si>
  <si>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</si>
  <si>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</si>
  <si>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</si>
  <si>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</si>
  <si>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</si>
  <si>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</si>
  <si>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</si>
  <si>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</si>
  <si>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</si>
  <si>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</si>
  <si>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</si>
  <si>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</si>
  <si>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</si>
  <si>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</si>
  <si>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</si>
  <si>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</si>
  <si>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</si>
  <si>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</si>
  <si>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</si>
  <si>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</si>
  <si>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</si>
  <si>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</si>
  <si>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</si>
  <si>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</si>
  <si>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</si>
  <si>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</si>
  <si>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</si>
  <si>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</si>
  <si>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</si>
  <si>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</si>
  <si>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</si>
  <si>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</si>
  <si>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</si>
  <si>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</si>
  <si>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</si>
  <si>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</si>
  <si>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</si>
  <si>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</si>
  <si>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</si>
  <si>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</si>
  <si>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</si>
  <si>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</si>
  <si>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</si>
  <si>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</si>
  <si>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</si>
  <si>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</si>
  <si>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</si>
  <si>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</si>
  <si>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</si>
  <si>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</si>
  <si>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</si>
  <si>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</si>
  <si>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</si>
  <si>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</si>
  <si>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</si>
  <si>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</si>
  <si>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</si>
  <si>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</si>
  <si>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</si>
  <si>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</si>
  <si>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</si>
  <si>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</si>
  <si>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</si>
  <si>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</si>
  <si>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</si>
  <si>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</si>
  <si>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</si>
  <si>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</si>
  <si>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</si>
  <si>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</si>
  <si>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</si>
  <si>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</si>
  <si>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</si>
  <si>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</si>
  <si>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</si>
  <si>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</si>
  <si>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</si>
  <si>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</si>
  <si>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</si>
  <si>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</si>
  <si>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</si>
  <si>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</si>
  <si>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</si>
  <si>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</si>
  <si>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</si>
  <si>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</si>
  <si>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</si>
  <si>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</si>
  <si>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</si>
  <si>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</si>
  <si>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</si>
  <si>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</si>
  <si>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</si>
  <si>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</si>
  <si>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</si>
  <si>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</si>
  <si>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</si>
  <si>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</si>
  <si>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</si>
  <si>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</si>
  <si>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</si>
  <si>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</si>
  <si>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</si>
  <si>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</si>
  <si>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</si>
  <si>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</si>
  <si>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</si>
  <si>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</si>
  <si>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</si>
  <si>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</si>
  <si>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</si>
  <si>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</si>
  <si>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</si>
  <si>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</si>
  <si>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</si>
  <si>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</si>
  <si>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</si>
  <si>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</si>
  <si>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</si>
  <si>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</si>
  <si>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</si>
  <si>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</si>
  <si>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</si>
  <si>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</si>
  <si>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</si>
  <si>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</si>
  <si>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</si>
  <si>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</si>
  <si>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</si>
  <si>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</si>
  <si>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</si>
  <si>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</si>
  <si>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</si>
  <si>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</si>
  <si>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</si>
  <si>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</si>
  <si>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</si>
  <si>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</si>
  <si>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</si>
  <si>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</si>
  <si>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</si>
  <si>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</si>
  <si>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</si>
  <si>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</si>
  <si>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</si>
  <si>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</si>
  <si>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</si>
  <si>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</si>
  <si>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</si>
  <si>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</si>
  <si>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</si>
  <si>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</si>
  <si>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</si>
  <si>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</si>
  <si>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</si>
  <si>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</si>
  <si>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</si>
  <si>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</si>
  <si>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</si>
  <si>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</si>
  <si>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</si>
  <si>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</si>
  <si>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</si>
  <si>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</si>
  <si>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</si>
  <si>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</si>
  <si>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</si>
  <si>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</si>
  <si>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</si>
  <si>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</si>
  <si>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</si>
  <si>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</si>
  <si>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</si>
  <si>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</si>
  <si>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</si>
  <si>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</si>
  <si>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</si>
  <si>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</si>
  <si>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</si>
  <si>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</si>
  <si>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</si>
  <si>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</si>
  <si>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</si>
  <si>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</si>
  <si>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</si>
  <si>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</si>
  <si>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</si>
  <si>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</si>
  <si>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</si>
  <si>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</si>
  <si>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</si>
  <si>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</si>
  <si>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</si>
  <si>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</si>
  <si>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</si>
  <si>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</si>
  <si>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</si>
  <si>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</si>
  <si>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</si>
  <si>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</si>
  <si>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</si>
  <si>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</si>
  <si>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</si>
  <si>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</si>
  <si>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</si>
  <si>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</si>
  <si>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</si>
  <si>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</si>
  <si>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</si>
  <si>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</si>
  <si>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</si>
  <si>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</si>
  <si>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</si>
  <si>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</si>
  <si>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</si>
  <si>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</si>
  <si>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</si>
  <si>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</si>
  <si>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</si>
  <si>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</si>
  <si>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03171787</t>
  </si>
  <si>
    <t>060001583</t>
  </si>
  <si>
    <t>26217708909</t>
  </si>
  <si>
    <t>01.01.</t>
  </si>
  <si>
    <t>SOLARIS, dioničko društvo za hotelijerstvo, ugostiteljstvo i turizam</t>
  </si>
  <si>
    <t>Šibenik</t>
  </si>
  <si>
    <t>Hotelsko naselje Solaris bb</t>
  </si>
  <si>
    <t>fin.direktor@solaris.hr</t>
  </si>
  <si>
    <t>www.solaris.hr</t>
  </si>
  <si>
    <t>ŠIBENSKO KNINSKA</t>
  </si>
  <si>
    <t>NE</t>
  </si>
  <si>
    <t>5510</t>
  </si>
  <si>
    <t>Antonina Roko</t>
  </si>
  <si>
    <t>022 361 048</t>
  </si>
  <si>
    <t>022 361 801</t>
  </si>
  <si>
    <t>Zrilić Goran</t>
  </si>
  <si>
    <t>Obveznik: SOLARIS, dioničko društvo za hotelijerstvo, ugostiteljstvo i turizam</t>
  </si>
  <si>
    <t xml:space="preserve">1. Revidirani godišnji financijski izvještaji s revizorskim izvješćem </t>
  </si>
  <si>
    <t>31.12.2013.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</si>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</sst>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Font="1" applyAlignment="1" applyProtection="1">
      <alignment horizontal="right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24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/>
    </xf>
    <xf numFmtId="49" fontId="6" fillId="21" borderId="23" xfId="0" applyNumberFormat="1" applyFont="1" applyFill="1" applyBorder="1" applyAlignment="1">
      <alignment horizontal="center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58" applyFont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0" xfId="58" applyFont="1" applyBorder="1" applyAlignment="1" applyProtection="1">
      <alignment/>
      <protection hidden="1"/>
    </xf>
    <xf numFmtId="0" fontId="8" fillId="0" borderId="0" xfId="58" applyAlignment="1">
      <alignment/>
      <protection/>
    </xf>
    <xf numFmtId="0" fontId="12" fillId="0" borderId="0" xfId="58" applyFont="1" applyAlignment="1" applyProtection="1">
      <alignment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4" fontId="2" fillId="24" borderId="26" xfId="58" applyNumberFormat="1" applyFont="1" applyFill="1" applyBorder="1" applyAlignment="1" applyProtection="1">
      <alignment horizontal="center" vertical="center"/>
      <protection hidden="1" locked="0"/>
    </xf>
    <xf numFmtId="14" fontId="7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24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Alignment="1">
      <alignment horizontal="center"/>
      <protection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27" xfId="58" applyFont="1" applyBorder="1" applyAlignment="1">
      <alignment horizontal="left"/>
      <protection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28" xfId="53" applyFill="1" applyBorder="1" applyAlignment="1" applyProtection="1">
      <alignment/>
      <protection hidden="1" locked="0"/>
    </xf>
    <xf numFmtId="0" fontId="2" fillId="0" borderId="24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3" fillId="0" borderId="24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wrapText="1"/>
      <protection hidden="1"/>
    </xf>
    <xf numFmtId="0" fontId="2" fillId="0" borderId="24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9" fillId="0" borderId="0" xfId="58" applyFont="1" applyAlignment="1">
      <alignment/>
      <protection/>
    </xf>
    <xf numFmtId="0" fontId="3" fillId="0" borderId="19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8" xfId="53" applyNumberFormat="1" applyFill="1" applyBorder="1" applyAlignment="1" applyProtection="1">
      <alignment horizontal="left" vertical="center"/>
      <protection hidden="1" locked="0"/>
    </xf>
    <xf numFmtId="0" fontId="14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2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7" fillId="24" borderId="36" xfId="0" applyFont="1" applyFill="1" applyBorder="1" applyAlignment="1" applyProtection="1">
      <alignment vertical="center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7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4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right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7" fillId="20" borderId="37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7" fillId="25" borderId="36" xfId="0" applyFont="1" applyFill="1" applyBorder="1" applyAlignment="1" applyProtection="1">
      <alignment vertical="center" wrapText="1"/>
      <protection hidden="1"/>
    </xf>
    <xf numFmtId="0" fontId="7" fillId="25" borderId="37" xfId="0" applyFont="1" applyFill="1" applyBorder="1" applyAlignment="1" applyProtection="1">
      <alignment vertical="center" wrapText="1"/>
      <protection hidden="1"/>
    </xf>
    <xf numFmtId="0" fontId="7" fillId="25" borderId="38" xfId="0" applyFont="1" applyFill="1" applyBorder="1" applyAlignment="1" applyProtection="1">
      <alignment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.direktor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fin.direktor@sola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4" width="9.140625" style="19" customWidth="1"/>
    <col min="5" max="5" width="9.8515625" style="19" bestFit="1" customWidth="1"/>
    <col min="6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60" t="s">
        <v>219</v>
      </c>
      <c r="B1" s="160"/>
      <c r="C1" s="160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34" t="s">
        <v>220</v>
      </c>
      <c r="B2" s="134"/>
      <c r="C2" s="134"/>
      <c r="D2" s="135"/>
      <c r="E2" s="110" t="s">
        <v>287</v>
      </c>
      <c r="F2" s="20"/>
      <c r="G2" s="21" t="s">
        <v>221</v>
      </c>
      <c r="H2" s="110" t="s">
        <v>302</v>
      </c>
      <c r="I2" s="22"/>
      <c r="J2" s="18"/>
      <c r="K2" s="18"/>
      <c r="L2" s="18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8"/>
      <c r="K3" s="18"/>
      <c r="L3" s="18"/>
    </row>
    <row r="4" spans="1:12" ht="15.75">
      <c r="A4" s="136" t="s">
        <v>222</v>
      </c>
      <c r="B4" s="136"/>
      <c r="C4" s="136"/>
      <c r="D4" s="136"/>
      <c r="E4" s="136"/>
      <c r="F4" s="136"/>
      <c r="G4" s="136"/>
      <c r="H4" s="136"/>
      <c r="I4" s="136"/>
      <c r="J4" s="18"/>
      <c r="K4" s="18"/>
      <c r="L4" s="18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8"/>
      <c r="K5" s="18"/>
      <c r="L5" s="18"/>
    </row>
    <row r="6" spans="1:12" ht="12.75">
      <c r="A6" s="137" t="s">
        <v>223</v>
      </c>
      <c r="B6" s="138"/>
      <c r="C6" s="132" t="s">
        <v>284</v>
      </c>
      <c r="D6" s="133"/>
      <c r="E6" s="139"/>
      <c r="F6" s="139"/>
      <c r="G6" s="139"/>
      <c r="H6" s="139"/>
      <c r="I6" s="34"/>
      <c r="J6" s="18"/>
      <c r="K6" s="18"/>
      <c r="L6" s="18"/>
    </row>
    <row r="7" spans="1:12" ht="12.75">
      <c r="A7" s="35"/>
      <c r="B7" s="35"/>
      <c r="C7" s="26"/>
      <c r="D7" s="26"/>
      <c r="E7" s="139"/>
      <c r="F7" s="139"/>
      <c r="G7" s="139"/>
      <c r="H7" s="139"/>
      <c r="I7" s="34"/>
      <c r="J7" s="18"/>
      <c r="K7" s="18"/>
      <c r="L7" s="18"/>
    </row>
    <row r="8" spans="1:12" ht="12.75">
      <c r="A8" s="140" t="s">
        <v>224</v>
      </c>
      <c r="B8" s="141"/>
      <c r="C8" s="132" t="s">
        <v>285</v>
      </c>
      <c r="D8" s="133"/>
      <c r="E8" s="139"/>
      <c r="F8" s="139"/>
      <c r="G8" s="139"/>
      <c r="H8" s="139"/>
      <c r="I8" s="27"/>
      <c r="J8" s="18"/>
      <c r="K8" s="18"/>
      <c r="L8" s="18"/>
    </row>
    <row r="9" spans="1:12" ht="12.75">
      <c r="A9" s="36"/>
      <c r="B9" s="36"/>
      <c r="C9" s="37"/>
      <c r="D9" s="26"/>
      <c r="E9" s="26"/>
      <c r="F9" s="26"/>
      <c r="G9" s="26"/>
      <c r="H9" s="26"/>
      <c r="I9" s="26"/>
      <c r="J9" s="18"/>
      <c r="K9" s="18"/>
      <c r="L9" s="18"/>
    </row>
    <row r="10" spans="1:12" ht="12.75">
      <c r="A10" s="129" t="s">
        <v>225</v>
      </c>
      <c r="B10" s="130"/>
      <c r="C10" s="132" t="s">
        <v>286</v>
      </c>
      <c r="D10" s="133"/>
      <c r="E10" s="26"/>
      <c r="F10" s="26"/>
      <c r="G10" s="26"/>
      <c r="H10" s="26"/>
      <c r="I10" s="26"/>
      <c r="J10" s="18"/>
      <c r="K10" s="18"/>
      <c r="L10" s="18"/>
    </row>
    <row r="11" spans="1:12" ht="12.75">
      <c r="A11" s="131"/>
      <c r="B11" s="131"/>
      <c r="C11" s="26"/>
      <c r="D11" s="26"/>
      <c r="E11" s="26"/>
      <c r="F11" s="26"/>
      <c r="G11" s="26"/>
      <c r="H11" s="26"/>
      <c r="I11" s="26"/>
      <c r="J11" s="18"/>
      <c r="K11" s="18"/>
      <c r="L11" s="18"/>
    </row>
    <row r="12" spans="1:12" ht="12.75">
      <c r="A12" s="137" t="s">
        <v>226</v>
      </c>
      <c r="B12" s="138"/>
      <c r="C12" s="142" t="s">
        <v>288</v>
      </c>
      <c r="D12" s="143"/>
      <c r="E12" s="143"/>
      <c r="F12" s="143"/>
      <c r="G12" s="143"/>
      <c r="H12" s="143"/>
      <c r="I12" s="144"/>
      <c r="J12" s="18"/>
      <c r="K12" s="18"/>
      <c r="L12" s="18"/>
    </row>
    <row r="13" spans="1:12" ht="12.75">
      <c r="A13" s="35"/>
      <c r="B13" s="35"/>
      <c r="C13" s="38"/>
      <c r="D13" s="26"/>
      <c r="E13" s="26"/>
      <c r="F13" s="26"/>
      <c r="G13" s="26"/>
      <c r="H13" s="26"/>
      <c r="I13" s="26"/>
      <c r="J13" s="18"/>
      <c r="K13" s="18"/>
      <c r="L13" s="18"/>
    </row>
    <row r="14" spans="1:12" ht="12.75">
      <c r="A14" s="137" t="s">
        <v>227</v>
      </c>
      <c r="B14" s="138"/>
      <c r="C14" s="145">
        <v>22000</v>
      </c>
      <c r="D14" s="146"/>
      <c r="E14" s="26"/>
      <c r="F14" s="142" t="s">
        <v>289</v>
      </c>
      <c r="G14" s="143"/>
      <c r="H14" s="143"/>
      <c r="I14" s="144"/>
      <c r="J14" s="18"/>
      <c r="K14" s="18"/>
      <c r="L14" s="18"/>
    </row>
    <row r="15" spans="1:12" ht="12.75">
      <c r="A15" s="35"/>
      <c r="B15" s="35"/>
      <c r="C15" s="26"/>
      <c r="D15" s="26"/>
      <c r="E15" s="26"/>
      <c r="F15" s="26"/>
      <c r="G15" s="26"/>
      <c r="H15" s="26"/>
      <c r="I15" s="26"/>
      <c r="J15" s="18"/>
      <c r="K15" s="18"/>
      <c r="L15" s="18"/>
    </row>
    <row r="16" spans="1:12" ht="12.75">
      <c r="A16" s="137" t="s">
        <v>228</v>
      </c>
      <c r="B16" s="138"/>
      <c r="C16" s="142" t="s">
        <v>290</v>
      </c>
      <c r="D16" s="143"/>
      <c r="E16" s="143"/>
      <c r="F16" s="143"/>
      <c r="G16" s="143"/>
      <c r="H16" s="143"/>
      <c r="I16" s="144"/>
      <c r="J16" s="18"/>
      <c r="K16" s="18"/>
      <c r="L16" s="18"/>
    </row>
    <row r="17" spans="1:12" ht="12.75">
      <c r="A17" s="35"/>
      <c r="B17" s="35"/>
      <c r="C17" s="26"/>
      <c r="D17" s="26"/>
      <c r="E17" s="26"/>
      <c r="F17" s="26"/>
      <c r="G17" s="26"/>
      <c r="H17" s="26"/>
      <c r="I17" s="26"/>
      <c r="J17" s="18"/>
      <c r="K17" s="18"/>
      <c r="L17" s="18"/>
    </row>
    <row r="18" spans="1:12" ht="12.75">
      <c r="A18" s="137" t="s">
        <v>229</v>
      </c>
      <c r="B18" s="138"/>
      <c r="C18" s="147" t="s">
        <v>291</v>
      </c>
      <c r="D18" s="148"/>
      <c r="E18" s="148"/>
      <c r="F18" s="148"/>
      <c r="G18" s="148"/>
      <c r="H18" s="148"/>
      <c r="I18" s="149"/>
      <c r="J18" s="18"/>
      <c r="K18" s="18"/>
      <c r="L18" s="18"/>
    </row>
    <row r="19" spans="1:12" ht="12.75">
      <c r="A19" s="35"/>
      <c r="B19" s="35"/>
      <c r="C19" s="38"/>
      <c r="D19" s="26"/>
      <c r="E19" s="26"/>
      <c r="F19" s="26"/>
      <c r="G19" s="26"/>
      <c r="H19" s="26"/>
      <c r="I19" s="26"/>
      <c r="J19" s="18"/>
      <c r="K19" s="18"/>
      <c r="L19" s="18"/>
    </row>
    <row r="20" spans="1:12" ht="12.75">
      <c r="A20" s="137" t="s">
        <v>230</v>
      </c>
      <c r="B20" s="138"/>
      <c r="C20" s="147" t="s">
        <v>292</v>
      </c>
      <c r="D20" s="148"/>
      <c r="E20" s="148"/>
      <c r="F20" s="148"/>
      <c r="G20" s="148"/>
      <c r="H20" s="148"/>
      <c r="I20" s="149"/>
      <c r="J20" s="18"/>
      <c r="K20" s="18"/>
      <c r="L20" s="18"/>
    </row>
    <row r="21" spans="1:12" ht="12.75">
      <c r="A21" s="35"/>
      <c r="B21" s="35"/>
      <c r="C21" s="38"/>
      <c r="D21" s="26"/>
      <c r="E21" s="26"/>
      <c r="F21" s="26"/>
      <c r="G21" s="26"/>
      <c r="H21" s="26"/>
      <c r="I21" s="26"/>
      <c r="J21" s="18"/>
      <c r="K21" s="18"/>
      <c r="L21" s="18"/>
    </row>
    <row r="22" spans="1:12" ht="12.75">
      <c r="A22" s="137" t="s">
        <v>231</v>
      </c>
      <c r="B22" s="138"/>
      <c r="C22" s="39">
        <v>444</v>
      </c>
      <c r="D22" s="142" t="s">
        <v>289</v>
      </c>
      <c r="E22" s="150"/>
      <c r="F22" s="127"/>
      <c r="G22" s="128"/>
      <c r="H22" s="121"/>
      <c r="I22" s="41"/>
      <c r="J22" s="18"/>
      <c r="K22" s="18"/>
      <c r="L22" s="18"/>
    </row>
    <row r="23" spans="1:12" ht="12.75">
      <c r="A23" s="35"/>
      <c r="B23" s="35"/>
      <c r="C23" s="26"/>
      <c r="D23" s="42"/>
      <c r="E23" s="42"/>
      <c r="F23" s="42"/>
      <c r="G23" s="42"/>
      <c r="H23" s="26"/>
      <c r="I23" s="27"/>
      <c r="J23" s="18"/>
      <c r="K23" s="18"/>
      <c r="L23" s="18"/>
    </row>
    <row r="24" spans="1:12" ht="12.75">
      <c r="A24" s="137" t="s">
        <v>232</v>
      </c>
      <c r="B24" s="138"/>
      <c r="C24" s="39">
        <v>15</v>
      </c>
      <c r="D24" s="142" t="s">
        <v>293</v>
      </c>
      <c r="E24" s="150"/>
      <c r="F24" s="150"/>
      <c r="G24" s="127"/>
      <c r="H24" s="33" t="s">
        <v>233</v>
      </c>
      <c r="I24" s="115">
        <v>345</v>
      </c>
      <c r="J24" s="18"/>
      <c r="K24" s="18"/>
      <c r="L24" s="18"/>
    </row>
    <row r="25" spans="1:12" ht="12.75">
      <c r="A25" s="35"/>
      <c r="B25" s="35"/>
      <c r="C25" s="26"/>
      <c r="D25" s="42"/>
      <c r="E25" s="42"/>
      <c r="F25" s="42"/>
      <c r="G25" s="35"/>
      <c r="H25" s="35" t="s">
        <v>234</v>
      </c>
      <c r="I25" s="38"/>
      <c r="J25" s="18"/>
      <c r="K25" s="18"/>
      <c r="L25" s="18"/>
    </row>
    <row r="26" spans="1:12" ht="12.75">
      <c r="A26" s="137" t="s">
        <v>235</v>
      </c>
      <c r="B26" s="138"/>
      <c r="C26" s="43" t="s">
        <v>294</v>
      </c>
      <c r="D26" s="44"/>
      <c r="E26" s="18"/>
      <c r="F26" s="45"/>
      <c r="G26" s="137" t="s">
        <v>236</v>
      </c>
      <c r="H26" s="138"/>
      <c r="I26" s="46" t="s">
        <v>295</v>
      </c>
      <c r="J26" s="18"/>
      <c r="K26" s="18"/>
      <c r="L26" s="18"/>
    </row>
    <row r="27" spans="1:12" ht="12.75">
      <c r="A27" s="35"/>
      <c r="B27" s="35"/>
      <c r="C27" s="26"/>
      <c r="D27" s="45"/>
      <c r="E27" s="45"/>
      <c r="F27" s="45"/>
      <c r="G27" s="45"/>
      <c r="H27" s="26"/>
      <c r="I27" s="47"/>
      <c r="J27" s="18"/>
      <c r="K27" s="18"/>
      <c r="L27" s="18"/>
    </row>
    <row r="28" spans="1:12" ht="12.75">
      <c r="A28" s="122" t="s">
        <v>237</v>
      </c>
      <c r="B28" s="123"/>
      <c r="C28" s="124"/>
      <c r="D28" s="124"/>
      <c r="E28" s="125" t="s">
        <v>238</v>
      </c>
      <c r="F28" s="126"/>
      <c r="G28" s="126"/>
      <c r="H28" s="119" t="s">
        <v>239</v>
      </c>
      <c r="I28" s="119"/>
      <c r="J28" s="18"/>
      <c r="K28" s="18"/>
      <c r="L28" s="18"/>
    </row>
    <row r="29" spans="1:12" ht="12.75">
      <c r="A29" s="18"/>
      <c r="B29" s="18"/>
      <c r="C29" s="18"/>
      <c r="D29" s="32"/>
      <c r="E29" s="26"/>
      <c r="F29" s="26"/>
      <c r="G29" s="26"/>
      <c r="H29" s="48"/>
      <c r="I29" s="47"/>
      <c r="J29" s="18"/>
      <c r="K29" s="18"/>
      <c r="L29" s="18"/>
    </row>
    <row r="30" spans="1:12" ht="12.75">
      <c r="A30" s="120"/>
      <c r="B30" s="116"/>
      <c r="C30" s="116"/>
      <c r="D30" s="117"/>
      <c r="E30" s="120"/>
      <c r="F30" s="116"/>
      <c r="G30" s="116"/>
      <c r="H30" s="132"/>
      <c r="I30" s="133"/>
      <c r="J30" s="18"/>
      <c r="K30" s="18"/>
      <c r="L30" s="18"/>
    </row>
    <row r="31" spans="1:12" ht="12.75">
      <c r="A31" s="40"/>
      <c r="B31" s="40"/>
      <c r="C31" s="38"/>
      <c r="D31" s="118"/>
      <c r="E31" s="118"/>
      <c r="F31" s="118"/>
      <c r="G31" s="151"/>
      <c r="H31" s="26"/>
      <c r="I31" s="51"/>
      <c r="J31" s="18"/>
      <c r="K31" s="18"/>
      <c r="L31" s="18"/>
    </row>
    <row r="32" spans="1:12" ht="12.75">
      <c r="A32" s="120"/>
      <c r="B32" s="116"/>
      <c r="C32" s="116"/>
      <c r="D32" s="117"/>
      <c r="E32" s="120"/>
      <c r="F32" s="116"/>
      <c r="G32" s="116"/>
      <c r="H32" s="132"/>
      <c r="I32" s="133"/>
      <c r="J32" s="18"/>
      <c r="K32" s="18"/>
      <c r="L32" s="18"/>
    </row>
    <row r="33" spans="1:12" ht="12.75">
      <c r="A33" s="40"/>
      <c r="B33" s="40"/>
      <c r="C33" s="38"/>
      <c r="D33" s="49"/>
      <c r="E33" s="49"/>
      <c r="F33" s="49"/>
      <c r="G33" s="50"/>
      <c r="H33" s="26"/>
      <c r="I33" s="52"/>
      <c r="J33" s="18"/>
      <c r="K33" s="18"/>
      <c r="L33" s="18"/>
    </row>
    <row r="34" spans="1:12" ht="12.75">
      <c r="A34" s="120"/>
      <c r="B34" s="116"/>
      <c r="C34" s="116"/>
      <c r="D34" s="117"/>
      <c r="E34" s="120"/>
      <c r="F34" s="116"/>
      <c r="G34" s="116"/>
      <c r="H34" s="132"/>
      <c r="I34" s="133"/>
      <c r="J34" s="18"/>
      <c r="K34" s="18"/>
      <c r="L34" s="18"/>
    </row>
    <row r="35" spans="1:12" ht="12.75">
      <c r="A35" s="40"/>
      <c r="B35" s="40"/>
      <c r="C35" s="38"/>
      <c r="D35" s="49"/>
      <c r="E35" s="49"/>
      <c r="F35" s="49"/>
      <c r="G35" s="50"/>
      <c r="H35" s="26"/>
      <c r="I35" s="52"/>
      <c r="J35" s="18"/>
      <c r="K35" s="18"/>
      <c r="L35" s="18"/>
    </row>
    <row r="36" spans="1:12" ht="12.75">
      <c r="A36" s="120"/>
      <c r="B36" s="116"/>
      <c r="C36" s="116"/>
      <c r="D36" s="117"/>
      <c r="E36" s="120"/>
      <c r="F36" s="116"/>
      <c r="G36" s="116"/>
      <c r="H36" s="132"/>
      <c r="I36" s="133"/>
      <c r="J36" s="18"/>
      <c r="K36" s="18"/>
      <c r="L36" s="18"/>
    </row>
    <row r="37" spans="1:12" ht="12.75">
      <c r="A37" s="53"/>
      <c r="B37" s="53"/>
      <c r="C37" s="153"/>
      <c r="D37" s="154"/>
      <c r="E37" s="26"/>
      <c r="F37" s="153"/>
      <c r="G37" s="154"/>
      <c r="H37" s="26"/>
      <c r="I37" s="26"/>
      <c r="J37" s="18"/>
      <c r="K37" s="18"/>
      <c r="L37" s="18"/>
    </row>
    <row r="38" spans="1:12" ht="12.75">
      <c r="A38" s="120"/>
      <c r="B38" s="116"/>
      <c r="C38" s="116"/>
      <c r="D38" s="117"/>
      <c r="E38" s="120"/>
      <c r="F38" s="116"/>
      <c r="G38" s="116"/>
      <c r="H38" s="132"/>
      <c r="I38" s="133"/>
      <c r="J38" s="18"/>
      <c r="K38" s="18"/>
      <c r="L38" s="18"/>
    </row>
    <row r="39" spans="1:12" ht="12.75">
      <c r="A39" s="53"/>
      <c r="B39" s="53"/>
      <c r="C39" s="54"/>
      <c r="D39" s="55"/>
      <c r="E39" s="26"/>
      <c r="F39" s="54"/>
      <c r="G39" s="55"/>
      <c r="H39" s="26"/>
      <c r="I39" s="26"/>
      <c r="J39" s="18"/>
      <c r="K39" s="18"/>
      <c r="L39" s="18"/>
    </row>
    <row r="40" spans="1:12" ht="12.75">
      <c r="A40" s="120"/>
      <c r="B40" s="116"/>
      <c r="C40" s="116"/>
      <c r="D40" s="117"/>
      <c r="E40" s="120"/>
      <c r="F40" s="116"/>
      <c r="G40" s="116"/>
      <c r="H40" s="132"/>
      <c r="I40" s="133"/>
      <c r="J40" s="18"/>
      <c r="K40" s="18"/>
      <c r="L40" s="18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8"/>
      <c r="K41" s="18"/>
      <c r="L41" s="18"/>
    </row>
    <row r="42" spans="1:12" ht="12.75">
      <c r="A42" s="53"/>
      <c r="B42" s="53"/>
      <c r="C42" s="54"/>
      <c r="D42" s="55"/>
      <c r="E42" s="26"/>
      <c r="F42" s="54"/>
      <c r="G42" s="55"/>
      <c r="H42" s="26"/>
      <c r="I42" s="26"/>
      <c r="J42" s="18"/>
      <c r="K42" s="18"/>
      <c r="L42" s="18"/>
    </row>
    <row r="43" spans="1:12" ht="12.75">
      <c r="A43" s="60"/>
      <c r="B43" s="60"/>
      <c r="C43" s="60"/>
      <c r="D43" s="37"/>
      <c r="E43" s="37"/>
      <c r="F43" s="60"/>
      <c r="G43" s="37"/>
      <c r="H43" s="37"/>
      <c r="I43" s="37"/>
      <c r="J43" s="18"/>
      <c r="K43" s="18"/>
      <c r="L43" s="18"/>
    </row>
    <row r="44" spans="1:12" ht="12.75">
      <c r="A44" s="155" t="s">
        <v>240</v>
      </c>
      <c r="B44" s="156"/>
      <c r="C44" s="132"/>
      <c r="D44" s="133"/>
      <c r="E44" s="27"/>
      <c r="F44" s="142"/>
      <c r="G44" s="116"/>
      <c r="H44" s="116"/>
      <c r="I44" s="117"/>
      <c r="J44" s="18"/>
      <c r="K44" s="18"/>
      <c r="L44" s="18"/>
    </row>
    <row r="45" spans="1:12" ht="12.75">
      <c r="A45" s="53"/>
      <c r="B45" s="53"/>
      <c r="C45" s="153"/>
      <c r="D45" s="154"/>
      <c r="E45" s="26"/>
      <c r="F45" s="153"/>
      <c r="G45" s="161"/>
      <c r="H45" s="61"/>
      <c r="I45" s="61"/>
      <c r="J45" s="18"/>
      <c r="K45" s="18"/>
      <c r="L45" s="18"/>
    </row>
    <row r="46" spans="1:12" ht="12.75">
      <c r="A46" s="155" t="s">
        <v>241</v>
      </c>
      <c r="B46" s="156"/>
      <c r="C46" s="142" t="s">
        <v>296</v>
      </c>
      <c r="D46" s="152"/>
      <c r="E46" s="152"/>
      <c r="F46" s="152"/>
      <c r="G46" s="152"/>
      <c r="H46" s="152"/>
      <c r="I46" s="152"/>
      <c r="J46" s="18"/>
      <c r="K46" s="18"/>
      <c r="L46" s="18"/>
    </row>
    <row r="47" spans="1:12" ht="12.75">
      <c r="A47" s="35"/>
      <c r="B47" s="35"/>
      <c r="C47" s="62" t="s">
        <v>242</v>
      </c>
      <c r="D47" s="27"/>
      <c r="E47" s="27"/>
      <c r="F47" s="27"/>
      <c r="G47" s="27"/>
      <c r="H47" s="27"/>
      <c r="I47" s="27"/>
      <c r="J47" s="18"/>
      <c r="K47" s="18"/>
      <c r="L47" s="18"/>
    </row>
    <row r="48" spans="1:12" ht="12.75">
      <c r="A48" s="155" t="s">
        <v>243</v>
      </c>
      <c r="B48" s="156"/>
      <c r="C48" s="157" t="s">
        <v>297</v>
      </c>
      <c r="D48" s="158"/>
      <c r="E48" s="159"/>
      <c r="F48" s="27"/>
      <c r="G48" s="33" t="s">
        <v>244</v>
      </c>
      <c r="H48" s="157" t="s">
        <v>298</v>
      </c>
      <c r="I48" s="159"/>
      <c r="J48" s="18"/>
      <c r="K48" s="18"/>
      <c r="L48" s="18"/>
    </row>
    <row r="49" spans="1:12" ht="12.75">
      <c r="A49" s="35"/>
      <c r="B49" s="35"/>
      <c r="C49" s="62"/>
      <c r="D49" s="27"/>
      <c r="E49" s="27"/>
      <c r="F49" s="27"/>
      <c r="G49" s="27"/>
      <c r="H49" s="27"/>
      <c r="I49" s="27"/>
      <c r="J49" s="18"/>
      <c r="K49" s="18"/>
      <c r="L49" s="18"/>
    </row>
    <row r="50" spans="1:12" ht="12.75">
      <c r="A50" s="155" t="s">
        <v>229</v>
      </c>
      <c r="B50" s="156"/>
      <c r="C50" s="164" t="s">
        <v>291</v>
      </c>
      <c r="D50" s="158"/>
      <c r="E50" s="158"/>
      <c r="F50" s="158"/>
      <c r="G50" s="158"/>
      <c r="H50" s="158"/>
      <c r="I50" s="159"/>
      <c r="J50" s="18"/>
      <c r="K50" s="18"/>
      <c r="L50" s="18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27"/>
      <c r="J51" s="18"/>
      <c r="K51" s="18"/>
      <c r="L51" s="18"/>
    </row>
    <row r="52" spans="1:12" ht="12.75">
      <c r="A52" s="137" t="s">
        <v>245</v>
      </c>
      <c r="B52" s="138"/>
      <c r="C52" s="157" t="s">
        <v>299</v>
      </c>
      <c r="D52" s="158"/>
      <c r="E52" s="158"/>
      <c r="F52" s="158"/>
      <c r="G52" s="158"/>
      <c r="H52" s="158"/>
      <c r="I52" s="144"/>
      <c r="J52" s="18"/>
      <c r="K52" s="18"/>
      <c r="L52" s="18"/>
    </row>
    <row r="53" spans="1:12" ht="12.75">
      <c r="A53" s="63"/>
      <c r="B53" s="63"/>
      <c r="C53" s="167" t="s">
        <v>246</v>
      </c>
      <c r="D53" s="167"/>
      <c r="E53" s="167"/>
      <c r="F53" s="167"/>
      <c r="G53" s="167"/>
      <c r="H53" s="167"/>
      <c r="I53" s="65"/>
      <c r="J53" s="18"/>
      <c r="K53" s="18"/>
      <c r="L53" s="18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8"/>
      <c r="K54" s="18"/>
      <c r="L54" s="18"/>
    </row>
    <row r="55" spans="1:12" ht="12.75">
      <c r="A55" s="63"/>
      <c r="B55" s="165" t="s">
        <v>247</v>
      </c>
      <c r="C55" s="166"/>
      <c r="D55" s="166"/>
      <c r="E55" s="166"/>
      <c r="F55" s="98"/>
      <c r="G55" s="98"/>
      <c r="H55" s="99"/>
      <c r="I55" s="99"/>
      <c r="J55" s="18"/>
      <c r="K55" s="18"/>
      <c r="L55" s="18"/>
    </row>
    <row r="56" spans="1:12" ht="12.75">
      <c r="A56" s="63"/>
      <c r="B56" s="100" t="s">
        <v>301</v>
      </c>
      <c r="C56" s="101"/>
      <c r="D56" s="101"/>
      <c r="E56" s="101"/>
      <c r="F56" s="101"/>
      <c r="G56" s="101"/>
      <c r="H56" s="171" t="s">
        <v>279</v>
      </c>
      <c r="I56" s="171"/>
      <c r="J56" s="18"/>
      <c r="K56" s="18"/>
      <c r="L56" s="18"/>
    </row>
    <row r="57" spans="1:12" ht="12.75">
      <c r="A57" s="63"/>
      <c r="B57" s="100" t="s">
        <v>280</v>
      </c>
      <c r="C57" s="101"/>
      <c r="D57" s="101"/>
      <c r="E57" s="101"/>
      <c r="F57" s="101"/>
      <c r="G57" s="101"/>
      <c r="H57" s="171"/>
      <c r="I57" s="171"/>
      <c r="J57" s="18"/>
      <c r="K57" s="18"/>
      <c r="L57" s="18"/>
    </row>
    <row r="58" spans="1:12" ht="12.75">
      <c r="A58" s="63"/>
      <c r="B58" s="100" t="s">
        <v>281</v>
      </c>
      <c r="C58" s="101"/>
      <c r="D58" s="101"/>
      <c r="E58" s="101"/>
      <c r="F58" s="101"/>
      <c r="G58" s="101"/>
      <c r="H58" s="171"/>
      <c r="I58" s="171"/>
      <c r="J58" s="18"/>
      <c r="K58" s="18"/>
      <c r="L58" s="18"/>
    </row>
    <row r="59" spans="1:12" ht="12.75">
      <c r="A59" s="63"/>
      <c r="B59" s="100" t="s">
        <v>282</v>
      </c>
      <c r="C59" s="102"/>
      <c r="D59" s="102"/>
      <c r="E59" s="102"/>
      <c r="F59" s="102"/>
      <c r="G59" s="102"/>
      <c r="H59" s="171"/>
      <c r="I59" s="171"/>
      <c r="J59" s="18"/>
      <c r="K59" s="18"/>
      <c r="L59" s="18"/>
    </row>
    <row r="60" spans="1:12" ht="12.75">
      <c r="A60" s="63"/>
      <c r="B60" s="100" t="s">
        <v>283</v>
      </c>
      <c r="C60" s="102"/>
      <c r="D60" s="102"/>
      <c r="E60" s="102"/>
      <c r="F60" s="102"/>
      <c r="G60" s="102"/>
      <c r="H60" s="171"/>
      <c r="I60" s="171"/>
      <c r="J60" s="18"/>
      <c r="K60" s="18"/>
      <c r="L60" s="18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8"/>
      <c r="K61" s="18"/>
      <c r="L61" s="18"/>
    </row>
    <row r="62" spans="1:12" ht="13.5" thickBot="1">
      <c r="A62" s="66" t="s">
        <v>248</v>
      </c>
      <c r="B62" s="27"/>
      <c r="C62" s="27"/>
      <c r="D62" s="27"/>
      <c r="E62" s="27"/>
      <c r="F62" s="27"/>
      <c r="G62" s="67"/>
      <c r="H62" s="68"/>
      <c r="I62" s="67"/>
      <c r="J62" s="18"/>
      <c r="K62" s="18"/>
      <c r="L62" s="18"/>
    </row>
    <row r="63" spans="1:12" ht="12.75">
      <c r="A63" s="27"/>
      <c r="B63" s="27"/>
      <c r="C63" s="27"/>
      <c r="D63" s="27"/>
      <c r="E63" s="63" t="s">
        <v>249</v>
      </c>
      <c r="F63" s="18"/>
      <c r="G63" s="168" t="s">
        <v>250</v>
      </c>
      <c r="H63" s="169"/>
      <c r="I63" s="170"/>
      <c r="J63" s="18"/>
      <c r="K63" s="18"/>
      <c r="L63" s="18"/>
    </row>
    <row r="64" spans="1:12" ht="12.75">
      <c r="A64" s="69"/>
      <c r="B64" s="69"/>
      <c r="C64" s="32"/>
      <c r="D64" s="32"/>
      <c r="E64" s="32"/>
      <c r="F64" s="32"/>
      <c r="G64" s="162"/>
      <c r="H64" s="163"/>
      <c r="I64" s="32"/>
      <c r="J64" s="18"/>
      <c r="K64" s="18"/>
      <c r="L64" s="1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.direktor@solaris.hr"/>
    <hyperlink ref="C20" r:id="rId2" display="www.solaris.hr"/>
    <hyperlink ref="C50" r:id="rId3" display="fin.direktor@solaris.hr"/>
  </hyperlinks>
  <printOptions/>
  <pageMargins left="0.75" right="0.53" top="1" bottom="1" header="0.5" footer="0.5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M54" sqref="M54"/>
    </sheetView>
  </sheetViews>
  <sheetFormatPr defaultColWidth="9.140625" defaultRowHeight="12.75"/>
  <cols>
    <col min="1" max="9" width="9.140625" style="76" customWidth="1"/>
    <col min="10" max="10" width="11.140625" style="76" bestFit="1" customWidth="1"/>
    <col min="11" max="11" width="11.7109375" style="76" customWidth="1"/>
    <col min="12" max="16384" width="9.140625" style="76" customWidth="1"/>
  </cols>
  <sheetData>
    <row r="1" spans="1:11" ht="12.75">
      <c r="A1" s="213" t="s">
        <v>131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303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03" t="s">
        <v>300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34.5" thickBot="1">
      <c r="A5" s="206" t="s">
        <v>50</v>
      </c>
      <c r="B5" s="207"/>
      <c r="C5" s="207"/>
      <c r="D5" s="207"/>
      <c r="E5" s="207"/>
      <c r="F5" s="207"/>
      <c r="G5" s="207"/>
      <c r="H5" s="208"/>
      <c r="I5" s="71" t="s">
        <v>251</v>
      </c>
      <c r="J5" s="72" t="s">
        <v>100</v>
      </c>
      <c r="K5" s="73" t="s">
        <v>101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75">
        <v>2</v>
      </c>
      <c r="J6" s="74">
        <v>3</v>
      </c>
      <c r="K6" s="74">
        <v>4</v>
      </c>
    </row>
    <row r="7" spans="1:11" ht="12.75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1" ht="12.75">
      <c r="A8" s="184" t="s">
        <v>51</v>
      </c>
      <c r="B8" s="185"/>
      <c r="C8" s="185"/>
      <c r="D8" s="185"/>
      <c r="E8" s="185"/>
      <c r="F8" s="185"/>
      <c r="G8" s="185"/>
      <c r="H8" s="202"/>
      <c r="I8" s="6">
        <v>1</v>
      </c>
      <c r="J8" s="11">
        <v>0</v>
      </c>
      <c r="K8" s="11">
        <v>0</v>
      </c>
    </row>
    <row r="9" spans="1:11" ht="12.75">
      <c r="A9" s="191" t="s">
        <v>8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1117646239</v>
      </c>
      <c r="K9" s="12">
        <f>K10+K17+K27+K36+K40</f>
        <v>1188937502</v>
      </c>
    </row>
    <row r="10" spans="1:11" ht="12.75">
      <c r="A10" s="188" t="s">
        <v>176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1540678</v>
      </c>
      <c r="K10" s="12">
        <f>SUM(K11:K16)</f>
        <v>1756874</v>
      </c>
    </row>
    <row r="11" spans="1:11" ht="12.75">
      <c r="A11" s="188" t="s">
        <v>102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>
        <v>0</v>
      </c>
      <c r="K11" s="13">
        <v>0</v>
      </c>
    </row>
    <row r="12" spans="1:11" ht="12.75">
      <c r="A12" s="188" t="s">
        <v>9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>
        <v>1540678</v>
      </c>
      <c r="K12" s="13">
        <v>1756874</v>
      </c>
    </row>
    <row r="13" spans="1:11" ht="12.75">
      <c r="A13" s="188" t="s">
        <v>103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>
        <v>0</v>
      </c>
      <c r="K13" s="13">
        <v>0</v>
      </c>
    </row>
    <row r="14" spans="1:11" ht="12.75">
      <c r="A14" s="188" t="s">
        <v>179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>
        <v>0</v>
      </c>
      <c r="K14" s="13">
        <v>0</v>
      </c>
    </row>
    <row r="15" spans="1:11" ht="12.75">
      <c r="A15" s="188" t="s">
        <v>180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>
        <v>0</v>
      </c>
      <c r="K15" s="13">
        <v>0</v>
      </c>
    </row>
    <row r="16" spans="1:11" ht="12.75">
      <c r="A16" s="188" t="s">
        <v>181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>
        <v>0</v>
      </c>
      <c r="K16" s="13">
        <v>0</v>
      </c>
    </row>
    <row r="17" spans="1:11" ht="12.75">
      <c r="A17" s="188" t="s">
        <v>177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1116085161</v>
      </c>
      <c r="K17" s="12">
        <f>SUM(K18:K26)</f>
        <v>1177297211</v>
      </c>
    </row>
    <row r="18" spans="1:11" ht="12.75">
      <c r="A18" s="188" t="s">
        <v>182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471768673</v>
      </c>
      <c r="K18" s="13">
        <v>471768673</v>
      </c>
    </row>
    <row r="19" spans="1:11" ht="12.75">
      <c r="A19" s="188" t="s">
        <v>218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599396894</v>
      </c>
      <c r="K19" s="13">
        <v>668318838</v>
      </c>
    </row>
    <row r="20" spans="1:11" ht="12.75">
      <c r="A20" s="188" t="s">
        <v>183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17022829</v>
      </c>
      <c r="K20" s="13">
        <v>27527865</v>
      </c>
    </row>
    <row r="21" spans="1:11" ht="12.75">
      <c r="A21" s="188" t="s">
        <v>21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0</v>
      </c>
      <c r="K21" s="13">
        <v>0</v>
      </c>
    </row>
    <row r="22" spans="1:11" ht="12.75">
      <c r="A22" s="188" t="s">
        <v>22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>
        <v>3485764</v>
      </c>
      <c r="K22" s="13">
        <v>3485764</v>
      </c>
    </row>
    <row r="23" spans="1:11" ht="12.75">
      <c r="A23" s="188" t="s">
        <v>63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>
        <v>0</v>
      </c>
      <c r="K23" s="13">
        <v>0</v>
      </c>
    </row>
    <row r="24" spans="1:11" ht="12.75">
      <c r="A24" s="188" t="s">
        <v>64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v>24411001</v>
      </c>
      <c r="K24" s="13">
        <v>6196071</v>
      </c>
    </row>
    <row r="25" spans="1:11" ht="12.75">
      <c r="A25" s="188" t="s">
        <v>65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0</v>
      </c>
      <c r="K25" s="13">
        <v>0</v>
      </c>
    </row>
    <row r="26" spans="1:11" ht="12.75">
      <c r="A26" s="188" t="s">
        <v>66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>
        <v>0</v>
      </c>
      <c r="K26" s="13">
        <v>0</v>
      </c>
    </row>
    <row r="27" spans="1:11" ht="12.75">
      <c r="A27" s="188" t="s">
        <v>164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20400</v>
      </c>
      <c r="K27" s="12">
        <f>SUM(K28:K35)</f>
        <v>6458973</v>
      </c>
    </row>
    <row r="28" spans="1:11" ht="12.75">
      <c r="A28" s="188" t="s">
        <v>67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>
        <v>20000</v>
      </c>
      <c r="K28" s="13">
        <v>20000</v>
      </c>
    </row>
    <row r="29" spans="1:11" ht="12.75">
      <c r="A29" s="188" t="s">
        <v>68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>
        <v>0</v>
      </c>
      <c r="K29" s="13">
        <v>0</v>
      </c>
    </row>
    <row r="30" spans="1:11" ht="12.75">
      <c r="A30" s="188" t="s">
        <v>69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>
        <v>0</v>
      </c>
      <c r="K30" s="13">
        <v>0</v>
      </c>
    </row>
    <row r="31" spans="1:11" ht="12.75">
      <c r="A31" s="188" t="s">
        <v>74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>
        <v>0</v>
      </c>
      <c r="K31" s="13">
        <v>0</v>
      </c>
    </row>
    <row r="32" spans="1:11" ht="12.75">
      <c r="A32" s="188" t="s">
        <v>75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>
        <v>400</v>
      </c>
      <c r="K32" s="13">
        <v>6438973</v>
      </c>
    </row>
    <row r="33" spans="1:11" ht="12.75">
      <c r="A33" s="188" t="s">
        <v>76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>
        <v>0</v>
      </c>
      <c r="K33" s="13">
        <v>0</v>
      </c>
    </row>
    <row r="34" spans="1:11" ht="12.75">
      <c r="A34" s="188" t="s">
        <v>70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>
        <v>0</v>
      </c>
      <c r="K34" s="13">
        <v>0</v>
      </c>
    </row>
    <row r="35" spans="1:11" ht="12.75">
      <c r="A35" s="188" t="s">
        <v>156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>
        <v>0</v>
      </c>
      <c r="K35" s="13">
        <v>0</v>
      </c>
    </row>
    <row r="36" spans="1:11" ht="12.75">
      <c r="A36" s="188" t="s">
        <v>157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0</v>
      </c>
      <c r="K36" s="12">
        <f>SUM(K37:K39)</f>
        <v>3424444</v>
      </c>
    </row>
    <row r="37" spans="1:11" ht="12.75">
      <c r="A37" s="188" t="s">
        <v>71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>
        <v>0</v>
      </c>
      <c r="K37" s="13">
        <v>0</v>
      </c>
    </row>
    <row r="38" spans="1:11" ht="12.75">
      <c r="A38" s="188" t="s">
        <v>72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>
        <v>0</v>
      </c>
      <c r="K38" s="13">
        <v>0</v>
      </c>
    </row>
    <row r="39" spans="1:11" ht="12.75">
      <c r="A39" s="188" t="s">
        <v>73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>
        <v>0</v>
      </c>
      <c r="K39" s="13">
        <v>3424444</v>
      </c>
    </row>
    <row r="40" spans="1:11" ht="12.75">
      <c r="A40" s="188" t="s">
        <v>158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>
        <v>0</v>
      </c>
      <c r="K40" s="13">
        <v>0</v>
      </c>
    </row>
    <row r="41" spans="1:11" ht="12.75">
      <c r="A41" s="191" t="s">
        <v>211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95446545</v>
      </c>
      <c r="K41" s="12">
        <f>K42+K50+K57+K65</f>
        <v>55464918</v>
      </c>
    </row>
    <row r="42" spans="1:11" ht="12.75">
      <c r="A42" s="188" t="s">
        <v>92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2578994</v>
      </c>
      <c r="K42" s="12">
        <f>SUM(K43:K49)</f>
        <v>4098051</v>
      </c>
    </row>
    <row r="43" spans="1:11" ht="12.75">
      <c r="A43" s="188" t="s">
        <v>107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857126</v>
      </c>
      <c r="K43" s="13">
        <v>2709197</v>
      </c>
    </row>
    <row r="44" spans="1:11" ht="12.75">
      <c r="A44" s="188" t="s">
        <v>108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>
        <v>0</v>
      </c>
      <c r="K44" s="13">
        <v>0</v>
      </c>
    </row>
    <row r="45" spans="1:11" ht="12.75">
      <c r="A45" s="188" t="s">
        <v>77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>
        <v>0</v>
      </c>
      <c r="K45" s="13">
        <v>0</v>
      </c>
    </row>
    <row r="46" spans="1:11" ht="12.75">
      <c r="A46" s="188" t="s">
        <v>78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1721868</v>
      </c>
      <c r="K46" s="13">
        <v>1388854</v>
      </c>
    </row>
    <row r="47" spans="1:11" ht="12.75">
      <c r="A47" s="188" t="s">
        <v>79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>
        <v>0</v>
      </c>
      <c r="K47" s="13">
        <v>0</v>
      </c>
    </row>
    <row r="48" spans="1:11" ht="12.75">
      <c r="A48" s="188" t="s">
        <v>80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>
        <v>0</v>
      </c>
      <c r="K48" s="13">
        <v>0</v>
      </c>
    </row>
    <row r="49" spans="1:11" ht="12.75">
      <c r="A49" s="188" t="s">
        <v>81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>
        <v>0</v>
      </c>
      <c r="K49" s="13">
        <v>0</v>
      </c>
    </row>
    <row r="50" spans="1:11" ht="12.75">
      <c r="A50" s="188" t="s">
        <v>93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51267985</v>
      </c>
      <c r="K50" s="12">
        <f>SUM(K51:K56)</f>
        <v>17685912</v>
      </c>
    </row>
    <row r="51" spans="1:11" ht="12.75">
      <c r="A51" s="188" t="s">
        <v>171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>
        <v>0</v>
      </c>
      <c r="K51" s="13">
        <v>0</v>
      </c>
    </row>
    <row r="52" spans="1:11" ht="12.75">
      <c r="A52" s="188" t="s">
        <v>172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15519948</v>
      </c>
      <c r="K52" s="13">
        <v>14217994</v>
      </c>
    </row>
    <row r="53" spans="1:11" ht="12.75">
      <c r="A53" s="188" t="s">
        <v>173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>
        <v>0</v>
      </c>
      <c r="K53" s="13">
        <v>0</v>
      </c>
    </row>
    <row r="54" spans="1:11" ht="12.75">
      <c r="A54" s="188" t="s">
        <v>174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3432590</v>
      </c>
      <c r="K54" s="13">
        <v>913582</v>
      </c>
    </row>
    <row r="55" spans="1:11" ht="12.75">
      <c r="A55" s="188" t="s">
        <v>5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8409104</v>
      </c>
      <c r="K55" s="13">
        <v>1715626</v>
      </c>
    </row>
    <row r="56" spans="1:11" ht="12.75">
      <c r="A56" s="188" t="s">
        <v>6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v>23906343</v>
      </c>
      <c r="K56" s="13">
        <v>838710</v>
      </c>
    </row>
    <row r="57" spans="1:11" ht="12.75">
      <c r="A57" s="188" t="s">
        <v>94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38798613</v>
      </c>
      <c r="K57" s="12">
        <f>SUM(K58:K64)</f>
        <v>31736275</v>
      </c>
    </row>
    <row r="58" spans="1:11" ht="12.75">
      <c r="A58" s="188" t="s">
        <v>67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>
        <v>0</v>
      </c>
      <c r="K58" s="13">
        <v>0</v>
      </c>
    </row>
    <row r="59" spans="1:11" ht="12.75">
      <c r="A59" s="188" t="s">
        <v>68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>
        <v>37991002</v>
      </c>
      <c r="K59" s="13">
        <v>31594050</v>
      </c>
    </row>
    <row r="60" spans="1:11" ht="12.75">
      <c r="A60" s="188" t="s">
        <v>213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>
        <v>0</v>
      </c>
      <c r="K60" s="13">
        <v>0</v>
      </c>
    </row>
    <row r="61" spans="1:11" ht="12.75">
      <c r="A61" s="188" t="s">
        <v>74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>
        <v>0</v>
      </c>
      <c r="K61" s="13">
        <v>0</v>
      </c>
    </row>
    <row r="62" spans="1:11" ht="12.75">
      <c r="A62" s="188" t="s">
        <v>75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>
        <v>0</v>
      </c>
      <c r="K62" s="13">
        <v>0</v>
      </c>
    </row>
    <row r="63" spans="1:11" ht="12.75">
      <c r="A63" s="188" t="s">
        <v>76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>
        <v>807611</v>
      </c>
      <c r="K63" s="13">
        <v>142225</v>
      </c>
    </row>
    <row r="64" spans="1:11" ht="12.75">
      <c r="A64" s="188" t="s">
        <v>40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>
        <v>0</v>
      </c>
      <c r="K64" s="13">
        <v>0</v>
      </c>
    </row>
    <row r="65" spans="1:11" ht="12.75">
      <c r="A65" s="188" t="s">
        <v>178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2800953</v>
      </c>
      <c r="K65" s="13">
        <v>1944680</v>
      </c>
    </row>
    <row r="66" spans="1:11" ht="12.75">
      <c r="A66" s="191" t="s">
        <v>47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>
        <v>293785</v>
      </c>
      <c r="K66" s="13">
        <v>74695</v>
      </c>
    </row>
    <row r="67" spans="1:11" ht="12.75">
      <c r="A67" s="191" t="s">
        <v>212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1213386569</v>
      </c>
      <c r="K67" s="12">
        <f>K8+K9+K41+K66</f>
        <v>1244477115</v>
      </c>
    </row>
    <row r="68" spans="1:11" ht="12.75">
      <c r="A68" s="197" t="s">
        <v>82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>
        <v>0</v>
      </c>
      <c r="K68" s="14">
        <v>0</v>
      </c>
    </row>
    <row r="69" spans="1:11" ht="12.75">
      <c r="A69" s="180" t="s">
        <v>49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ht="12.75">
      <c r="A70" s="184" t="s">
        <v>165</v>
      </c>
      <c r="B70" s="185"/>
      <c r="C70" s="185"/>
      <c r="D70" s="185"/>
      <c r="E70" s="185"/>
      <c r="F70" s="185"/>
      <c r="G70" s="185"/>
      <c r="H70" s="202"/>
      <c r="I70" s="6">
        <v>62</v>
      </c>
      <c r="J70" s="16">
        <f>J71+J72+J73+J79+J80+J83+J86</f>
        <v>742896785</v>
      </c>
      <c r="K70" s="16">
        <f>K71+K72+K73+K79+K80+K83+K86</f>
        <v>724515357</v>
      </c>
    </row>
    <row r="71" spans="1:11" ht="12.75">
      <c r="A71" s="188" t="s">
        <v>121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185315700</v>
      </c>
      <c r="K71" s="13">
        <v>185315700</v>
      </c>
    </row>
    <row r="72" spans="1:11" ht="12.75">
      <c r="A72" s="188" t="s">
        <v>122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>
        <v>8630224</v>
      </c>
      <c r="K72" s="13">
        <v>8630224</v>
      </c>
    </row>
    <row r="73" spans="1:11" ht="12.75">
      <c r="A73" s="188" t="s">
        <v>123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9593340</v>
      </c>
      <c r="K73" s="12">
        <f>K74+K75-K76+K77+K78</f>
        <v>9593340</v>
      </c>
    </row>
    <row r="74" spans="1:11" ht="12.75">
      <c r="A74" s="188" t="s">
        <v>124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9593340</v>
      </c>
      <c r="K74" s="13">
        <v>9593340</v>
      </c>
    </row>
    <row r="75" spans="1:11" ht="12.75">
      <c r="A75" s="188" t="s">
        <v>125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>
        <v>13516158</v>
      </c>
      <c r="K75" s="13">
        <v>17981158</v>
      </c>
    </row>
    <row r="76" spans="1:11" ht="12.75">
      <c r="A76" s="188" t="s">
        <v>113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>
        <v>13516158</v>
      </c>
      <c r="K76" s="13">
        <v>17981158</v>
      </c>
    </row>
    <row r="77" spans="1:11" ht="12.75">
      <c r="A77" s="188" t="s">
        <v>114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>
        <v>0</v>
      </c>
      <c r="K77" s="13">
        <v>0</v>
      </c>
    </row>
    <row r="78" spans="1:11" ht="12.75">
      <c r="A78" s="188" t="s">
        <v>115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>
        <v>0</v>
      </c>
      <c r="K78" s="13">
        <v>0</v>
      </c>
    </row>
    <row r="79" spans="1:11" ht="12.75">
      <c r="A79" s="188" t="s">
        <v>116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498522409</v>
      </c>
      <c r="K79" s="13">
        <v>481080898</v>
      </c>
    </row>
    <row r="80" spans="1:11" ht="12.75">
      <c r="A80" s="188" t="s">
        <v>209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60271493</v>
      </c>
      <c r="K80" s="12">
        <f>K81-K82</f>
        <v>36370112</v>
      </c>
    </row>
    <row r="81" spans="1:11" ht="12.75">
      <c r="A81" s="194" t="s">
        <v>142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60271493</v>
      </c>
      <c r="K81" s="13">
        <v>36370112</v>
      </c>
    </row>
    <row r="82" spans="1:11" ht="12.75">
      <c r="A82" s="194" t="s">
        <v>143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>
        <v>0</v>
      </c>
      <c r="K82" s="13">
        <v>0</v>
      </c>
    </row>
    <row r="83" spans="1:11" ht="12.75">
      <c r="A83" s="188" t="s">
        <v>210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-19436381</v>
      </c>
      <c r="K83" s="12">
        <f>K84-K85</f>
        <v>3525083</v>
      </c>
    </row>
    <row r="84" spans="1:11" ht="12.75">
      <c r="A84" s="194" t="s">
        <v>144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>
        <v>0</v>
      </c>
      <c r="K84" s="13">
        <v>3525083</v>
      </c>
    </row>
    <row r="85" spans="1:11" ht="12.75">
      <c r="A85" s="194" t="s">
        <v>145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>
        <v>19436381</v>
      </c>
      <c r="K85" s="13">
        <v>0</v>
      </c>
    </row>
    <row r="86" spans="1:11" ht="12.75">
      <c r="A86" s="188" t="s">
        <v>146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>
        <v>0</v>
      </c>
      <c r="K86" s="13">
        <v>0</v>
      </c>
    </row>
    <row r="87" spans="1:11" ht="12.75">
      <c r="A87" s="191" t="s">
        <v>13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8" t="s">
        <v>109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>
        <v>0</v>
      </c>
      <c r="K88" s="13">
        <v>0</v>
      </c>
    </row>
    <row r="89" spans="1:11" ht="12.75">
      <c r="A89" s="188" t="s">
        <v>110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>
        <v>0</v>
      </c>
      <c r="K89" s="13">
        <v>0</v>
      </c>
    </row>
    <row r="90" spans="1:11" ht="12.75">
      <c r="A90" s="188" t="s">
        <v>111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>
        <v>0</v>
      </c>
      <c r="K90" s="13">
        <v>0</v>
      </c>
    </row>
    <row r="91" spans="1:11" ht="12.75">
      <c r="A91" s="191" t="s">
        <v>14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336076100</v>
      </c>
      <c r="K91" s="12">
        <f>SUM(K92:K100)</f>
        <v>393964511</v>
      </c>
    </row>
    <row r="92" spans="1:11" ht="12.75">
      <c r="A92" s="188" t="s">
        <v>112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>
        <v>0</v>
      </c>
      <c r="K92" s="13">
        <v>0</v>
      </c>
    </row>
    <row r="93" spans="1:11" ht="12.75">
      <c r="A93" s="188" t="s">
        <v>214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>
        <v>0</v>
      </c>
      <c r="K93" s="13">
        <v>0</v>
      </c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211445498</v>
      </c>
      <c r="K94" s="13">
        <v>273694287</v>
      </c>
    </row>
    <row r="95" spans="1:11" ht="12.75">
      <c r="A95" s="188" t="s">
        <v>215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>
        <v>0</v>
      </c>
      <c r="K95" s="13">
        <v>0</v>
      </c>
    </row>
    <row r="96" spans="1:11" ht="12.75">
      <c r="A96" s="188" t="s">
        <v>216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>
        <v>0</v>
      </c>
      <c r="K96" s="13">
        <v>0</v>
      </c>
    </row>
    <row r="97" spans="1:11" ht="12.75">
      <c r="A97" s="188" t="s">
        <v>217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>
        <v>0</v>
      </c>
      <c r="K97" s="13">
        <v>0</v>
      </c>
    </row>
    <row r="98" spans="1:11" ht="12.75">
      <c r="A98" s="188" t="s">
        <v>85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>
        <v>0</v>
      </c>
      <c r="K98" s="13">
        <v>0</v>
      </c>
    </row>
    <row r="99" spans="1:11" ht="12.75">
      <c r="A99" s="188" t="s">
        <v>83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>
        <v>0</v>
      </c>
      <c r="K99" s="13">
        <v>0</v>
      </c>
    </row>
    <row r="100" spans="1:11" ht="12.75">
      <c r="A100" s="188" t="s">
        <v>84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>
        <v>124630602</v>
      </c>
      <c r="K100" s="13">
        <v>120270224</v>
      </c>
    </row>
    <row r="101" spans="1:11" ht="12.75">
      <c r="A101" s="191" t="s">
        <v>15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132509511</v>
      </c>
      <c r="K101" s="12">
        <f>SUM(K102:K113)</f>
        <v>121378364</v>
      </c>
    </row>
    <row r="102" spans="1:11" ht="12.75">
      <c r="A102" s="188" t="s">
        <v>112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>
        <v>0</v>
      </c>
      <c r="K102" s="13">
        <v>0</v>
      </c>
    </row>
    <row r="103" spans="1:11" ht="12.75">
      <c r="A103" s="188" t="s">
        <v>214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>
        <v>1200000</v>
      </c>
      <c r="K103" s="13"/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75977092</v>
      </c>
      <c r="K104" s="13">
        <v>63180215</v>
      </c>
    </row>
    <row r="105" spans="1:11" ht="12.75">
      <c r="A105" s="188" t="s">
        <v>215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3044948</v>
      </c>
      <c r="K105" s="13">
        <v>2809070</v>
      </c>
    </row>
    <row r="106" spans="1:11" ht="12.75">
      <c r="A106" s="188" t="s">
        <v>216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43284981</v>
      </c>
      <c r="K106" s="13">
        <v>47486294</v>
      </c>
    </row>
    <row r="107" spans="1:11" ht="12.75">
      <c r="A107" s="188" t="s">
        <v>217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>
        <v>3500000</v>
      </c>
      <c r="K107" s="13">
        <v>0</v>
      </c>
    </row>
    <row r="108" spans="1:11" ht="12.75">
      <c r="A108" s="188" t="s">
        <v>85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>
        <v>0</v>
      </c>
      <c r="K108" s="13">
        <v>0</v>
      </c>
    </row>
    <row r="109" spans="1:11" ht="12.75">
      <c r="A109" s="188" t="s">
        <v>86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1945023</v>
      </c>
      <c r="K109" s="13">
        <v>2545298</v>
      </c>
    </row>
    <row r="110" spans="1:11" ht="12.75">
      <c r="A110" s="188" t="s">
        <v>87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3557467</v>
      </c>
      <c r="K110" s="13">
        <v>5135310</v>
      </c>
    </row>
    <row r="111" spans="1:11" ht="12.75">
      <c r="A111" s="188" t="s">
        <v>90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>
        <v>0</v>
      </c>
      <c r="K111" s="13">
        <v>0</v>
      </c>
    </row>
    <row r="112" spans="1:11" ht="12.75">
      <c r="A112" s="188" t="s">
        <v>88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>
        <v>0</v>
      </c>
      <c r="K112" s="13">
        <v>0</v>
      </c>
    </row>
    <row r="113" spans="1:11" ht="12.75">
      <c r="A113" s="188" t="s">
        <v>89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0</v>
      </c>
      <c r="K113" s="13">
        <v>222177</v>
      </c>
    </row>
    <row r="114" spans="1:11" ht="12.75">
      <c r="A114" s="191" t="s">
        <v>1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>
        <v>1904173</v>
      </c>
      <c r="K114" s="13">
        <v>4618883</v>
      </c>
    </row>
    <row r="115" spans="1:11" ht="12.75">
      <c r="A115" s="191" t="s">
        <v>19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1213386569</v>
      </c>
      <c r="K115" s="12">
        <f>K70+K87+K91+K101+K114</f>
        <v>1244477115</v>
      </c>
    </row>
    <row r="116" spans="1:11" ht="12.75">
      <c r="A116" s="177" t="s">
        <v>48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>
        <v>0</v>
      </c>
      <c r="K116" s="14">
        <v>0</v>
      </c>
    </row>
    <row r="117" spans="1:11" ht="12.75">
      <c r="A117" s="180" t="s">
        <v>252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>
      <c r="A118" s="184" t="s">
        <v>159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>
      <c r="A119" s="188" t="s">
        <v>3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172" t="s">
        <v>4</v>
      </c>
      <c r="B120" s="173"/>
      <c r="C120" s="173"/>
      <c r="D120" s="173"/>
      <c r="E120" s="173"/>
      <c r="F120" s="173"/>
      <c r="G120" s="173"/>
      <c r="H120" s="17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09">
        <f>K67-K115</f>
        <v>0</v>
      </c>
    </row>
    <row r="122" spans="1:11" ht="12.75">
      <c r="A122" s="175" t="s">
        <v>91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6" customHeight="1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3">
    <mergeCell ref="A1:J1"/>
    <mergeCell ref="K1:K2"/>
    <mergeCell ref="A2:J2"/>
    <mergeCell ref="A3:K3"/>
    <mergeCell ref="A10:H10"/>
    <mergeCell ref="A11:H11"/>
    <mergeCell ref="A4:K4"/>
    <mergeCell ref="A5:H5"/>
    <mergeCell ref="A6:H6"/>
    <mergeCell ref="A7:K7"/>
    <mergeCell ref="A8:H8"/>
    <mergeCell ref="A9:H9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58" top="1" bottom="0.52" header="0.5" footer="0.28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10" zoomScalePageLayoutView="0" workbookViewId="0" topLeftCell="A1">
      <selection activeCell="K59" sqref="K59"/>
    </sheetView>
  </sheetViews>
  <sheetFormatPr defaultColWidth="9.140625" defaultRowHeight="12.75"/>
  <cols>
    <col min="1" max="7" width="9.140625" style="76" customWidth="1"/>
    <col min="8" max="8" width="7.421875" style="76" customWidth="1"/>
    <col min="9" max="9" width="7.140625" style="76" customWidth="1"/>
    <col min="10" max="10" width="11.00390625" style="76" customWidth="1"/>
    <col min="11" max="11" width="11.7109375" style="76" customWidth="1"/>
    <col min="12" max="12" width="11.7109375" style="76" bestFit="1" customWidth="1"/>
    <col min="13" max="16384" width="9.140625" style="76" customWidth="1"/>
  </cols>
  <sheetData>
    <row r="1" spans="1:11" ht="12.75">
      <c r="A1" s="213" t="s">
        <v>132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304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70"/>
      <c r="B3" s="77"/>
      <c r="C3" s="77"/>
      <c r="D3" s="77"/>
      <c r="E3" s="77"/>
      <c r="F3" s="77"/>
      <c r="G3" s="77"/>
      <c r="H3" s="77"/>
      <c r="I3" s="77"/>
      <c r="J3" s="77"/>
      <c r="K3" s="107"/>
    </row>
    <row r="4" spans="1:11" ht="12.75">
      <c r="A4" s="232" t="s">
        <v>300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>
      <c r="A5" s="231" t="s">
        <v>50</v>
      </c>
      <c r="B5" s="231"/>
      <c r="C5" s="231"/>
      <c r="D5" s="231"/>
      <c r="E5" s="231"/>
      <c r="F5" s="231"/>
      <c r="G5" s="231"/>
      <c r="H5" s="231"/>
      <c r="I5" s="71" t="s">
        <v>253</v>
      </c>
      <c r="J5" s="73" t="s">
        <v>128</v>
      </c>
      <c r="K5" s="73" t="s">
        <v>129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75">
        <v>2</v>
      </c>
      <c r="J6" s="74">
        <v>3</v>
      </c>
      <c r="K6" s="74">
        <v>4</v>
      </c>
    </row>
    <row r="7" spans="1:11" ht="12.75">
      <c r="A7" s="184" t="s">
        <v>20</v>
      </c>
      <c r="B7" s="185"/>
      <c r="C7" s="185"/>
      <c r="D7" s="185"/>
      <c r="E7" s="185"/>
      <c r="F7" s="185"/>
      <c r="G7" s="185"/>
      <c r="H7" s="202"/>
      <c r="I7" s="6">
        <v>111</v>
      </c>
      <c r="J7" s="16">
        <f>SUM(J8:J9)</f>
        <v>195946256</v>
      </c>
      <c r="K7" s="16">
        <f>SUM(K8:K9)</f>
        <v>247430795</v>
      </c>
    </row>
    <row r="8" spans="1:11" ht="12.75">
      <c r="A8" s="191" t="s">
        <v>130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195016881</v>
      </c>
      <c r="K8" s="13">
        <v>224670375</v>
      </c>
    </row>
    <row r="9" spans="1:11" ht="12.75">
      <c r="A9" s="191" t="s">
        <v>95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929375</v>
      </c>
      <c r="K9" s="13">
        <v>22760420</v>
      </c>
    </row>
    <row r="10" spans="1:11" ht="12.75">
      <c r="A10" s="191" t="s">
        <v>7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195200383</v>
      </c>
      <c r="K10" s="12">
        <f>K11+K12+K16+K20+K21+K22+K25+K26</f>
        <v>217450885</v>
      </c>
    </row>
    <row r="11" spans="1:11" ht="12.75">
      <c r="A11" s="191" t="s">
        <v>96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>
        <v>0</v>
      </c>
      <c r="K11" s="13">
        <v>0</v>
      </c>
    </row>
    <row r="12" spans="1:11" ht="12.75">
      <c r="A12" s="191" t="s">
        <v>16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64965269</v>
      </c>
      <c r="K12" s="12">
        <f>SUM(K13:K15)</f>
        <v>72268692</v>
      </c>
    </row>
    <row r="13" spans="1:11" ht="12.75">
      <c r="A13" s="188" t="s">
        <v>126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39804208</v>
      </c>
      <c r="K13" s="13">
        <v>45939324</v>
      </c>
    </row>
    <row r="14" spans="1:11" ht="12.75">
      <c r="A14" s="188" t="s">
        <v>127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10390983</v>
      </c>
      <c r="K14" s="13">
        <v>11579620</v>
      </c>
    </row>
    <row r="15" spans="1:11" ht="12.75">
      <c r="A15" s="188" t="s">
        <v>52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14770078</v>
      </c>
      <c r="K15" s="13">
        <v>14749748</v>
      </c>
    </row>
    <row r="16" spans="1:11" ht="12.75">
      <c r="A16" s="191" t="s">
        <v>17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47348337</v>
      </c>
      <c r="K16" s="12">
        <f>SUM(K17:K19)</f>
        <v>54355574</v>
      </c>
    </row>
    <row r="17" spans="1:11" ht="12.75">
      <c r="A17" s="188" t="s">
        <v>53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29144941</v>
      </c>
      <c r="K17" s="13">
        <v>33377451</v>
      </c>
    </row>
    <row r="18" spans="1:11" ht="12.75">
      <c r="A18" s="188" t="s">
        <v>54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11982214.91</v>
      </c>
      <c r="K18" s="13">
        <v>13975330</v>
      </c>
    </row>
    <row r="19" spans="1:11" ht="12.75">
      <c r="A19" s="188" t="s">
        <v>55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6221181.09</v>
      </c>
      <c r="K19" s="13">
        <v>7002793</v>
      </c>
    </row>
    <row r="20" spans="1:11" ht="12.75">
      <c r="A20" s="191" t="s">
        <v>97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63422375</v>
      </c>
      <c r="K20" s="13">
        <v>67104394</v>
      </c>
    </row>
    <row r="21" spans="1:11" ht="12.75">
      <c r="A21" s="191" t="s">
        <v>98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11730128</v>
      </c>
      <c r="K21" s="13">
        <v>15220394</v>
      </c>
    </row>
    <row r="22" spans="1:11" ht="12.75">
      <c r="A22" s="191" t="s">
        <v>18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554708</v>
      </c>
      <c r="K22" s="12">
        <f>SUM(K23:K24)</f>
        <v>515012</v>
      </c>
    </row>
    <row r="23" spans="1:11" ht="12.75">
      <c r="A23" s="188" t="s">
        <v>117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>
        <v>0</v>
      </c>
      <c r="K23" s="13">
        <v>0</v>
      </c>
    </row>
    <row r="24" spans="1:11" ht="12.75">
      <c r="A24" s="188" t="s">
        <v>118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554708</v>
      </c>
      <c r="K24" s="13">
        <v>515012</v>
      </c>
    </row>
    <row r="25" spans="1:11" ht="12.75">
      <c r="A25" s="191" t="s">
        <v>99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>
        <v>0</v>
      </c>
      <c r="K25" s="13">
        <v>0</v>
      </c>
    </row>
    <row r="26" spans="1:11" ht="12.75">
      <c r="A26" s="191" t="s">
        <v>41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>
        <v>7179566</v>
      </c>
      <c r="K26" s="13">
        <v>7986819</v>
      </c>
    </row>
    <row r="27" spans="1:11" ht="12.75">
      <c r="A27" s="191" t="s">
        <v>184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3488855</v>
      </c>
      <c r="K27" s="12">
        <f>SUM(K28:K32)</f>
        <v>3039635</v>
      </c>
    </row>
    <row r="28" spans="1:11" ht="12.75">
      <c r="A28" s="191" t="s">
        <v>198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>
        <v>0</v>
      </c>
      <c r="K28" s="13">
        <v>0</v>
      </c>
    </row>
    <row r="29" spans="1:11" ht="12.75">
      <c r="A29" s="191" t="s">
        <v>133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v>3488855</v>
      </c>
      <c r="K29" s="13">
        <v>3039635</v>
      </c>
    </row>
    <row r="30" spans="1:11" ht="12.75">
      <c r="A30" s="191" t="s">
        <v>119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>
        <v>0</v>
      </c>
      <c r="K30" s="13">
        <v>0</v>
      </c>
    </row>
    <row r="31" spans="1:11" ht="12.75">
      <c r="A31" s="191" t="s">
        <v>194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>
        <v>0</v>
      </c>
      <c r="K31" s="13">
        <v>0</v>
      </c>
    </row>
    <row r="32" spans="1:11" ht="12.75">
      <c r="A32" s="191" t="s">
        <v>120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>
        <v>0</v>
      </c>
      <c r="K32" s="13">
        <v>0</v>
      </c>
    </row>
    <row r="33" spans="1:11" ht="12.75">
      <c r="A33" s="191" t="s">
        <v>185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14392629</v>
      </c>
      <c r="K33" s="12">
        <f>SUM(K34:K37)</f>
        <v>19682733</v>
      </c>
    </row>
    <row r="34" spans="1:11" ht="12.75">
      <c r="A34" s="191" t="s">
        <v>57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>
        <v>0</v>
      </c>
      <c r="K34" s="13">
        <v>0</v>
      </c>
    </row>
    <row r="35" spans="1:11" ht="12.75">
      <c r="A35" s="191" t="s">
        <v>56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14192629</v>
      </c>
      <c r="K35" s="13">
        <v>19682733</v>
      </c>
    </row>
    <row r="36" spans="1:11" ht="12.75">
      <c r="A36" s="191" t="s">
        <v>195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>
        <v>200000</v>
      </c>
      <c r="K36" s="13">
        <v>0</v>
      </c>
    </row>
    <row r="37" spans="1:11" ht="12.75">
      <c r="A37" s="191" t="s">
        <v>58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>
        <v>0</v>
      </c>
      <c r="K37" s="13">
        <v>0</v>
      </c>
    </row>
    <row r="38" spans="1:11" ht="12.75">
      <c r="A38" s="191" t="s">
        <v>169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>
        <v>0</v>
      </c>
      <c r="K38" s="13">
        <v>0</v>
      </c>
    </row>
    <row r="39" spans="1:11" ht="12.75">
      <c r="A39" s="191" t="s">
        <v>170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>
        <v>0</v>
      </c>
      <c r="K39" s="13">
        <v>0</v>
      </c>
    </row>
    <row r="40" spans="1:11" ht="12.75">
      <c r="A40" s="191" t="s">
        <v>196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>
        <v>1768</v>
      </c>
      <c r="K40" s="13">
        <v>945528</v>
      </c>
    </row>
    <row r="41" spans="1:11" ht="12.75">
      <c r="A41" s="191" t="s">
        <v>197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>
        <v>9280248</v>
      </c>
      <c r="K41" s="13">
        <v>10757257</v>
      </c>
    </row>
    <row r="42" spans="1:11" ht="12.75">
      <c r="A42" s="191" t="s">
        <v>186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199436879</v>
      </c>
      <c r="K42" s="12">
        <f>K7+K27+K38+K40</f>
        <v>251415958</v>
      </c>
    </row>
    <row r="43" spans="1:11" ht="12.75">
      <c r="A43" s="191" t="s">
        <v>187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218873260</v>
      </c>
      <c r="K43" s="12">
        <f>K10+K33+K39+K41</f>
        <v>247890875</v>
      </c>
    </row>
    <row r="44" spans="1:11" ht="12.75">
      <c r="A44" s="191" t="s">
        <v>207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-19436381</v>
      </c>
      <c r="K44" s="12">
        <f>K42-K43</f>
        <v>3525083</v>
      </c>
    </row>
    <row r="45" spans="1:11" ht="12.75">
      <c r="A45" s="194" t="s">
        <v>189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0</v>
      </c>
      <c r="K45" s="12">
        <f>IF(K42&gt;K43,K42-K43,0)</f>
        <v>3525083</v>
      </c>
    </row>
    <row r="46" spans="1:11" ht="12.75">
      <c r="A46" s="194" t="s">
        <v>190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19436381</v>
      </c>
      <c r="K46" s="12">
        <f>IF(K43&gt;K42,K43-K42,0)</f>
        <v>0</v>
      </c>
    </row>
    <row r="47" spans="1:11" ht="12.75">
      <c r="A47" s="191" t="s">
        <v>188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>
        <v>0</v>
      </c>
      <c r="K47" s="13">
        <v>0</v>
      </c>
    </row>
    <row r="48" spans="1:11" ht="12.75">
      <c r="A48" s="191" t="s">
        <v>208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-19436381</v>
      </c>
      <c r="K48" s="12">
        <f>K44-K47</f>
        <v>3525083</v>
      </c>
    </row>
    <row r="49" spans="1:11" ht="12.75">
      <c r="A49" s="194" t="s">
        <v>166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0</v>
      </c>
      <c r="K49" s="12">
        <f>IF(K48&gt;0,K48,0)</f>
        <v>3525083</v>
      </c>
    </row>
    <row r="50" spans="1:11" ht="12.75">
      <c r="A50" s="228" t="s">
        <v>191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5">
        <f>IF(J48&lt;0,-J48,0)</f>
        <v>19436381</v>
      </c>
      <c r="K50" s="15">
        <f>IF(K48&lt;0,-K48,0)</f>
        <v>0</v>
      </c>
    </row>
    <row r="51" spans="1:11" ht="12.75">
      <c r="A51" s="180" t="s">
        <v>104</v>
      </c>
      <c r="B51" s="181"/>
      <c r="C51" s="181"/>
      <c r="D51" s="181"/>
      <c r="E51" s="181"/>
      <c r="F51" s="181"/>
      <c r="G51" s="181"/>
      <c r="H51" s="181"/>
      <c r="I51" s="226"/>
      <c r="J51" s="226"/>
      <c r="K51" s="227"/>
    </row>
    <row r="52" spans="1:11" ht="12.75">
      <c r="A52" s="184" t="s">
        <v>160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</row>
    <row r="53" spans="1:11" ht="12.75">
      <c r="A53" s="220" t="s">
        <v>205</v>
      </c>
      <c r="B53" s="221"/>
      <c r="C53" s="221"/>
      <c r="D53" s="221"/>
      <c r="E53" s="221"/>
      <c r="F53" s="221"/>
      <c r="G53" s="221"/>
      <c r="H53" s="222"/>
      <c r="I53" s="4">
        <v>155</v>
      </c>
      <c r="J53" s="13"/>
      <c r="K53" s="13"/>
    </row>
    <row r="54" spans="1:11" ht="12.75">
      <c r="A54" s="220" t="s">
        <v>206</v>
      </c>
      <c r="B54" s="221"/>
      <c r="C54" s="221"/>
      <c r="D54" s="221"/>
      <c r="E54" s="221"/>
      <c r="F54" s="221"/>
      <c r="G54" s="221"/>
      <c r="H54" s="222"/>
      <c r="I54" s="4">
        <v>156</v>
      </c>
      <c r="J54" s="14"/>
      <c r="K54" s="14"/>
    </row>
    <row r="55" spans="1:11" ht="12.75">
      <c r="A55" s="180" t="s">
        <v>163</v>
      </c>
      <c r="B55" s="181"/>
      <c r="C55" s="181"/>
      <c r="D55" s="181"/>
      <c r="E55" s="181"/>
      <c r="F55" s="181"/>
      <c r="G55" s="181"/>
      <c r="H55" s="181"/>
      <c r="I55" s="226"/>
      <c r="J55" s="226"/>
      <c r="K55" s="227"/>
    </row>
    <row r="56" spans="1:11" ht="12.75">
      <c r="A56" s="184" t="s">
        <v>175</v>
      </c>
      <c r="B56" s="185"/>
      <c r="C56" s="185"/>
      <c r="D56" s="185"/>
      <c r="E56" s="185"/>
      <c r="F56" s="185"/>
      <c r="G56" s="185"/>
      <c r="H56" s="202"/>
      <c r="I56" s="17">
        <v>157</v>
      </c>
      <c r="J56" s="11">
        <f>J48</f>
        <v>-19436381</v>
      </c>
      <c r="K56" s="11">
        <f>K48</f>
        <v>3525083</v>
      </c>
    </row>
    <row r="57" spans="1:11" ht="12.75">
      <c r="A57" s="191" t="s">
        <v>192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21801888</v>
      </c>
      <c r="K57" s="12">
        <f>SUM(K58:K64)</f>
        <v>0</v>
      </c>
    </row>
    <row r="58" spans="1:11" ht="12.75">
      <c r="A58" s="191" t="s">
        <v>199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/>
      <c r="K58" s="13"/>
    </row>
    <row r="59" spans="1:11" ht="12.75">
      <c r="A59" s="191" t="s">
        <v>200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>
        <v>21801888</v>
      </c>
      <c r="K59" s="13">
        <v>0</v>
      </c>
    </row>
    <row r="60" spans="1:12" ht="12.75">
      <c r="A60" s="191" t="s">
        <v>39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/>
      <c r="K60" s="13"/>
      <c r="L60" s="113"/>
    </row>
    <row r="61" spans="1:12" ht="12.75">
      <c r="A61" s="191" t="s">
        <v>201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  <c r="L61" s="114"/>
    </row>
    <row r="62" spans="1:11" ht="12.75">
      <c r="A62" s="191" t="s">
        <v>202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>
      <c r="A63" s="191" t="s">
        <v>203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>
      <c r="A64" s="191" t="s">
        <v>204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>
      <c r="A65" s="191" t="s">
        <v>193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3"/>
      <c r="K65" s="13"/>
    </row>
    <row r="66" spans="1:11" ht="12.75">
      <c r="A66" s="191" t="s">
        <v>167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21801888</v>
      </c>
      <c r="K66" s="12">
        <f>K57-K65</f>
        <v>0</v>
      </c>
    </row>
    <row r="67" spans="1:11" ht="12.75">
      <c r="A67" s="191" t="s">
        <v>168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5">
        <f>J56+J66</f>
        <v>2365507</v>
      </c>
      <c r="K67" s="15">
        <f>K56+K66</f>
        <v>3525083</v>
      </c>
    </row>
    <row r="68" spans="1:11" ht="12.75">
      <c r="A68" s="180" t="s">
        <v>162</v>
      </c>
      <c r="B68" s="181"/>
      <c r="C68" s="181"/>
      <c r="D68" s="181"/>
      <c r="E68" s="181"/>
      <c r="F68" s="181"/>
      <c r="G68" s="181"/>
      <c r="H68" s="181"/>
      <c r="I68" s="226"/>
      <c r="J68" s="226"/>
      <c r="K68" s="227"/>
    </row>
    <row r="69" spans="1:11" ht="12.75">
      <c r="A69" s="184" t="s">
        <v>161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</row>
    <row r="70" spans="1:11" ht="12.75">
      <c r="A70" s="220" t="s">
        <v>205</v>
      </c>
      <c r="B70" s="221"/>
      <c r="C70" s="221"/>
      <c r="D70" s="221"/>
      <c r="E70" s="221"/>
      <c r="F70" s="221"/>
      <c r="G70" s="221"/>
      <c r="H70" s="222"/>
      <c r="I70" s="4">
        <v>169</v>
      </c>
      <c r="J70" s="13"/>
      <c r="K70" s="13"/>
    </row>
    <row r="71" spans="1:11" ht="12.75">
      <c r="A71" s="223" t="s">
        <v>206</v>
      </c>
      <c r="B71" s="224"/>
      <c r="C71" s="224"/>
      <c r="D71" s="224"/>
      <c r="E71" s="224"/>
      <c r="F71" s="224"/>
      <c r="G71" s="224"/>
      <c r="H71" s="225"/>
      <c r="I71" s="7">
        <v>170</v>
      </c>
      <c r="J71" s="14"/>
      <c r="K71" s="14"/>
    </row>
  </sheetData>
  <sheetProtection/>
  <mergeCells count="71"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38" top="1" bottom="1" header="0.5" footer="0.5"/>
  <pageSetup horizontalDpi="600" verticalDpi="600" orientation="portrait" paperSize="9" scale="8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10" zoomScalePageLayoutView="0" workbookViewId="0" topLeftCell="A1">
      <selection activeCell="O44" sqref="O44"/>
    </sheetView>
  </sheetViews>
  <sheetFormatPr defaultColWidth="9.140625" defaultRowHeight="12.75"/>
  <cols>
    <col min="1" max="7" width="9.140625" style="76" customWidth="1"/>
    <col min="8" max="8" width="5.7109375" style="76" customWidth="1"/>
    <col min="9" max="9" width="5.421875" style="76" customWidth="1"/>
    <col min="10" max="10" width="9.421875" style="76" customWidth="1"/>
    <col min="11" max="11" width="9.8515625" style="76" customWidth="1"/>
    <col min="12" max="16384" width="9.140625" style="76" customWidth="1"/>
  </cols>
  <sheetData>
    <row r="1" spans="1:11" ht="12.75">
      <c r="A1" s="241" t="s">
        <v>140</v>
      </c>
      <c r="B1" s="242"/>
      <c r="C1" s="242"/>
      <c r="D1" s="242"/>
      <c r="E1" s="242"/>
      <c r="F1" s="242"/>
      <c r="G1" s="242"/>
      <c r="H1" s="242"/>
      <c r="I1" s="242"/>
      <c r="J1" s="243"/>
      <c r="K1" s="215"/>
    </row>
    <row r="2" spans="1:11" ht="12.75">
      <c r="A2" s="245" t="s">
        <v>304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ht="12.75">
      <c r="A4" s="247" t="s">
        <v>300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35.25" thickBot="1">
      <c r="A5" s="239" t="s">
        <v>50</v>
      </c>
      <c r="B5" s="239"/>
      <c r="C5" s="239"/>
      <c r="D5" s="239"/>
      <c r="E5" s="239"/>
      <c r="F5" s="239"/>
      <c r="G5" s="239"/>
      <c r="H5" s="239"/>
      <c r="I5" s="81" t="s">
        <v>253</v>
      </c>
      <c r="J5" s="82" t="s">
        <v>128</v>
      </c>
      <c r="K5" s="82" t="s">
        <v>129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83">
        <v>2</v>
      </c>
      <c r="J6" s="84" t="s">
        <v>256</v>
      </c>
      <c r="K6" s="84" t="s">
        <v>257</v>
      </c>
    </row>
    <row r="7" spans="1:11" ht="12.75">
      <c r="A7" s="235" t="s">
        <v>134</v>
      </c>
      <c r="B7" s="236"/>
      <c r="C7" s="236"/>
      <c r="D7" s="236"/>
      <c r="E7" s="236"/>
      <c r="F7" s="236"/>
      <c r="G7" s="236"/>
      <c r="H7" s="236"/>
      <c r="I7" s="237"/>
      <c r="J7" s="237"/>
      <c r="K7" s="238"/>
    </row>
    <row r="8" spans="1:11" ht="12.75">
      <c r="A8" s="188" t="s">
        <v>34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-19436381</v>
      </c>
      <c r="K8" s="13">
        <v>3525083</v>
      </c>
    </row>
    <row r="9" spans="1:11" ht="12.75">
      <c r="A9" s="188" t="s">
        <v>35</v>
      </c>
      <c r="B9" s="189"/>
      <c r="C9" s="189"/>
      <c r="D9" s="189"/>
      <c r="E9" s="189"/>
      <c r="F9" s="189"/>
      <c r="G9" s="189"/>
      <c r="H9" s="189"/>
      <c r="I9" s="4">
        <v>2</v>
      </c>
      <c r="J9" s="8">
        <v>63422375</v>
      </c>
      <c r="K9" s="13">
        <v>67104394</v>
      </c>
    </row>
    <row r="10" spans="1:11" ht="12.75">
      <c r="A10" s="188" t="s">
        <v>36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>
        <v>0</v>
      </c>
      <c r="K10" s="13">
        <v>2865730</v>
      </c>
    </row>
    <row r="11" spans="1:11" ht="12.75">
      <c r="A11" s="188" t="s">
        <v>37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>
        <v>0</v>
      </c>
      <c r="K11" s="13">
        <v>33582073</v>
      </c>
    </row>
    <row r="12" spans="1:11" ht="12.75">
      <c r="A12" s="188" t="s">
        <v>38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>
        <v>1182925</v>
      </c>
      <c r="K12" s="13">
        <v>0</v>
      </c>
    </row>
    <row r="13" spans="1:11" ht="12.75">
      <c r="A13" s="188" t="s">
        <v>42</v>
      </c>
      <c r="B13" s="189"/>
      <c r="C13" s="189"/>
      <c r="D13" s="189"/>
      <c r="E13" s="189"/>
      <c r="F13" s="189"/>
      <c r="G13" s="189"/>
      <c r="H13" s="189"/>
      <c r="I13" s="4">
        <v>6</v>
      </c>
      <c r="J13" s="8">
        <v>735391</v>
      </c>
      <c r="K13" s="13">
        <v>2933800</v>
      </c>
    </row>
    <row r="14" spans="1:11" ht="12.75">
      <c r="A14" s="191" t="s">
        <v>135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45904310</v>
      </c>
      <c r="K14" s="12">
        <f>SUM(K8:K13)</f>
        <v>110011080</v>
      </c>
    </row>
    <row r="15" spans="1:11" ht="12.75">
      <c r="A15" s="188" t="s">
        <v>43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3814126</v>
      </c>
      <c r="K15" s="13">
        <v>0</v>
      </c>
    </row>
    <row r="16" spans="1:11" ht="12.75">
      <c r="A16" s="188" t="s">
        <v>44</v>
      </c>
      <c r="B16" s="189"/>
      <c r="C16" s="189"/>
      <c r="D16" s="189"/>
      <c r="E16" s="189"/>
      <c r="F16" s="189"/>
      <c r="G16" s="189"/>
      <c r="H16" s="189"/>
      <c r="I16" s="4">
        <v>9</v>
      </c>
      <c r="J16" s="8">
        <v>36235397</v>
      </c>
      <c r="K16" s="13">
        <v>0</v>
      </c>
    </row>
    <row r="17" spans="1:11" ht="12.75">
      <c r="A17" s="188" t="s">
        <v>45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>
        <v>0</v>
      </c>
      <c r="K17" s="13">
        <v>1519057</v>
      </c>
    </row>
    <row r="18" spans="1:11" ht="12.75">
      <c r="A18" s="188" t="s">
        <v>46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57684</v>
      </c>
      <c r="K18" s="13">
        <v>25226333</v>
      </c>
    </row>
    <row r="19" spans="1:11" ht="12.75">
      <c r="A19" s="191" t="s">
        <v>136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40107207</v>
      </c>
      <c r="K19" s="12">
        <f>SUM(K15:K18)</f>
        <v>26745390</v>
      </c>
    </row>
    <row r="20" spans="1:11" ht="12.75">
      <c r="A20" s="191" t="s">
        <v>30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5797103</v>
      </c>
      <c r="K20" s="12">
        <f>IF(K14&gt;K19,K14-K19,0)</f>
        <v>83265690</v>
      </c>
    </row>
    <row r="21" spans="1:11" ht="12.75">
      <c r="A21" s="191" t="s">
        <v>31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5" t="s">
        <v>137</v>
      </c>
      <c r="B22" s="236"/>
      <c r="C22" s="236"/>
      <c r="D22" s="236"/>
      <c r="E22" s="236"/>
      <c r="F22" s="236"/>
      <c r="G22" s="236"/>
      <c r="H22" s="236"/>
      <c r="I22" s="237"/>
      <c r="J22" s="237"/>
      <c r="K22" s="238"/>
    </row>
    <row r="23" spans="1:11" ht="12.75">
      <c r="A23" s="188" t="s">
        <v>151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>
        <v>0</v>
      </c>
      <c r="K23" s="13">
        <v>0</v>
      </c>
    </row>
    <row r="24" spans="1:11" ht="12.75">
      <c r="A24" s="188" t="s">
        <v>152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>
        <v>0</v>
      </c>
      <c r="K24" s="13">
        <v>0</v>
      </c>
    </row>
    <row r="25" spans="1:11" ht="12.75">
      <c r="A25" s="188" t="s">
        <v>153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>
        <v>0</v>
      </c>
      <c r="K25" s="13">
        <v>0</v>
      </c>
    </row>
    <row r="26" spans="1:11" ht="12.75">
      <c r="A26" s="188" t="s">
        <v>154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>
        <v>0</v>
      </c>
      <c r="K26" s="13">
        <v>0</v>
      </c>
    </row>
    <row r="27" spans="1:11" ht="12.75">
      <c r="A27" s="188" t="s">
        <v>155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>
        <v>61939</v>
      </c>
      <c r="K27" s="13">
        <v>7062338</v>
      </c>
    </row>
    <row r="28" spans="1:11" ht="12.75">
      <c r="A28" s="191" t="s">
        <v>141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61939</v>
      </c>
      <c r="K28" s="12">
        <f>SUM(K23:K27)</f>
        <v>7062338</v>
      </c>
    </row>
    <row r="29" spans="1:11" ht="12.75">
      <c r="A29" s="188" t="s">
        <v>105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>
        <v>46128409</v>
      </c>
      <c r="K29" s="13">
        <v>128532640</v>
      </c>
    </row>
    <row r="30" spans="1:11" ht="12.75">
      <c r="A30" s="188" t="s">
        <v>106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>
        <v>0</v>
      </c>
      <c r="K30" s="13">
        <v>6438573</v>
      </c>
    </row>
    <row r="31" spans="1:11" ht="12.75">
      <c r="A31" s="188" t="s">
        <v>10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>
        <v>0</v>
      </c>
      <c r="K31" s="13">
        <v>0</v>
      </c>
    </row>
    <row r="32" spans="1:11" ht="12.75">
      <c r="A32" s="191" t="s">
        <v>2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46128409</v>
      </c>
      <c r="K32" s="12">
        <f>SUM(K29:K31)</f>
        <v>134971213</v>
      </c>
    </row>
    <row r="33" spans="1:11" ht="12.75">
      <c r="A33" s="191" t="s">
        <v>32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1" t="s">
        <v>33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46066470</v>
      </c>
      <c r="K34" s="12">
        <f>IF(K32&gt;K28,K32-K28,0)</f>
        <v>127908875</v>
      </c>
    </row>
    <row r="35" spans="1:11" ht="12.75">
      <c r="A35" s="235" t="s">
        <v>138</v>
      </c>
      <c r="B35" s="236"/>
      <c r="C35" s="236"/>
      <c r="D35" s="236"/>
      <c r="E35" s="236"/>
      <c r="F35" s="236"/>
      <c r="G35" s="236"/>
      <c r="H35" s="236"/>
      <c r="I35" s="237"/>
      <c r="J35" s="237"/>
      <c r="K35" s="238"/>
    </row>
    <row r="36" spans="1:11" ht="12.75">
      <c r="A36" s="188" t="s">
        <v>147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>
        <v>0</v>
      </c>
      <c r="K36" s="13">
        <v>0</v>
      </c>
    </row>
    <row r="37" spans="1:11" ht="12.75">
      <c r="A37" s="188" t="s">
        <v>23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>
        <v>42648235</v>
      </c>
      <c r="K37" s="13">
        <v>62248789</v>
      </c>
    </row>
    <row r="38" spans="1:11" ht="12.75">
      <c r="A38" s="188" t="s">
        <v>24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>
        <v>0</v>
      </c>
      <c r="K38" s="13">
        <v>0</v>
      </c>
    </row>
    <row r="39" spans="1:11" ht="12.75">
      <c r="A39" s="191" t="s">
        <v>59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42648235</v>
      </c>
      <c r="K39" s="12">
        <f>SUM(K36:K38)</f>
        <v>62248789</v>
      </c>
    </row>
    <row r="40" spans="1:11" ht="12.75">
      <c r="A40" s="188" t="s">
        <v>25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>
        <v>0</v>
      </c>
      <c r="K40" s="13">
        <v>13996877</v>
      </c>
    </row>
    <row r="41" spans="1:11" ht="12.75">
      <c r="A41" s="188" t="s">
        <v>26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>
        <v>0</v>
      </c>
      <c r="K41" s="13">
        <v>0</v>
      </c>
    </row>
    <row r="42" spans="1:11" ht="12.75">
      <c r="A42" s="188" t="s">
        <v>27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>
        <v>0</v>
      </c>
      <c r="K42" s="13">
        <v>0</v>
      </c>
    </row>
    <row r="43" spans="1:11" ht="12.75">
      <c r="A43" s="188" t="s">
        <v>28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>
        <v>0</v>
      </c>
      <c r="K43" s="13">
        <v>4465000</v>
      </c>
    </row>
    <row r="44" spans="1:11" ht="12.75">
      <c r="A44" s="188" t="s">
        <v>29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>
        <v>0</v>
      </c>
      <c r="K44" s="13">
        <v>0</v>
      </c>
    </row>
    <row r="45" spans="1:11" ht="12.75">
      <c r="A45" s="191" t="s">
        <v>60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0</v>
      </c>
      <c r="K45" s="12">
        <f>SUM(K40:K44)</f>
        <v>18461877</v>
      </c>
    </row>
    <row r="46" spans="1:11" ht="12.75">
      <c r="A46" s="191" t="s">
        <v>11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42648235</v>
      </c>
      <c r="K46" s="12">
        <f>IF(K39&gt;K45,K39-K45,0)</f>
        <v>43786912</v>
      </c>
    </row>
    <row r="47" spans="1:11" ht="12.75">
      <c r="A47" s="191" t="s">
        <v>12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8" t="s">
        <v>61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2378868</v>
      </c>
      <c r="K48" s="12">
        <f>IF(K20-K21+K33-K34+K46-K47&gt;0,K20-K21+K33-K34+K46-K47,0)</f>
        <v>0</v>
      </c>
    </row>
    <row r="49" spans="1:11" ht="12.75">
      <c r="A49" s="188" t="s">
        <v>62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856273</v>
      </c>
    </row>
    <row r="50" spans="1:11" ht="12.75">
      <c r="A50" s="188" t="s">
        <v>139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422085</v>
      </c>
      <c r="K50" s="13">
        <v>2800953</v>
      </c>
    </row>
    <row r="51" spans="1:12" ht="12.75">
      <c r="A51" s="188" t="s">
        <v>148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>
        <f>J48</f>
        <v>2378868</v>
      </c>
      <c r="K51" s="13">
        <f>K48</f>
        <v>0</v>
      </c>
      <c r="L51" s="108"/>
    </row>
    <row r="52" spans="1:11" ht="12.75">
      <c r="A52" s="188" t="s">
        <v>149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>
        <f>J49</f>
        <v>0</v>
      </c>
      <c r="K52" s="13">
        <f>K49</f>
        <v>856273</v>
      </c>
    </row>
    <row r="53" spans="1:11" ht="12.75">
      <c r="A53" s="172" t="s">
        <v>150</v>
      </c>
      <c r="B53" s="173"/>
      <c r="C53" s="173"/>
      <c r="D53" s="173"/>
      <c r="E53" s="173"/>
      <c r="F53" s="173"/>
      <c r="G53" s="173"/>
      <c r="H53" s="173"/>
      <c r="I53" s="7">
        <v>44</v>
      </c>
      <c r="J53" s="10">
        <f>J50+J51-J52</f>
        <v>2800953</v>
      </c>
      <c r="K53" s="15">
        <f>K50+K51-K52</f>
        <v>1944680</v>
      </c>
    </row>
  </sheetData>
  <sheetProtection/>
  <mergeCells count="53">
    <mergeCell ref="A1:J1"/>
    <mergeCell ref="K1:K2"/>
    <mergeCell ref="A2:J2"/>
    <mergeCell ref="A4:K4"/>
    <mergeCell ref="A11:H11"/>
    <mergeCell ref="A12:H12"/>
    <mergeCell ref="A5:H5"/>
    <mergeCell ref="A6:H6"/>
    <mergeCell ref="A7:K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15:K18 J40:K44 J36:K38 J29:K31 J23:K27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O11" sqref="O11"/>
    </sheetView>
  </sheetViews>
  <sheetFormatPr defaultColWidth="9.140625" defaultRowHeight="12.75"/>
  <cols>
    <col min="1" max="1" width="9.140625" style="105" customWidth="1"/>
    <col min="2" max="2" width="7.421875" style="105" customWidth="1"/>
    <col min="3" max="3" width="9.140625" style="105" customWidth="1"/>
    <col min="4" max="4" width="8.421875" style="105" customWidth="1"/>
    <col min="5" max="5" width="10.140625" style="105" bestFit="1" customWidth="1"/>
    <col min="6" max="6" width="7.421875" style="105" customWidth="1"/>
    <col min="7" max="7" width="5.8515625" style="105" customWidth="1"/>
    <col min="8" max="8" width="6.140625" style="105" customWidth="1"/>
    <col min="9" max="9" width="9.140625" style="105" customWidth="1"/>
    <col min="10" max="10" width="11.00390625" style="105" customWidth="1"/>
    <col min="11" max="11" width="11.140625" style="105" customWidth="1"/>
    <col min="12" max="16384" width="9.140625" style="105" customWidth="1"/>
  </cols>
  <sheetData>
    <row r="1" spans="1:12" ht="12.75">
      <c r="A1" s="265" t="s">
        <v>254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04"/>
    </row>
    <row r="2" spans="1:12" ht="15.75">
      <c r="A2" s="85"/>
      <c r="B2" s="103"/>
      <c r="C2" s="252" t="s">
        <v>255</v>
      </c>
      <c r="D2" s="252"/>
      <c r="E2" s="111">
        <v>41275</v>
      </c>
      <c r="F2" s="86" t="s">
        <v>221</v>
      </c>
      <c r="G2" s="253">
        <v>41639</v>
      </c>
      <c r="H2" s="254"/>
      <c r="I2" s="103"/>
      <c r="J2" s="112"/>
      <c r="K2" s="103"/>
      <c r="L2" s="106"/>
    </row>
    <row r="3" spans="1:11" ht="24" thickBot="1">
      <c r="A3" s="255" t="s">
        <v>50</v>
      </c>
      <c r="B3" s="255"/>
      <c r="C3" s="255"/>
      <c r="D3" s="255"/>
      <c r="E3" s="255"/>
      <c r="F3" s="255"/>
      <c r="G3" s="255"/>
      <c r="H3" s="255"/>
      <c r="I3" s="87" t="s">
        <v>278</v>
      </c>
      <c r="J3" s="88" t="s">
        <v>128</v>
      </c>
      <c r="K3" s="88" t="s">
        <v>129</v>
      </c>
    </row>
    <row r="4" spans="1:11" ht="12.75">
      <c r="A4" s="256">
        <v>1</v>
      </c>
      <c r="B4" s="256"/>
      <c r="C4" s="256"/>
      <c r="D4" s="256"/>
      <c r="E4" s="256"/>
      <c r="F4" s="256"/>
      <c r="G4" s="256"/>
      <c r="H4" s="256"/>
      <c r="I4" s="90">
        <v>2</v>
      </c>
      <c r="J4" s="89" t="s">
        <v>256</v>
      </c>
      <c r="K4" s="89" t="s">
        <v>257</v>
      </c>
    </row>
    <row r="5" spans="1:11" ht="12.75">
      <c r="A5" s="250" t="s">
        <v>258</v>
      </c>
      <c r="B5" s="251"/>
      <c r="C5" s="251"/>
      <c r="D5" s="251"/>
      <c r="E5" s="251"/>
      <c r="F5" s="251"/>
      <c r="G5" s="251"/>
      <c r="H5" s="251"/>
      <c r="I5" s="91">
        <v>1</v>
      </c>
      <c r="J5" s="92">
        <v>185315700</v>
      </c>
      <c r="K5" s="92">
        <v>185315700</v>
      </c>
    </row>
    <row r="6" spans="1:11" ht="12.75">
      <c r="A6" s="250" t="s">
        <v>259</v>
      </c>
      <c r="B6" s="251"/>
      <c r="C6" s="251"/>
      <c r="D6" s="251"/>
      <c r="E6" s="251"/>
      <c r="F6" s="251"/>
      <c r="G6" s="251"/>
      <c r="H6" s="251"/>
      <c r="I6" s="91">
        <v>2</v>
      </c>
      <c r="J6" s="93">
        <v>8630224</v>
      </c>
      <c r="K6" s="93">
        <v>8630224</v>
      </c>
    </row>
    <row r="7" spans="1:11" ht="12.75">
      <c r="A7" s="250" t="s">
        <v>260</v>
      </c>
      <c r="B7" s="251"/>
      <c r="C7" s="251"/>
      <c r="D7" s="251"/>
      <c r="E7" s="251"/>
      <c r="F7" s="251"/>
      <c r="G7" s="251"/>
      <c r="H7" s="251"/>
      <c r="I7" s="91">
        <v>3</v>
      </c>
      <c r="J7" s="93">
        <v>9593340</v>
      </c>
      <c r="K7" s="93">
        <v>9593340</v>
      </c>
    </row>
    <row r="8" spans="1:11" ht="12.75">
      <c r="A8" s="250" t="s">
        <v>261</v>
      </c>
      <c r="B8" s="251"/>
      <c r="C8" s="251"/>
      <c r="D8" s="251"/>
      <c r="E8" s="251"/>
      <c r="F8" s="251"/>
      <c r="G8" s="251"/>
      <c r="H8" s="251"/>
      <c r="I8" s="91">
        <v>4</v>
      </c>
      <c r="J8" s="93">
        <v>60271493</v>
      </c>
      <c r="K8" s="93">
        <v>36370112</v>
      </c>
    </row>
    <row r="9" spans="1:11" ht="12.75">
      <c r="A9" s="250" t="s">
        <v>262</v>
      </c>
      <c r="B9" s="251"/>
      <c r="C9" s="251"/>
      <c r="D9" s="251"/>
      <c r="E9" s="251"/>
      <c r="F9" s="251"/>
      <c r="G9" s="251"/>
      <c r="H9" s="251"/>
      <c r="I9" s="91">
        <v>5</v>
      </c>
      <c r="J9" s="93">
        <v>-19436381</v>
      </c>
      <c r="K9" s="93">
        <v>3525083</v>
      </c>
    </row>
    <row r="10" spans="1:11" ht="12.75">
      <c r="A10" s="250" t="s">
        <v>263</v>
      </c>
      <c r="B10" s="251"/>
      <c r="C10" s="251"/>
      <c r="D10" s="251"/>
      <c r="E10" s="251"/>
      <c r="F10" s="251"/>
      <c r="G10" s="251"/>
      <c r="H10" s="251"/>
      <c r="I10" s="91">
        <v>6</v>
      </c>
      <c r="J10" s="93">
        <v>498522409</v>
      </c>
      <c r="K10" s="93">
        <v>481080898</v>
      </c>
    </row>
    <row r="11" spans="1:11" ht="12.75">
      <c r="A11" s="250" t="s">
        <v>264</v>
      </c>
      <c r="B11" s="251"/>
      <c r="C11" s="251"/>
      <c r="D11" s="251"/>
      <c r="E11" s="251"/>
      <c r="F11" s="251"/>
      <c r="G11" s="251"/>
      <c r="H11" s="251"/>
      <c r="I11" s="91">
        <v>7</v>
      </c>
      <c r="J11" s="93">
        <v>0</v>
      </c>
      <c r="K11" s="93">
        <v>0</v>
      </c>
    </row>
    <row r="12" spans="1:11" ht="12.75">
      <c r="A12" s="250" t="s">
        <v>265</v>
      </c>
      <c r="B12" s="251"/>
      <c r="C12" s="251"/>
      <c r="D12" s="251"/>
      <c r="E12" s="251"/>
      <c r="F12" s="251"/>
      <c r="G12" s="251"/>
      <c r="H12" s="251"/>
      <c r="I12" s="91">
        <v>8</v>
      </c>
      <c r="J12" s="93">
        <v>0</v>
      </c>
      <c r="K12" s="93">
        <v>0</v>
      </c>
    </row>
    <row r="13" spans="1:11" ht="12.75">
      <c r="A13" s="250" t="s">
        <v>266</v>
      </c>
      <c r="B13" s="251"/>
      <c r="C13" s="251"/>
      <c r="D13" s="251"/>
      <c r="E13" s="251"/>
      <c r="F13" s="251"/>
      <c r="G13" s="251"/>
      <c r="H13" s="251"/>
      <c r="I13" s="91">
        <v>9</v>
      </c>
      <c r="J13" s="93">
        <v>0</v>
      </c>
      <c r="K13" s="93">
        <v>0</v>
      </c>
    </row>
    <row r="14" spans="1:11" ht="12.75">
      <c r="A14" s="257" t="s">
        <v>267</v>
      </c>
      <c r="B14" s="258"/>
      <c r="C14" s="258"/>
      <c r="D14" s="258"/>
      <c r="E14" s="258"/>
      <c r="F14" s="258"/>
      <c r="G14" s="258"/>
      <c r="H14" s="258"/>
      <c r="I14" s="91">
        <v>10</v>
      </c>
      <c r="J14" s="94">
        <f>SUM(J5:J13)</f>
        <v>742896785</v>
      </c>
      <c r="K14" s="94">
        <f>SUM(K5:K13)</f>
        <v>724515357</v>
      </c>
    </row>
    <row r="15" spans="1:11" ht="12.75">
      <c r="A15" s="250" t="s">
        <v>268</v>
      </c>
      <c r="B15" s="251"/>
      <c r="C15" s="251"/>
      <c r="D15" s="251"/>
      <c r="E15" s="251"/>
      <c r="F15" s="251"/>
      <c r="G15" s="251"/>
      <c r="H15" s="251"/>
      <c r="I15" s="91">
        <v>11</v>
      </c>
      <c r="J15" s="93">
        <v>0</v>
      </c>
      <c r="K15" s="93">
        <v>0</v>
      </c>
    </row>
    <row r="16" spans="1:11" ht="12.75">
      <c r="A16" s="250" t="s">
        <v>269</v>
      </c>
      <c r="B16" s="251"/>
      <c r="C16" s="251"/>
      <c r="D16" s="251"/>
      <c r="E16" s="251"/>
      <c r="F16" s="251"/>
      <c r="G16" s="251"/>
      <c r="H16" s="251"/>
      <c r="I16" s="91">
        <v>12</v>
      </c>
      <c r="J16" s="93">
        <v>124630602</v>
      </c>
      <c r="K16" s="93">
        <v>120270224</v>
      </c>
    </row>
    <row r="17" spans="1:11" ht="12.75">
      <c r="A17" s="250" t="s">
        <v>270</v>
      </c>
      <c r="B17" s="251"/>
      <c r="C17" s="251"/>
      <c r="D17" s="251"/>
      <c r="E17" s="251"/>
      <c r="F17" s="251"/>
      <c r="G17" s="251"/>
      <c r="H17" s="251"/>
      <c r="I17" s="91">
        <v>13</v>
      </c>
      <c r="J17" s="93">
        <v>0</v>
      </c>
      <c r="K17" s="93">
        <v>0</v>
      </c>
    </row>
    <row r="18" spans="1:11" ht="12.75">
      <c r="A18" s="250" t="s">
        <v>271</v>
      </c>
      <c r="B18" s="251"/>
      <c r="C18" s="251"/>
      <c r="D18" s="251"/>
      <c r="E18" s="251"/>
      <c r="F18" s="251"/>
      <c r="G18" s="251"/>
      <c r="H18" s="251"/>
      <c r="I18" s="91">
        <v>14</v>
      </c>
      <c r="J18" s="93">
        <v>0</v>
      </c>
      <c r="K18" s="93">
        <v>0</v>
      </c>
    </row>
    <row r="19" spans="1:11" ht="12.75">
      <c r="A19" s="250" t="s">
        <v>272</v>
      </c>
      <c r="B19" s="251"/>
      <c r="C19" s="251"/>
      <c r="D19" s="251"/>
      <c r="E19" s="251"/>
      <c r="F19" s="251"/>
      <c r="G19" s="251"/>
      <c r="H19" s="251"/>
      <c r="I19" s="91">
        <v>15</v>
      </c>
      <c r="J19" s="93">
        <v>0</v>
      </c>
      <c r="K19" s="93">
        <v>0</v>
      </c>
    </row>
    <row r="20" spans="1:11" ht="12.75">
      <c r="A20" s="250" t="s">
        <v>273</v>
      </c>
      <c r="B20" s="251"/>
      <c r="C20" s="251"/>
      <c r="D20" s="251"/>
      <c r="E20" s="251"/>
      <c r="F20" s="251"/>
      <c r="G20" s="251"/>
      <c r="H20" s="251"/>
      <c r="I20" s="91">
        <v>16</v>
      </c>
      <c r="J20" s="93">
        <v>0</v>
      </c>
      <c r="K20" s="93">
        <v>0</v>
      </c>
    </row>
    <row r="21" spans="1:11" ht="12.75">
      <c r="A21" s="257" t="s">
        <v>274</v>
      </c>
      <c r="B21" s="258"/>
      <c r="C21" s="258"/>
      <c r="D21" s="258"/>
      <c r="E21" s="258"/>
      <c r="F21" s="258"/>
      <c r="G21" s="258"/>
      <c r="H21" s="258"/>
      <c r="I21" s="91">
        <v>17</v>
      </c>
      <c r="J21" s="95">
        <f>SUM(J15:J20)</f>
        <v>124630602</v>
      </c>
      <c r="K21" s="95">
        <f>SUM(K15:K20)</f>
        <v>120270224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59" t="s">
        <v>275</v>
      </c>
      <c r="B23" s="260"/>
      <c r="C23" s="260"/>
      <c r="D23" s="260"/>
      <c r="E23" s="260"/>
      <c r="F23" s="260"/>
      <c r="G23" s="260"/>
      <c r="H23" s="260"/>
      <c r="I23" s="96">
        <v>18</v>
      </c>
      <c r="J23" s="92"/>
      <c r="K23" s="92"/>
    </row>
    <row r="24" spans="1:11" ht="23.25" customHeight="1">
      <c r="A24" s="261" t="s">
        <v>276</v>
      </c>
      <c r="B24" s="262"/>
      <c r="C24" s="262"/>
      <c r="D24" s="262"/>
      <c r="E24" s="262"/>
      <c r="F24" s="262"/>
      <c r="G24" s="262"/>
      <c r="H24" s="262"/>
      <c r="I24" s="97">
        <v>19</v>
      </c>
      <c r="J24" s="95"/>
      <c r="K24" s="95"/>
    </row>
    <row r="25" spans="1:11" ht="30" customHeight="1">
      <c r="A25" s="263" t="s">
        <v>277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6" right="0.48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bmagazin</cp:lastModifiedBy>
  <cp:lastPrinted>2014-05-07T07:47:06Z</cp:lastPrinted>
  <dcterms:created xsi:type="dcterms:W3CDTF">2008-10-17T11:51:54Z</dcterms:created>
  <dcterms:modified xsi:type="dcterms:W3CDTF">2014-05-07T07:47:10Z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1849733745</vt:i4>
  </property>
  <property fmtid="{D5CDD505-2E9C-101B-9397-08002B2CF9AE}" pid="3" name="_EmailSubject">
    <vt:lpwstr>Privr.obr.2013.</vt:lpwstr>
  </property>
  <property fmtid="{D5CDD505-2E9C-101B-9397-08002B2CF9AE}" pid="4" name="_AuthorEmail">
    <vt:lpwstr>fin.bozena@solaris.hr</vt:lpwstr>
  </property>
  <property fmtid="{D5CDD505-2E9C-101B-9397-08002B2CF9AE}" pid="5" name="_AuthorEmailDisplayName">
    <vt:lpwstr>Bozena Čogelja Magazin</vt:lpwstr>
  </property>
  <property fmtid="{D5CDD505-2E9C-101B-9397-08002B2CF9AE}" pid="6" name="_PreviousAdHocReviewCycleID">
    <vt:i4>1628701618</vt:i4>
  </property>
  <property fmtid="{D5CDD505-2E9C-101B-9397-08002B2CF9AE}" pid="7" name="_ReviewingToolsShownOnce">
    <vt:lpwstr/>
  </property>
</Properties>
</file>