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40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<sst xmlns="http://schemas.openxmlformats.org/spreadsheetml/2006/main" count="396" uniqueCount="344">
  <si>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</si>
  <si>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</si>
  <si>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</si>
  <si>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</si>
  <si>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</si>
  <si>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</si>
  <si>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</si>
  <si>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</si>
  <si>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</si>
  <si>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</si>
  <si>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</si>
  <si>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</si>
  <si>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</si>
  <si>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</si>
  <si>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</si>
  <si>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</si>
  <si>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</si>
  <si>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</si>
  <si>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</si>
  <si>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</si>
  <si>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</si>
  <si>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</si>
  <si>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</si>
  <si>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</si>
  <si>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</si>
  <si>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</si>
  <si>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</si>
  <si>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</si>
  <si>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</si>
  <si>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</si>
  <si>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</si>
  <si>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</si>
  <si>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</si>
  <si>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</si>
  <si>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</si>
  <si>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</si>
  <si>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</si>
  <si>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</si>
  <si>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</si>
  <si>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</si>
  <si>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</si>
  <si>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</si>
  <si>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</si>
  <si>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</si>
  <si>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</si>
  <si>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</si>
  <si>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</si>
  <si>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</si>
  <si>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</si>
  <si>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</si>
  <si>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</si>
  <si>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</si>
  <si>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</si>
  <si>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</si>
  <si>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</si>
  <si>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</si>
  <si>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</si>
  <si>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</si>
  <si>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</si>
  <si>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</si>
  <si>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</si>
  <si>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</si>
  <si>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</si>
  <si>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</si>
  <si>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</si>
  <si>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</si>
  <si>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</si>
  <si>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</si>
  <si>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</si>
  <si>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</si>
  <si>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</si>
  <si>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</si>
  <si>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</si>
  <si>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</si>
  <si>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</si>
  <si>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</si>
  <si>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</si>
  <si>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</si>
  <si>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</si>
  <si>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</si>
  <si>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</si>
  <si>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</si>
  <si>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</si>
  <si>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</si>
  <si>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</si>
  <si>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</si>
  <si>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</si>
  <si>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</si>
  <si>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</si>
  <si>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</si>
  <si>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</si>
  <si>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</si>
  <si>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</si>
  <si>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</si>
  <si>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</si>
  <si>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</si>
  <si>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</si>
  <si>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</si>
  <si>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</si>
  <si>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</si>
  <si>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</si>
  <si>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</si>
  <si>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</si>
  <si>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</si>
  <si>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</si>
  <si>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</si>
  <si>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</si>
  <si>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</si>
  <si>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</si>
  <si>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</si>
  <si>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</si>
  <si>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</si>
  <si>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</si>
  <si>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</si>
  <si>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</si>
  <si>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</si>
  <si>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</si>
  <si>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</si>
  <si>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</si>
  <si>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</si>
  <si>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</si>
  <si>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</si>
  <si>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</si>
  <si>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</si>
  <si>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</si>
  <si>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</si>
  <si>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</si>
  <si>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</si>
  <si>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</si>
  <si>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</si>
  <si>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</si>
  <si>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</si>
  <si>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</si>
  <si>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</si>
  <si>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</si>
  <si>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</si>
  <si>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</si>
  <si>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</si>
  <si>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</si>
  <si>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</si>
  <si>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</si>
  <si>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</si>
  <si>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</si>
  <si>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</si>
  <si>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</si>
  <si>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</si>
  <si>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</si>
  <si>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</si>
  <si>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</si>
  <si>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</si>
  <si>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</si>
  <si>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</si>
  <si>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</si>
  <si>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</si>
  <si>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</si>
  <si>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</si>
  <si>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</si>
  <si>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</si>
  <si>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</si>
  <si>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</si>
  <si>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</si>
  <si>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</si>
  <si>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</si>
  <si>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</si>
  <si>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</si>
  <si>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</si>
  <si>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</si>
  <si>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</si>
  <si>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</si>
  <si>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</si>
  <si>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</si>
  <si>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</si>
  <si>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</si>
  <si>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</si>
  <si>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</si>
  <si>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</si>
  <si>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</si>
  <si>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</si>
  <si>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</si>
  <si>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</si>
  <si>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</si>
  <si>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</si>
  <si>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</si>
  <si>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</si>
  <si>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</si>
  <si>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</si>
  <si>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</si>
  <si>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</si>
  <si>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</si>
  <si>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</si>
  <si>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</si>
  <si>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</si>
  <si>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</si>
  <si>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</si>
  <si>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</si>
  <si>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</si>
  <si>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</si>
  <si>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</si>
  <si>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</si>
  <si>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</si>
  <si>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</si>
  <si>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</si>
  <si>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</si>
  <si>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</si>
  <si>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</si>
  <si>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</si>
  <si>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</si>
  <si>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</si>
  <si>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</si>
  <si>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</si>
  <si>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</si>
  <si>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</si>
  <si>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</si>
  <si>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</si>
  <si>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</si>
  <si>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</si>
  <si>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</si>
  <si>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</si>
  <si>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</si>
  <si>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</si>
  <si>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</si>
  <si>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</si>
  <si>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</si>
  <si>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</si>
  <si>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</si>
  <si>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</si>
  <si>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</si>
  <si>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</si>
  <si>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</si>
  <si>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</si>
  <si>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</si>
  <si>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</si>
  <si>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</si>
  <si>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</si>
  <si>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</si>
  <si>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</si>
  <si>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</si>
  <si>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</si>
  <si>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</si>
  <si>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</si>
  <si>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</si>
  <si>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</si>
  <si>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</si>
  <si>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</si>
  <si>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</si>
  <si>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</si>
  <si>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</si>
  <si>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</si>
  <si>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</si>
  <si>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</si>
  <si>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</si>
  <si>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</si>
  <si>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</si>
  <si>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</si>
  <si>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</si>
  <si>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</si>
  <si>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</si>
  <si>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</si>
  <si>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</si>
  <si>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</si>
  <si>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</si>
  <si>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</si>
  <si>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</si>
  <si>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</si>
  <si>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</si>
  <si>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</si>
  <si>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</si>
  <si>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</si>
  <si>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</si>
  <si>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</si>
  <si>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</si>
  <si>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</si>
  <si>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</si>
  <si>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</si>
  <si>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</si>
  <si>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</si>
  <si>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</si>
  <si>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</si>
  <si>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</si>
  <si>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</si>
  <si>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</si>
  <si>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</si>
  <si>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</si>
  <si>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</si>
  <si>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</si>
  <si>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</si>
  <si>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</si>
  <si>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</si>
  <si>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</si>
  <si>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</si>
  <si>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</si>
  <si>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</si>
  <si>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</si>
  <si>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</si>
  <si>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</si>
  <si>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</si>
  <si>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</si>
  <si>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</si>
  <si>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</si>
  <si>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</si>
  <si>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</si>
  <si>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</si>
  <si>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</si>
  <si>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</si>
  <si>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</si>
  <si>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</si>
  <si>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</si>
  <si>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</si>
  <si>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</si>
  <si>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</si>
  <si>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</si>
  <si>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</si>
  <si>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</si>
  <si>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</si>
  <si>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</si>
  <si>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</si>
  <si>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</si>
  <si>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</si>
  <si>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</si>
  <si>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</si>
  <si>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</si>
  <si>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</si>
  <si>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</si>
  <si>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03171787</t>
  </si>
  <si>
    <t>060001583</t>
  </si>
  <si>
    <t>26217708909</t>
  </si>
  <si>
    <t>01.01.</t>
  </si>
  <si>
    <t>SOLARIS, dioničko društvo za hotelijerstvo, ugostiteljstvo i turizam</t>
  </si>
  <si>
    <t>Šibenik</t>
  </si>
  <si>
    <t>Hotelsko naselje Solaris bb</t>
  </si>
  <si>
    <t>fin.direktor@solaris.hr</t>
  </si>
  <si>
    <t>www.solaris.hr</t>
  </si>
  <si>
    <t>ŠIBENSKO KNINSKA</t>
  </si>
  <si>
    <t>NE</t>
  </si>
  <si>
    <t>5510</t>
  </si>
  <si>
    <t>Antonina Roko</t>
  </si>
  <si>
    <t>022 361 048</t>
  </si>
  <si>
    <t>022 361 801</t>
  </si>
  <si>
    <t>Zrilić Goran</t>
  </si>
  <si>
    <t>Obveznik: SOLARIS, dioničko društvo za hotelijerstvo, ugostiteljstvo i turizam</t>
  </si>
  <si>
    <t xml:space="preserve">1. Revidirani godišnji financijski izvještaji s revizorskim izvješćem </t>
  </si>
  <si>
    <t>31.12.2011.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</si>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</sst>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4" fontId="38" fillId="24" borderId="17" xfId="58" applyNumberFormat="1" applyFont="1" applyFill="1" applyBorder="1" applyAlignment="1" applyProtection="1">
      <alignment horizontal="center" vertical="center"/>
      <protection hidden="1"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14" fontId="39" fillId="24" borderId="0" xfId="62" applyNumberFormat="1" applyFont="1" applyFill="1" applyBorder="1" applyAlignment="1" applyProtection="1">
      <alignment horizontal="center" vertical="center"/>
      <protection hidden="1"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41" fillId="0" borderId="10" xfId="0" applyNumberFormat="1" applyFont="1" applyFill="1" applyBorder="1" applyAlignment="1" applyProtection="1">
      <alignment vertical="center"/>
      <protection locked="0"/>
    </xf>
    <xf numFmtId="3" fontId="41" fillId="0" borderId="13" xfId="0" applyNumberFormat="1" applyFont="1" applyFill="1" applyBorder="1" applyAlignment="1" applyProtection="1">
      <alignment vertical="center"/>
      <protection locked="0"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top" wrapText="1"/>
      <protection hidden="1"/>
    </xf>
    <xf numFmtId="0" fontId="4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24" borderId="33" xfId="0" applyFont="1" applyFill="1" applyBorder="1" applyAlignment="1" applyProtection="1">
      <alignment vertical="center" wrapText="1"/>
      <protection hidden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25" borderId="33" xfId="0" applyFont="1" applyFill="1" applyBorder="1" applyAlignment="1" applyProtection="1">
      <alignment vertical="center" wrapText="1"/>
      <protection hidden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20" borderId="34" xfId="0" applyFont="1" applyFill="1" applyBorder="1" applyAlignment="1">
      <alignment vertical="center" wrapText="1"/>
    </xf>
    <xf numFmtId="0" fontId="9" fillId="20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wrapText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left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vertical="center" wrapText="1"/>
    </xf>
    <xf numFmtId="0" fontId="0" fillId="2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3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40" fillId="0" borderId="0" xfId="62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  <xf numFmtId="3" fontId="42" fillId="24" borderId="19" xfId="58" applyNumberFormat="1" applyFont="1" applyFill="1" applyBorder="1" applyAlignment="1" applyProtection="1">
      <alignment horizontal="right" vertical="center"/>
      <protection hidden="1" locked="0"/>
    </xf>
    <xf numFmtId="3" fontId="41" fillId="0" borderId="10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.direktor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fin.direktor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1" t="s">
        <v>256</v>
      </c>
      <c r="B1" s="161"/>
      <c r="C1" s="16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5" t="s">
        <v>257</v>
      </c>
      <c r="B2" s="175"/>
      <c r="C2" s="175"/>
      <c r="D2" s="176"/>
      <c r="E2" s="24" t="s">
        <v>326</v>
      </c>
      <c r="F2" s="25"/>
      <c r="G2" s="26" t="s">
        <v>258</v>
      </c>
      <c r="H2" s="118" t="s">
        <v>341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7" t="s">
        <v>259</v>
      </c>
      <c r="B4" s="177"/>
      <c r="C4" s="177"/>
      <c r="D4" s="177"/>
      <c r="E4" s="177"/>
      <c r="F4" s="177"/>
      <c r="G4" s="177"/>
      <c r="H4" s="177"/>
      <c r="I4" s="17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50" t="s">
        <v>260</v>
      </c>
      <c r="B6" s="151"/>
      <c r="C6" s="162" t="s">
        <v>323</v>
      </c>
      <c r="D6" s="163"/>
      <c r="E6" s="178"/>
      <c r="F6" s="178"/>
      <c r="G6" s="178"/>
      <c r="H6" s="178"/>
      <c r="I6" s="39"/>
      <c r="J6" s="22"/>
      <c r="K6" s="22"/>
      <c r="L6" s="22"/>
    </row>
    <row r="7" spans="1:12" ht="12.75">
      <c r="A7" s="40"/>
      <c r="B7" s="40"/>
      <c r="C7" s="31"/>
      <c r="D7" s="31"/>
      <c r="E7" s="178"/>
      <c r="F7" s="178"/>
      <c r="G7" s="178"/>
      <c r="H7" s="178"/>
      <c r="I7" s="39"/>
      <c r="J7" s="22"/>
      <c r="K7" s="22"/>
      <c r="L7" s="22"/>
    </row>
    <row r="8" spans="1:12" ht="12.75">
      <c r="A8" s="179" t="s">
        <v>261</v>
      </c>
      <c r="B8" s="180"/>
      <c r="C8" s="162" t="s">
        <v>324</v>
      </c>
      <c r="D8" s="163"/>
      <c r="E8" s="178"/>
      <c r="F8" s="178"/>
      <c r="G8" s="178"/>
      <c r="H8" s="17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2" t="s">
        <v>262</v>
      </c>
      <c r="B10" s="173"/>
      <c r="C10" s="162" t="s">
        <v>325</v>
      </c>
      <c r="D10" s="16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4"/>
      <c r="B11" s="17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50" t="s">
        <v>263</v>
      </c>
      <c r="B12" s="151"/>
      <c r="C12" s="164" t="s">
        <v>327</v>
      </c>
      <c r="D12" s="117"/>
      <c r="E12" s="117"/>
      <c r="F12" s="117"/>
      <c r="G12" s="117"/>
      <c r="H12" s="117"/>
      <c r="I12" s="15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50" t="s">
        <v>264</v>
      </c>
      <c r="B14" s="151"/>
      <c r="C14" s="170">
        <v>22000</v>
      </c>
      <c r="D14" s="171"/>
      <c r="E14" s="31"/>
      <c r="F14" s="164" t="s">
        <v>328</v>
      </c>
      <c r="G14" s="117"/>
      <c r="H14" s="117"/>
      <c r="I14" s="15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50" t="s">
        <v>265</v>
      </c>
      <c r="B16" s="151"/>
      <c r="C16" s="164" t="s">
        <v>329</v>
      </c>
      <c r="D16" s="117"/>
      <c r="E16" s="117"/>
      <c r="F16" s="117"/>
      <c r="G16" s="117"/>
      <c r="H16" s="117"/>
      <c r="I16" s="15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50" t="s">
        <v>266</v>
      </c>
      <c r="B18" s="151"/>
      <c r="C18" s="127" t="s">
        <v>330</v>
      </c>
      <c r="D18" s="128"/>
      <c r="E18" s="128"/>
      <c r="F18" s="128"/>
      <c r="G18" s="128"/>
      <c r="H18" s="128"/>
      <c r="I18" s="12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50" t="s">
        <v>267</v>
      </c>
      <c r="B20" s="151"/>
      <c r="C20" s="127" t="s">
        <v>331</v>
      </c>
      <c r="D20" s="128"/>
      <c r="E20" s="128"/>
      <c r="F20" s="128"/>
      <c r="G20" s="128"/>
      <c r="H20" s="128"/>
      <c r="I20" s="12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50" t="s">
        <v>268</v>
      </c>
      <c r="B22" s="151"/>
      <c r="C22" s="44">
        <v>444</v>
      </c>
      <c r="D22" s="164" t="s">
        <v>328</v>
      </c>
      <c r="E22" s="131"/>
      <c r="F22" s="132"/>
      <c r="G22" s="130"/>
      <c r="H22" s="11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50" t="s">
        <v>269</v>
      </c>
      <c r="B24" s="151"/>
      <c r="C24" s="44">
        <v>15</v>
      </c>
      <c r="D24" s="164" t="s">
        <v>332</v>
      </c>
      <c r="E24" s="131"/>
      <c r="F24" s="131"/>
      <c r="G24" s="132"/>
      <c r="H24" s="38" t="s">
        <v>270</v>
      </c>
      <c r="I24" s="291">
        <v>232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50" t="s">
        <v>272</v>
      </c>
      <c r="B26" s="151"/>
      <c r="C26" s="48" t="s">
        <v>333</v>
      </c>
      <c r="D26" s="49"/>
      <c r="E26" s="22"/>
      <c r="F26" s="50"/>
      <c r="G26" s="150" t="s">
        <v>273</v>
      </c>
      <c r="H26" s="151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1" t="s">
        <v>274</v>
      </c>
      <c r="B28" s="142"/>
      <c r="C28" s="134"/>
      <c r="D28" s="134"/>
      <c r="E28" s="135" t="s">
        <v>275</v>
      </c>
      <c r="F28" s="136"/>
      <c r="G28" s="136"/>
      <c r="H28" s="133" t="s">
        <v>276</v>
      </c>
      <c r="I28" s="13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38"/>
      <c r="B30" s="165"/>
      <c r="C30" s="165"/>
      <c r="D30" s="166"/>
      <c r="E30" s="138"/>
      <c r="F30" s="165"/>
      <c r="G30" s="165"/>
      <c r="H30" s="162"/>
      <c r="I30" s="163"/>
      <c r="J30" s="22"/>
      <c r="K30" s="22"/>
      <c r="L30" s="22"/>
    </row>
    <row r="31" spans="1:12" ht="12.75">
      <c r="A31" s="45"/>
      <c r="B31" s="45"/>
      <c r="C31" s="43"/>
      <c r="D31" s="139"/>
      <c r="E31" s="139"/>
      <c r="F31" s="139"/>
      <c r="G31" s="140"/>
      <c r="H31" s="31"/>
      <c r="I31" s="56"/>
      <c r="J31" s="22"/>
      <c r="K31" s="22"/>
      <c r="L31" s="22"/>
    </row>
    <row r="32" spans="1:12" ht="12.75">
      <c r="A32" s="138"/>
      <c r="B32" s="165"/>
      <c r="C32" s="165"/>
      <c r="D32" s="166"/>
      <c r="E32" s="138"/>
      <c r="F32" s="165"/>
      <c r="G32" s="165"/>
      <c r="H32" s="162"/>
      <c r="I32" s="163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38"/>
      <c r="B34" s="165"/>
      <c r="C34" s="165"/>
      <c r="D34" s="166"/>
      <c r="E34" s="138"/>
      <c r="F34" s="165"/>
      <c r="G34" s="165"/>
      <c r="H34" s="162"/>
      <c r="I34" s="163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38"/>
      <c r="B36" s="165"/>
      <c r="C36" s="165"/>
      <c r="D36" s="166"/>
      <c r="E36" s="138"/>
      <c r="F36" s="165"/>
      <c r="G36" s="165"/>
      <c r="H36" s="162"/>
      <c r="I36" s="163"/>
      <c r="J36" s="22"/>
      <c r="K36" s="22"/>
      <c r="L36" s="22"/>
    </row>
    <row r="37" spans="1:12" ht="12.75">
      <c r="A37" s="58"/>
      <c r="B37" s="58"/>
      <c r="C37" s="167"/>
      <c r="D37" s="168"/>
      <c r="E37" s="31"/>
      <c r="F37" s="167"/>
      <c r="G37" s="168"/>
      <c r="H37" s="31"/>
      <c r="I37" s="31"/>
      <c r="J37" s="22"/>
      <c r="K37" s="22"/>
      <c r="L37" s="22"/>
    </row>
    <row r="38" spans="1:12" ht="12.75">
      <c r="A38" s="138"/>
      <c r="B38" s="165"/>
      <c r="C38" s="165"/>
      <c r="D38" s="166"/>
      <c r="E38" s="138"/>
      <c r="F38" s="165"/>
      <c r="G38" s="165"/>
      <c r="H38" s="162"/>
      <c r="I38" s="163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38"/>
      <c r="B40" s="165"/>
      <c r="C40" s="165"/>
      <c r="D40" s="166"/>
      <c r="E40" s="138"/>
      <c r="F40" s="165"/>
      <c r="G40" s="165"/>
      <c r="H40" s="162"/>
      <c r="I40" s="163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45" t="s">
        <v>277</v>
      </c>
      <c r="B44" s="146"/>
      <c r="C44" s="162"/>
      <c r="D44" s="163"/>
      <c r="E44" s="32"/>
      <c r="F44" s="164"/>
      <c r="G44" s="165"/>
      <c r="H44" s="165"/>
      <c r="I44" s="166"/>
      <c r="J44" s="22"/>
      <c r="K44" s="22"/>
      <c r="L44" s="22"/>
    </row>
    <row r="45" spans="1:12" ht="12.75">
      <c r="A45" s="58"/>
      <c r="B45" s="58"/>
      <c r="C45" s="167"/>
      <c r="D45" s="168"/>
      <c r="E45" s="31"/>
      <c r="F45" s="167"/>
      <c r="G45" s="169"/>
      <c r="H45" s="66"/>
      <c r="I45" s="66"/>
      <c r="J45" s="22"/>
      <c r="K45" s="22"/>
      <c r="L45" s="22"/>
    </row>
    <row r="46" spans="1:12" ht="12.75">
      <c r="A46" s="145" t="s">
        <v>278</v>
      </c>
      <c r="B46" s="146"/>
      <c r="C46" s="164" t="s">
        <v>335</v>
      </c>
      <c r="D46" s="137"/>
      <c r="E46" s="137"/>
      <c r="F46" s="137"/>
      <c r="G46" s="137"/>
      <c r="H46" s="137"/>
      <c r="I46" s="137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45" t="s">
        <v>280</v>
      </c>
      <c r="B48" s="146"/>
      <c r="C48" s="152" t="s">
        <v>336</v>
      </c>
      <c r="D48" s="148"/>
      <c r="E48" s="149"/>
      <c r="F48" s="32"/>
      <c r="G48" s="38" t="s">
        <v>281</v>
      </c>
      <c r="H48" s="152" t="s">
        <v>337</v>
      </c>
      <c r="I48" s="149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45" t="s">
        <v>266</v>
      </c>
      <c r="B50" s="146"/>
      <c r="C50" s="147" t="s">
        <v>330</v>
      </c>
      <c r="D50" s="148"/>
      <c r="E50" s="148"/>
      <c r="F50" s="148"/>
      <c r="G50" s="148"/>
      <c r="H50" s="148"/>
      <c r="I50" s="149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50" t="s">
        <v>282</v>
      </c>
      <c r="B52" s="151"/>
      <c r="C52" s="152" t="s">
        <v>338</v>
      </c>
      <c r="D52" s="148"/>
      <c r="E52" s="148"/>
      <c r="F52" s="148"/>
      <c r="G52" s="148"/>
      <c r="H52" s="148"/>
      <c r="I52" s="153"/>
      <c r="J52" s="22"/>
      <c r="K52" s="22"/>
      <c r="L52" s="22"/>
    </row>
    <row r="53" spans="1:12" ht="12.75">
      <c r="A53" s="68"/>
      <c r="B53" s="68"/>
      <c r="C53" s="156" t="s">
        <v>283</v>
      </c>
      <c r="D53" s="156"/>
      <c r="E53" s="156"/>
      <c r="F53" s="156"/>
      <c r="G53" s="156"/>
      <c r="H53" s="156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54" t="s">
        <v>284</v>
      </c>
      <c r="C55" s="155"/>
      <c r="D55" s="155"/>
      <c r="E55" s="155"/>
      <c r="F55" s="111"/>
      <c r="G55" s="111"/>
      <c r="H55" s="112"/>
      <c r="I55" s="112"/>
      <c r="J55" s="22"/>
      <c r="K55" s="22"/>
      <c r="L55" s="22"/>
    </row>
    <row r="56" spans="1:12" ht="12.75">
      <c r="A56" s="68"/>
      <c r="B56" s="113" t="s">
        <v>340</v>
      </c>
      <c r="C56" s="114"/>
      <c r="D56" s="114"/>
      <c r="E56" s="114"/>
      <c r="F56" s="114"/>
      <c r="G56" s="114"/>
      <c r="H56" s="160" t="s">
        <v>317</v>
      </c>
      <c r="I56" s="160"/>
      <c r="J56" s="22"/>
      <c r="K56" s="22"/>
      <c r="L56" s="22"/>
    </row>
    <row r="57" spans="1:12" ht="12.75">
      <c r="A57" s="68"/>
      <c r="B57" s="113" t="s">
        <v>318</v>
      </c>
      <c r="C57" s="114"/>
      <c r="D57" s="114"/>
      <c r="E57" s="114"/>
      <c r="F57" s="114"/>
      <c r="G57" s="114"/>
      <c r="H57" s="160"/>
      <c r="I57" s="160"/>
      <c r="J57" s="22"/>
      <c r="K57" s="22"/>
      <c r="L57" s="22"/>
    </row>
    <row r="58" spans="1:12" ht="12.75">
      <c r="A58" s="68"/>
      <c r="B58" s="113" t="s">
        <v>319</v>
      </c>
      <c r="C58" s="114"/>
      <c r="D58" s="114"/>
      <c r="E58" s="114"/>
      <c r="F58" s="114"/>
      <c r="G58" s="114"/>
      <c r="H58" s="160"/>
      <c r="I58" s="160"/>
      <c r="J58" s="22"/>
      <c r="K58" s="22"/>
      <c r="L58" s="22"/>
    </row>
    <row r="59" spans="1:12" ht="12.75">
      <c r="A59" s="68"/>
      <c r="B59" s="113" t="s">
        <v>320</v>
      </c>
      <c r="C59" s="115"/>
      <c r="D59" s="115"/>
      <c r="E59" s="115"/>
      <c r="F59" s="115"/>
      <c r="G59" s="115"/>
      <c r="H59" s="160"/>
      <c r="I59" s="160"/>
      <c r="J59" s="22"/>
      <c r="K59" s="22"/>
      <c r="L59" s="22"/>
    </row>
    <row r="60" spans="1:12" ht="12.75">
      <c r="A60" s="68"/>
      <c r="B60" s="113" t="s">
        <v>321</v>
      </c>
      <c r="C60" s="115"/>
      <c r="D60" s="115"/>
      <c r="E60" s="115"/>
      <c r="F60" s="115"/>
      <c r="G60" s="115"/>
      <c r="H60" s="160"/>
      <c r="I60" s="160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57" t="s">
        <v>287</v>
      </c>
      <c r="H63" s="158"/>
      <c r="I63" s="159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43"/>
      <c r="H64" s="144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.direktor@solaris.hr"/>
    <hyperlink ref="C20" r:id="rId2" display="www.solaris.hr"/>
    <hyperlink ref="C50" r:id="rId3" display="fin.direktor@sola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2">
      <selection activeCell="K100" sqref="K100"/>
    </sheetView>
  </sheetViews>
  <sheetFormatPr defaultColWidth="9.140625" defaultRowHeight="12.75"/>
  <cols>
    <col min="10" max="10" width="11.140625" style="0" bestFit="1" customWidth="1"/>
    <col min="11" max="11" width="11.7109375" style="0" customWidth="1"/>
  </cols>
  <sheetData>
    <row r="1" spans="1:11" ht="12.75">
      <c r="A1" s="181" t="s">
        <v>159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342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2.75">
      <c r="A4" s="191" t="s">
        <v>339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34.5" thickBot="1">
      <c r="A5" s="194" t="s">
        <v>61</v>
      </c>
      <c r="B5" s="195"/>
      <c r="C5" s="195"/>
      <c r="D5" s="195"/>
      <c r="E5" s="195"/>
      <c r="F5" s="195"/>
      <c r="G5" s="195"/>
      <c r="H5" s="196"/>
      <c r="I5" s="76" t="s">
        <v>288</v>
      </c>
      <c r="J5" s="77" t="s">
        <v>115</v>
      </c>
      <c r="K5" s="78" t="s">
        <v>116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0">
        <v>2</v>
      </c>
      <c r="J6" s="79">
        <v>3</v>
      </c>
      <c r="K6" s="79">
        <v>4</v>
      </c>
    </row>
    <row r="7" spans="1:11" ht="12.7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2.75">
      <c r="A8" s="201" t="s">
        <v>62</v>
      </c>
      <c r="B8" s="202"/>
      <c r="C8" s="202"/>
      <c r="D8" s="202"/>
      <c r="E8" s="202"/>
      <c r="F8" s="202"/>
      <c r="G8" s="202"/>
      <c r="H8" s="203"/>
      <c r="I8" s="6">
        <v>1</v>
      </c>
      <c r="J8" s="11">
        <v>0</v>
      </c>
      <c r="K8" s="11">
        <v>0</v>
      </c>
    </row>
    <row r="9" spans="1:11" ht="12.75">
      <c r="A9" s="204" t="s">
        <v>13</v>
      </c>
      <c r="B9" s="205"/>
      <c r="C9" s="205"/>
      <c r="D9" s="205"/>
      <c r="E9" s="205"/>
      <c r="F9" s="205"/>
      <c r="G9" s="205"/>
      <c r="H9" s="206"/>
      <c r="I9" s="4">
        <v>2</v>
      </c>
      <c r="J9" s="12">
        <f>J10+J17+J27+J36+J40</f>
        <v>1152150949</v>
      </c>
      <c r="K9" s="12">
        <f>K10+K17+K27+K36+K40</f>
        <v>1135140205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2011664</v>
      </c>
      <c r="K10" s="12">
        <f>SUM(K11:K16)</f>
        <v>1168680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0</v>
      </c>
      <c r="K11" s="13">
        <v>0</v>
      </c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19">
        <v>2011664</v>
      </c>
      <c r="K12" s="125">
        <v>1168680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>
        <v>0</v>
      </c>
      <c r="K13" s="13">
        <v>0</v>
      </c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>
        <v>0</v>
      </c>
      <c r="K14" s="13">
        <v>0</v>
      </c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0</v>
      </c>
      <c r="K15" s="13">
        <v>0</v>
      </c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>
        <v>0</v>
      </c>
      <c r="K16" s="13">
        <v>0</v>
      </c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1149918885</v>
      </c>
      <c r="K17" s="12">
        <f>SUM(K18:K26)</f>
        <v>1133751125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19">
        <v>469634438</v>
      </c>
      <c r="K18" s="125">
        <v>471768673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19">
        <v>656964075</v>
      </c>
      <c r="K19" s="125">
        <v>636569289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19">
        <v>18630605</v>
      </c>
      <c r="K20" s="125">
        <v>19812526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19">
        <v>0</v>
      </c>
      <c r="K21" s="13">
        <v>0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19">
        <v>3485764</v>
      </c>
      <c r="K22" s="125">
        <v>3485764</v>
      </c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19">
        <v>0</v>
      </c>
      <c r="K23" s="13">
        <v>0</v>
      </c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19">
        <v>1204003</v>
      </c>
      <c r="K24" s="125">
        <v>2114873</v>
      </c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0</v>
      </c>
      <c r="K25" s="13">
        <v>0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>
        <v>0</v>
      </c>
      <c r="K26" s="13">
        <v>0</v>
      </c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220400</v>
      </c>
      <c r="K27" s="12">
        <f>SUM(K28:K35)</f>
        <v>220400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19">
        <v>20000</v>
      </c>
      <c r="K28" s="125">
        <v>20000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>
        <v>0</v>
      </c>
      <c r="K29" s="13">
        <v>0</v>
      </c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0</v>
      </c>
      <c r="K30" s="13">
        <v>0</v>
      </c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>
        <v>0</v>
      </c>
      <c r="K31" s="13">
        <v>0</v>
      </c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19">
        <v>200400</v>
      </c>
      <c r="K32" s="125">
        <v>200400</v>
      </c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>
        <v>0</v>
      </c>
      <c r="K33" s="13">
        <v>0</v>
      </c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>
        <v>0</v>
      </c>
      <c r="K34" s="13">
        <v>0</v>
      </c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>
        <v>0</v>
      </c>
      <c r="K35" s="13">
        <v>0</v>
      </c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>
        <v>0</v>
      </c>
      <c r="K37" s="13">
        <v>0</v>
      </c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>
        <v>0</v>
      </c>
      <c r="K38" s="13">
        <v>0</v>
      </c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>
        <v>0</v>
      </c>
      <c r="K39" s="13">
        <v>0</v>
      </c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>
        <v>0</v>
      </c>
      <c r="K40" s="13">
        <v>0</v>
      </c>
    </row>
    <row r="41" spans="1:11" ht="12.75">
      <c r="A41" s="204" t="s">
        <v>248</v>
      </c>
      <c r="B41" s="205"/>
      <c r="C41" s="205"/>
      <c r="D41" s="205"/>
      <c r="E41" s="205"/>
      <c r="F41" s="205"/>
      <c r="G41" s="205"/>
      <c r="H41" s="206"/>
      <c r="I41" s="4">
        <v>34</v>
      </c>
      <c r="J41" s="12">
        <f>J42+J50+J57+J65</f>
        <v>56615571</v>
      </c>
      <c r="K41" s="12">
        <f>K42+K50+K57+K65</f>
        <v>58077144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3387302</v>
      </c>
      <c r="K42" s="12">
        <f>SUM(K43:K49)</f>
        <v>3761919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19">
        <v>1667878</v>
      </c>
      <c r="K43" s="119">
        <v>2159237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0</v>
      </c>
      <c r="K44" s="13">
        <v>0</v>
      </c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0</v>
      </c>
      <c r="K45" s="13">
        <v>0</v>
      </c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19">
        <v>1719424</v>
      </c>
      <c r="K46" s="125">
        <v>1602682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0</v>
      </c>
      <c r="K47" s="13">
        <v>0</v>
      </c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0</v>
      </c>
      <c r="K48" s="13">
        <v>0</v>
      </c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>
        <v>0</v>
      </c>
      <c r="K49" s="13">
        <v>0</v>
      </c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15887845</v>
      </c>
      <c r="K50" s="12">
        <f>SUM(K51:K56)</f>
        <v>15032588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0</v>
      </c>
      <c r="K51" s="13">
        <v>0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19">
        <v>10441840</v>
      </c>
      <c r="K52" s="125">
        <v>8221259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>
        <v>0</v>
      </c>
      <c r="K53" s="13">
        <v>0</v>
      </c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19">
        <v>152879</v>
      </c>
      <c r="K54" s="125">
        <v>259846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19">
        <v>4230795</v>
      </c>
      <c r="K55" s="125">
        <v>3791758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19">
        <v>1062331</v>
      </c>
      <c r="K56" s="125">
        <v>2759725</v>
      </c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36108336</v>
      </c>
      <c r="K57" s="12">
        <f>SUM(K58:K64)</f>
        <v>38860552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>
        <v>0</v>
      </c>
      <c r="K58" s="13">
        <v>0</v>
      </c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19">
        <v>36108336</v>
      </c>
      <c r="K59" s="125">
        <v>38111003</v>
      </c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>
        <v>0</v>
      </c>
      <c r="K60" s="13">
        <v>0</v>
      </c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>
        <v>0</v>
      </c>
      <c r="K61" s="13">
        <v>0</v>
      </c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>
        <v>0</v>
      </c>
      <c r="K62" s="13">
        <v>0</v>
      </c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0</v>
      </c>
      <c r="K63" s="125">
        <v>749549</v>
      </c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0</v>
      </c>
      <c r="K64" s="13">
        <v>0</v>
      </c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19">
        <v>1232088</v>
      </c>
      <c r="K65" s="125">
        <v>422085</v>
      </c>
    </row>
    <row r="66" spans="1:11" ht="12.75">
      <c r="A66" s="204" t="s">
        <v>58</v>
      </c>
      <c r="B66" s="205"/>
      <c r="C66" s="205"/>
      <c r="D66" s="205"/>
      <c r="E66" s="205"/>
      <c r="F66" s="205"/>
      <c r="G66" s="205"/>
      <c r="H66" s="206"/>
      <c r="I66" s="4">
        <v>59</v>
      </c>
      <c r="J66" s="119">
        <v>3280</v>
      </c>
      <c r="K66" s="125">
        <v>236101</v>
      </c>
    </row>
    <row r="67" spans="1:11" ht="12.75">
      <c r="A67" s="204" t="s">
        <v>249</v>
      </c>
      <c r="B67" s="205"/>
      <c r="C67" s="205"/>
      <c r="D67" s="205"/>
      <c r="E67" s="205"/>
      <c r="F67" s="205"/>
      <c r="G67" s="205"/>
      <c r="H67" s="206"/>
      <c r="I67" s="4">
        <v>60</v>
      </c>
      <c r="J67" s="12">
        <f>J8+J9+J41+J66</f>
        <v>1208769800</v>
      </c>
      <c r="K67" s="12">
        <f>K8+K9+K41+K66</f>
        <v>1193453450</v>
      </c>
    </row>
    <row r="68" spans="1:11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5">
        <v>61</v>
      </c>
      <c r="J68" s="14">
        <v>201337</v>
      </c>
      <c r="K68" s="126">
        <v>216240</v>
      </c>
    </row>
    <row r="69" spans="1:11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201" t="s">
        <v>199</v>
      </c>
      <c r="B70" s="202"/>
      <c r="C70" s="202"/>
      <c r="D70" s="202"/>
      <c r="E70" s="202"/>
      <c r="F70" s="202"/>
      <c r="G70" s="202"/>
      <c r="H70" s="203"/>
      <c r="I70" s="6">
        <v>62</v>
      </c>
      <c r="J70" s="20">
        <f>J71+J72+J73+J79+J80+J83+J86</f>
        <v>911978354</v>
      </c>
      <c r="K70" s="20">
        <f>K71+K72+K73+K79+K80+K83+K86</f>
        <v>757972789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19">
        <v>185315700</v>
      </c>
      <c r="K71" s="125">
        <v>185315700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19">
        <v>8630224</v>
      </c>
      <c r="K72" s="125">
        <v>8630224</v>
      </c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9593340</v>
      </c>
      <c r="K73" s="12">
        <f>K74+K75-K76+K77+K78</f>
        <v>9593340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19">
        <v>9593340</v>
      </c>
      <c r="K74" s="125">
        <v>9593340</v>
      </c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19">
        <v>13516158</v>
      </c>
      <c r="K75" s="125">
        <v>13516158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19">
        <v>13516158</v>
      </c>
      <c r="K76" s="125">
        <v>13516158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>
        <v>0</v>
      </c>
      <c r="K77" s="13">
        <v>0</v>
      </c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0</v>
      </c>
      <c r="K78" s="13">
        <v>0</v>
      </c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19">
        <v>653240630</v>
      </c>
      <c r="K79" s="125">
        <v>515963920</v>
      </c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65115270</v>
      </c>
      <c r="K80" s="12">
        <f>K81-K82</f>
        <v>63484190</v>
      </c>
    </row>
    <row r="81" spans="1:11" ht="12.75">
      <c r="A81" s="213" t="s">
        <v>175</v>
      </c>
      <c r="B81" s="214"/>
      <c r="C81" s="214"/>
      <c r="D81" s="214"/>
      <c r="E81" s="214"/>
      <c r="F81" s="214"/>
      <c r="G81" s="214"/>
      <c r="H81" s="215"/>
      <c r="I81" s="4">
        <v>73</v>
      </c>
      <c r="J81" s="119">
        <v>65115270</v>
      </c>
      <c r="K81" s="125">
        <v>63484190</v>
      </c>
    </row>
    <row r="82" spans="1:11" ht="12.75">
      <c r="A82" s="213" t="s">
        <v>176</v>
      </c>
      <c r="B82" s="214"/>
      <c r="C82" s="214"/>
      <c r="D82" s="214"/>
      <c r="E82" s="214"/>
      <c r="F82" s="214"/>
      <c r="G82" s="214"/>
      <c r="H82" s="215"/>
      <c r="I82" s="4">
        <v>74</v>
      </c>
      <c r="J82" s="13">
        <v>0</v>
      </c>
      <c r="K82" s="13">
        <v>0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-9916810</v>
      </c>
      <c r="K83" s="12">
        <f>K84-K85</f>
        <v>-25014585</v>
      </c>
    </row>
    <row r="84" spans="1:11" ht="12.75">
      <c r="A84" s="213" t="s">
        <v>177</v>
      </c>
      <c r="B84" s="214"/>
      <c r="C84" s="214"/>
      <c r="D84" s="214"/>
      <c r="E84" s="214"/>
      <c r="F84" s="214"/>
      <c r="G84" s="214"/>
      <c r="H84" s="215"/>
      <c r="I84" s="4">
        <v>76</v>
      </c>
      <c r="J84" s="13">
        <v>0</v>
      </c>
      <c r="K84" s="13">
        <v>0</v>
      </c>
    </row>
    <row r="85" spans="1:11" ht="12.75">
      <c r="A85" s="213" t="s">
        <v>178</v>
      </c>
      <c r="B85" s="214"/>
      <c r="C85" s="214"/>
      <c r="D85" s="214"/>
      <c r="E85" s="214"/>
      <c r="F85" s="214"/>
      <c r="G85" s="214"/>
      <c r="H85" s="215"/>
      <c r="I85" s="4">
        <v>77</v>
      </c>
      <c r="J85" s="119">
        <v>9916810</v>
      </c>
      <c r="K85" s="125">
        <v>25014585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>
        <v>0</v>
      </c>
      <c r="K86" s="13">
        <v>0</v>
      </c>
    </row>
    <row r="87" spans="1:11" ht="12.75">
      <c r="A87" s="204" t="s">
        <v>19</v>
      </c>
      <c r="B87" s="205"/>
      <c r="C87" s="205"/>
      <c r="D87" s="205"/>
      <c r="E87" s="205"/>
      <c r="F87" s="205"/>
      <c r="G87" s="205"/>
      <c r="H87" s="20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0</v>
      </c>
      <c r="K88" s="13">
        <v>0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>
        <v>0</v>
      </c>
      <c r="K89" s="13">
        <v>0</v>
      </c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0</v>
      </c>
      <c r="K90" s="13">
        <v>0</v>
      </c>
    </row>
    <row r="91" spans="1:11" ht="12.75">
      <c r="A91" s="204" t="s">
        <v>20</v>
      </c>
      <c r="B91" s="205"/>
      <c r="C91" s="205"/>
      <c r="D91" s="205"/>
      <c r="E91" s="205"/>
      <c r="F91" s="205"/>
      <c r="G91" s="205"/>
      <c r="H91" s="206"/>
      <c r="I91" s="4">
        <v>83</v>
      </c>
      <c r="J91" s="12">
        <f>SUM(J92:J100)</f>
        <v>200130958</v>
      </c>
      <c r="K91" s="12">
        <f>SUM(K92:K100)</f>
        <v>321237940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>
        <v>0</v>
      </c>
      <c r="K92" s="13">
        <v>0</v>
      </c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>
        <v>0</v>
      </c>
      <c r="K93" s="13">
        <v>0</v>
      </c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19">
        <v>200130958</v>
      </c>
      <c r="K94" s="125">
        <v>192246960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>
        <v>0</v>
      </c>
      <c r="K95" s="13">
        <v>0</v>
      </c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>
        <v>0</v>
      </c>
      <c r="K96" s="13">
        <v>0</v>
      </c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>
        <v>0</v>
      </c>
      <c r="K97" s="13">
        <v>0</v>
      </c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>
        <v>0</v>
      </c>
      <c r="K98" s="13">
        <v>0</v>
      </c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0</v>
      </c>
      <c r="K99" s="13">
        <v>0</v>
      </c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0</v>
      </c>
      <c r="K100" s="13">
        <v>128990980</v>
      </c>
    </row>
    <row r="101" spans="1:11" ht="12.75">
      <c r="A101" s="204" t="s">
        <v>21</v>
      </c>
      <c r="B101" s="205"/>
      <c r="C101" s="205"/>
      <c r="D101" s="205"/>
      <c r="E101" s="205"/>
      <c r="F101" s="205"/>
      <c r="G101" s="205"/>
      <c r="H101" s="206"/>
      <c r="I101" s="4">
        <v>93</v>
      </c>
      <c r="J101" s="12">
        <f>SUM(J102:J113)</f>
        <v>96557632</v>
      </c>
      <c r="K101" s="12">
        <f>SUM(K102:K113)</f>
        <v>112873940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/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19">
        <v>53742768</v>
      </c>
      <c r="K104" s="125">
        <v>53727395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19">
        <v>2824950</v>
      </c>
      <c r="K105" s="125">
        <v>3229374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19">
        <v>26610381</v>
      </c>
      <c r="K106" s="125">
        <v>37156636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>
        <v>0</v>
      </c>
      <c r="K107" s="125">
        <v>900000</v>
      </c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>
        <v>0</v>
      </c>
      <c r="K108" s="13">
        <v>0</v>
      </c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19">
        <v>1264768</v>
      </c>
      <c r="K109" s="125">
        <v>1466221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19">
        <v>12114765</v>
      </c>
      <c r="K110" s="119">
        <v>16394314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>
        <v>0</v>
      </c>
      <c r="K111" s="13">
        <v>0</v>
      </c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>
        <v>0</v>
      </c>
      <c r="K112" s="13">
        <v>0</v>
      </c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19">
        <v>0</v>
      </c>
      <c r="K113" s="13">
        <v>0</v>
      </c>
    </row>
    <row r="114" spans="1:11" ht="12.75">
      <c r="A114" s="204" t="s">
        <v>1</v>
      </c>
      <c r="B114" s="205"/>
      <c r="C114" s="205"/>
      <c r="D114" s="205"/>
      <c r="E114" s="205"/>
      <c r="F114" s="205"/>
      <c r="G114" s="205"/>
      <c r="H114" s="206"/>
      <c r="I114" s="4">
        <v>106</v>
      </c>
      <c r="J114" s="119">
        <v>102856</v>
      </c>
      <c r="K114" s="125">
        <v>1368781</v>
      </c>
    </row>
    <row r="115" spans="1:11" ht="12.75">
      <c r="A115" s="204" t="s">
        <v>25</v>
      </c>
      <c r="B115" s="205"/>
      <c r="C115" s="205"/>
      <c r="D115" s="205"/>
      <c r="E115" s="205"/>
      <c r="F115" s="205"/>
      <c r="G115" s="205"/>
      <c r="H115" s="206"/>
      <c r="I115" s="4">
        <v>107</v>
      </c>
      <c r="J115" s="12">
        <f>J70+J87+J91+J101+J114</f>
        <v>1208769800</v>
      </c>
      <c r="K115" s="12">
        <f>K70+K87+K91+K101+K114</f>
        <v>1193453450</v>
      </c>
    </row>
    <row r="116" spans="1:11" ht="12.75">
      <c r="A116" s="221" t="s">
        <v>59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0">
        <v>201337</v>
      </c>
      <c r="K116" s="126">
        <v>216240</v>
      </c>
    </row>
    <row r="117" spans="1:11" ht="12.75">
      <c r="A117" s="210" t="s">
        <v>289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.75">
      <c r="A118" s="201" t="s">
        <v>193</v>
      </c>
      <c r="B118" s="202"/>
      <c r="C118" s="202"/>
      <c r="D118" s="202"/>
      <c r="E118" s="202"/>
      <c r="F118" s="202"/>
      <c r="G118" s="202"/>
      <c r="H118" s="202"/>
      <c r="I118" s="227"/>
      <c r="J118" s="227"/>
      <c r="K118" s="228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216" t="s">
        <v>9</v>
      </c>
      <c r="B120" s="217"/>
      <c r="C120" s="217"/>
      <c r="D120" s="217"/>
      <c r="E120" s="217"/>
      <c r="F120" s="217"/>
      <c r="G120" s="217"/>
      <c r="H120" s="21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9" t="s">
        <v>102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1" ht="12.7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8:H8"/>
    <mergeCell ref="A9:H9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0">
      <selection activeCell="K67" sqref="K67"/>
    </sheetView>
  </sheetViews>
  <sheetFormatPr defaultColWidth="9.140625" defaultRowHeight="12.75"/>
  <cols>
    <col min="9" max="9" width="7.140625" style="0" customWidth="1"/>
    <col min="10" max="10" width="9.8515625" style="0" bestFit="1" customWidth="1"/>
    <col min="11" max="11" width="10.7109375" style="0" customWidth="1"/>
  </cols>
  <sheetData>
    <row r="1" spans="1:11" ht="12.75">
      <c r="A1" s="181" t="s">
        <v>160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343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9" t="s">
        <v>339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32" t="s">
        <v>61</v>
      </c>
      <c r="B5" s="232"/>
      <c r="C5" s="232"/>
      <c r="D5" s="232"/>
      <c r="E5" s="232"/>
      <c r="F5" s="232"/>
      <c r="G5" s="232"/>
      <c r="H5" s="232"/>
      <c r="I5" s="76" t="s">
        <v>290</v>
      </c>
      <c r="J5" s="78" t="s">
        <v>156</v>
      </c>
      <c r="K5" s="78" t="s">
        <v>157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0">
        <v>2</v>
      </c>
      <c r="J6" s="79">
        <v>3</v>
      </c>
      <c r="K6" s="79">
        <v>4</v>
      </c>
    </row>
    <row r="7" spans="1:11" ht="12.75">
      <c r="A7" s="201" t="s">
        <v>26</v>
      </c>
      <c r="B7" s="202"/>
      <c r="C7" s="202"/>
      <c r="D7" s="202"/>
      <c r="E7" s="202"/>
      <c r="F7" s="202"/>
      <c r="G7" s="202"/>
      <c r="H7" s="203"/>
      <c r="I7" s="6">
        <v>111</v>
      </c>
      <c r="J7" s="20">
        <f>SUM(J8:J9)</f>
        <v>183896712</v>
      </c>
      <c r="K7" s="20">
        <f>SUM(K8:K9)</f>
        <v>177372422</v>
      </c>
    </row>
    <row r="8" spans="1:11" ht="12.75">
      <c r="A8" s="204" t="s">
        <v>158</v>
      </c>
      <c r="B8" s="205"/>
      <c r="C8" s="205"/>
      <c r="D8" s="205"/>
      <c r="E8" s="205"/>
      <c r="F8" s="205"/>
      <c r="G8" s="205"/>
      <c r="H8" s="206"/>
      <c r="I8" s="4">
        <v>112</v>
      </c>
      <c r="J8" s="119">
        <v>158980047</v>
      </c>
      <c r="K8" s="125">
        <v>176624887</v>
      </c>
    </row>
    <row r="9" spans="1:11" ht="12.75">
      <c r="A9" s="204" t="s">
        <v>106</v>
      </c>
      <c r="B9" s="205"/>
      <c r="C9" s="205"/>
      <c r="D9" s="205"/>
      <c r="E9" s="205"/>
      <c r="F9" s="205"/>
      <c r="G9" s="205"/>
      <c r="H9" s="206"/>
      <c r="I9" s="4">
        <v>113</v>
      </c>
      <c r="J9" s="119">
        <v>24916665</v>
      </c>
      <c r="K9" s="125">
        <v>747535</v>
      </c>
    </row>
    <row r="10" spans="1:11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2">
        <f>J11+J12+J16+J20+J21+J22+J25+J26</f>
        <v>176377615</v>
      </c>
      <c r="K10" s="12">
        <f>K11+K12+K16+K20+K21+K22+K25+K26</f>
        <v>185991096</v>
      </c>
    </row>
    <row r="11" spans="1:11" ht="12.75">
      <c r="A11" s="204" t="s">
        <v>107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3">
        <v>0</v>
      </c>
      <c r="K11" s="13">
        <v>0</v>
      </c>
    </row>
    <row r="12" spans="1:11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2">
        <f>SUM(J13:J15)</f>
        <v>56121781</v>
      </c>
      <c r="K12" s="12">
        <f>SUM(K13:K15)</f>
        <v>59671878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19">
        <v>36549758</v>
      </c>
      <c r="K13" s="125">
        <v>35513380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19">
        <v>8196569</v>
      </c>
      <c r="K14" s="125">
        <v>9594779</v>
      </c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19">
        <v>11375454</v>
      </c>
      <c r="K15" s="125">
        <v>14563719</v>
      </c>
    </row>
    <row r="16" spans="1:11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2">
        <f>SUM(J17:J19)</f>
        <v>42013750</v>
      </c>
      <c r="K16" s="12">
        <f>SUM(K17:K19)</f>
        <v>45338328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19">
        <v>26039043</v>
      </c>
      <c r="K17" s="125">
        <v>27925365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19">
        <v>10073197</v>
      </c>
      <c r="K18" s="125">
        <v>10925219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19">
        <v>5901510</v>
      </c>
      <c r="K19" s="125">
        <v>6487744</v>
      </c>
    </row>
    <row r="20" spans="1:11" ht="12.75">
      <c r="A20" s="204" t="s">
        <v>108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19">
        <v>59198058</v>
      </c>
      <c r="K20" s="125">
        <v>62047482</v>
      </c>
    </row>
    <row r="21" spans="1:11" ht="12.75">
      <c r="A21" s="204" t="s">
        <v>109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19">
        <v>11583553</v>
      </c>
      <c r="K21" s="125">
        <v>11602491</v>
      </c>
    </row>
    <row r="22" spans="1:11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2">
        <f>SUM(J23:J24)</f>
        <v>295364</v>
      </c>
      <c r="K22" s="12">
        <f>SUM(K23:K24)</f>
        <v>597206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0</v>
      </c>
      <c r="K23" s="13">
        <v>0</v>
      </c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19">
        <v>295364</v>
      </c>
      <c r="K24" s="125">
        <v>597206</v>
      </c>
    </row>
    <row r="25" spans="1:11" ht="12.75">
      <c r="A25" s="204" t="s">
        <v>110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19">
        <v>0</v>
      </c>
      <c r="K25" s="13">
        <v>0</v>
      </c>
    </row>
    <row r="26" spans="1:11" ht="12.75">
      <c r="A26" s="204" t="s">
        <v>52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19">
        <v>7165109</v>
      </c>
      <c r="K26" s="125">
        <v>6733711</v>
      </c>
    </row>
    <row r="27" spans="1:11" ht="12.75">
      <c r="A27" s="204" t="s">
        <v>221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2">
        <f>SUM(J28:J32)</f>
        <v>2251537</v>
      </c>
      <c r="K27" s="12">
        <f>SUM(K28:K32)</f>
        <v>2835938</v>
      </c>
    </row>
    <row r="28" spans="1:11" ht="12.75">
      <c r="A28" s="204" t="s">
        <v>235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3">
        <v>0</v>
      </c>
      <c r="K28" s="13">
        <v>0</v>
      </c>
    </row>
    <row r="29" spans="1:11" ht="12.75">
      <c r="A29" s="204" t="s">
        <v>161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19">
        <v>2251537</v>
      </c>
      <c r="K29" s="125">
        <v>2835938</v>
      </c>
    </row>
    <row r="30" spans="1:11" ht="12.75">
      <c r="A30" s="204" t="s">
        <v>145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3">
        <v>0</v>
      </c>
      <c r="K30" s="13">
        <v>0</v>
      </c>
    </row>
    <row r="31" spans="1:11" ht="12.75">
      <c r="A31" s="204" t="s">
        <v>231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3">
        <v>0</v>
      </c>
      <c r="K31" s="13">
        <v>0</v>
      </c>
    </row>
    <row r="32" spans="1:11" ht="12.75">
      <c r="A32" s="204" t="s">
        <v>146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3">
        <v>0</v>
      </c>
      <c r="K32" s="13">
        <v>0</v>
      </c>
    </row>
    <row r="33" spans="1:11" ht="12.75">
      <c r="A33" s="204" t="s">
        <v>222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2">
        <f>SUM(J34:J37)</f>
        <v>19385693</v>
      </c>
      <c r="K33" s="12">
        <f>SUM(K34:K37)</f>
        <v>20893122</v>
      </c>
    </row>
    <row r="34" spans="1:11" ht="12.75">
      <c r="A34" s="204" t="s">
        <v>68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3">
        <v>0</v>
      </c>
      <c r="K34" s="13">
        <v>0</v>
      </c>
    </row>
    <row r="35" spans="1:11" ht="12.75">
      <c r="A35" s="204" t="s">
        <v>67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19">
        <v>16787890</v>
      </c>
      <c r="K35" s="125">
        <v>20893122</v>
      </c>
    </row>
    <row r="36" spans="1:11" ht="12.75">
      <c r="A36" s="204" t="s">
        <v>232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3">
        <v>0</v>
      </c>
      <c r="K36" s="13">
        <v>0</v>
      </c>
    </row>
    <row r="37" spans="1:11" ht="12.75">
      <c r="A37" s="204" t="s">
        <v>69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19">
        <v>2597803</v>
      </c>
      <c r="K37" s="125">
        <v>0</v>
      </c>
    </row>
    <row r="38" spans="1:11" ht="12.75">
      <c r="A38" s="204" t="s">
        <v>203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3">
        <v>0</v>
      </c>
      <c r="K38" s="13">
        <v>0</v>
      </c>
    </row>
    <row r="39" spans="1:11" ht="12.75">
      <c r="A39" s="204" t="s">
        <v>204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3">
        <v>0</v>
      </c>
      <c r="K39" s="13">
        <v>0</v>
      </c>
    </row>
    <row r="40" spans="1:11" ht="12.75">
      <c r="A40" s="204" t="s">
        <v>233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19">
        <v>85629</v>
      </c>
      <c r="K40" s="125">
        <v>1666741</v>
      </c>
    </row>
    <row r="41" spans="1:11" ht="12.75">
      <c r="A41" s="204" t="s">
        <v>234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19">
        <v>387380</v>
      </c>
      <c r="K41" s="125">
        <v>5468</v>
      </c>
    </row>
    <row r="42" spans="1:11" ht="12.75">
      <c r="A42" s="204" t="s">
        <v>223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2">
        <f>J7+J27+J38+J40</f>
        <v>186233878</v>
      </c>
      <c r="K42" s="12">
        <f>K7+K27+K38+K40</f>
        <v>181875101</v>
      </c>
    </row>
    <row r="43" spans="1:11" ht="12.75">
      <c r="A43" s="204" t="s">
        <v>224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2">
        <f>J10+J33+J39+J41</f>
        <v>196150688</v>
      </c>
      <c r="K43" s="12">
        <f>K10+K33+K39+K41</f>
        <v>206889686</v>
      </c>
    </row>
    <row r="44" spans="1:11" ht="12.75">
      <c r="A44" s="204" t="s">
        <v>244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2">
        <f>J42-J43</f>
        <v>-9916810</v>
      </c>
      <c r="K44" s="12">
        <f>K42-K43</f>
        <v>-25014585</v>
      </c>
    </row>
    <row r="45" spans="1:11" ht="12.75">
      <c r="A45" s="213" t="s">
        <v>226</v>
      </c>
      <c r="B45" s="214"/>
      <c r="C45" s="214"/>
      <c r="D45" s="214"/>
      <c r="E45" s="214"/>
      <c r="F45" s="214"/>
      <c r="G45" s="214"/>
      <c r="H45" s="21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13" t="s">
        <v>227</v>
      </c>
      <c r="B46" s="214"/>
      <c r="C46" s="214"/>
      <c r="D46" s="214"/>
      <c r="E46" s="214"/>
      <c r="F46" s="214"/>
      <c r="G46" s="214"/>
      <c r="H46" s="215"/>
      <c r="I46" s="4">
        <v>150</v>
      </c>
      <c r="J46" s="12">
        <f>IF(J43&gt;J42,J43-J42,0)</f>
        <v>9916810</v>
      </c>
      <c r="K46" s="12">
        <f>IF(K43&gt;K42,K43-K42,0)</f>
        <v>25014585</v>
      </c>
    </row>
    <row r="47" spans="1:11" ht="12.75">
      <c r="A47" s="204" t="s">
        <v>225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3">
        <v>0</v>
      </c>
      <c r="K47" s="13">
        <v>0</v>
      </c>
    </row>
    <row r="48" spans="1:11" ht="12.75">
      <c r="A48" s="204" t="s">
        <v>245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2">
        <f>J44-J47</f>
        <v>-9916810</v>
      </c>
      <c r="K48" s="12">
        <f>K44-K47</f>
        <v>-25014585</v>
      </c>
    </row>
    <row r="49" spans="1:11" ht="12.75">
      <c r="A49" s="213" t="s">
        <v>200</v>
      </c>
      <c r="B49" s="214"/>
      <c r="C49" s="214"/>
      <c r="D49" s="214"/>
      <c r="E49" s="214"/>
      <c r="F49" s="214"/>
      <c r="G49" s="214"/>
      <c r="H49" s="215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3" t="s">
        <v>228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9916810</v>
      </c>
      <c r="K50" s="18">
        <f>IF(K48&lt;0,-K48,0)</f>
        <v>25014585</v>
      </c>
    </row>
    <row r="51" spans="1:11" ht="12.75">
      <c r="A51" s="210" t="s">
        <v>120</v>
      </c>
      <c r="B51" s="224"/>
      <c r="C51" s="224"/>
      <c r="D51" s="224"/>
      <c r="E51" s="224"/>
      <c r="F51" s="224"/>
      <c r="G51" s="224"/>
      <c r="H51" s="224"/>
      <c r="I51" s="236"/>
      <c r="J51" s="236"/>
      <c r="K51" s="237"/>
    </row>
    <row r="52" spans="1:11" ht="12.75">
      <c r="A52" s="201" t="s">
        <v>194</v>
      </c>
      <c r="B52" s="202"/>
      <c r="C52" s="202"/>
      <c r="D52" s="202"/>
      <c r="E52" s="202"/>
      <c r="F52" s="202"/>
      <c r="G52" s="202"/>
      <c r="H52" s="202"/>
      <c r="I52" s="227"/>
      <c r="J52" s="227"/>
      <c r="K52" s="228"/>
    </row>
    <row r="53" spans="1:11" ht="12.75">
      <c r="A53" s="238" t="s">
        <v>242</v>
      </c>
      <c r="B53" s="239"/>
      <c r="C53" s="239"/>
      <c r="D53" s="239"/>
      <c r="E53" s="239"/>
      <c r="F53" s="239"/>
      <c r="G53" s="239"/>
      <c r="H53" s="240"/>
      <c r="I53" s="4">
        <v>155</v>
      </c>
      <c r="J53" s="13"/>
      <c r="K53" s="13"/>
    </row>
    <row r="54" spans="1:11" ht="12.75">
      <c r="A54" s="238" t="s">
        <v>243</v>
      </c>
      <c r="B54" s="239"/>
      <c r="C54" s="239"/>
      <c r="D54" s="239"/>
      <c r="E54" s="239"/>
      <c r="F54" s="239"/>
      <c r="G54" s="239"/>
      <c r="H54" s="240"/>
      <c r="I54" s="4">
        <v>156</v>
      </c>
      <c r="J54" s="14"/>
      <c r="K54" s="14"/>
    </row>
    <row r="55" spans="1:11" ht="12.75">
      <c r="A55" s="210" t="s">
        <v>197</v>
      </c>
      <c r="B55" s="224"/>
      <c r="C55" s="224"/>
      <c r="D55" s="224"/>
      <c r="E55" s="224"/>
      <c r="F55" s="224"/>
      <c r="G55" s="224"/>
      <c r="H55" s="224"/>
      <c r="I55" s="236"/>
      <c r="J55" s="236"/>
      <c r="K55" s="237"/>
    </row>
    <row r="56" spans="1:11" ht="12.75">
      <c r="A56" s="201" t="s">
        <v>212</v>
      </c>
      <c r="B56" s="202"/>
      <c r="C56" s="202"/>
      <c r="D56" s="202"/>
      <c r="E56" s="202"/>
      <c r="F56" s="202"/>
      <c r="G56" s="202"/>
      <c r="H56" s="203"/>
      <c r="I56" s="21">
        <v>157</v>
      </c>
      <c r="J56" s="11">
        <f>J48</f>
        <v>-9916810</v>
      </c>
      <c r="K56" s="11">
        <f>K48</f>
        <v>-25014585</v>
      </c>
    </row>
    <row r="57" spans="1:11" ht="12.75">
      <c r="A57" s="204" t="s">
        <v>229</v>
      </c>
      <c r="B57" s="205"/>
      <c r="C57" s="205"/>
      <c r="D57" s="205"/>
      <c r="E57" s="205"/>
      <c r="F57" s="205"/>
      <c r="G57" s="205"/>
      <c r="H57" s="206"/>
      <c r="I57" s="4">
        <v>158</v>
      </c>
      <c r="J57" s="12">
        <f>SUM(J58:J64)</f>
        <v>0</v>
      </c>
      <c r="K57" s="12">
        <f>SUM(K58:K64)</f>
        <v>21801888</v>
      </c>
    </row>
    <row r="58" spans="1:11" ht="12.75">
      <c r="A58" s="204" t="s">
        <v>236</v>
      </c>
      <c r="B58" s="205"/>
      <c r="C58" s="205"/>
      <c r="D58" s="205"/>
      <c r="E58" s="205"/>
      <c r="F58" s="205"/>
      <c r="G58" s="205"/>
      <c r="H58" s="206"/>
      <c r="I58" s="4">
        <v>159</v>
      </c>
      <c r="J58" s="13"/>
      <c r="K58" s="13"/>
    </row>
    <row r="59" spans="1:11" ht="12.75">
      <c r="A59" s="204" t="s">
        <v>237</v>
      </c>
      <c r="B59" s="205"/>
      <c r="C59" s="205"/>
      <c r="D59" s="205"/>
      <c r="E59" s="205"/>
      <c r="F59" s="205"/>
      <c r="G59" s="205"/>
      <c r="H59" s="206"/>
      <c r="I59" s="4">
        <v>160</v>
      </c>
      <c r="J59" s="13"/>
      <c r="K59" s="13">
        <v>21801888</v>
      </c>
    </row>
    <row r="60" spans="1:11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4">
        <v>161</v>
      </c>
      <c r="J60" s="13"/>
      <c r="K60" s="13"/>
    </row>
    <row r="61" spans="1:11" ht="12.75">
      <c r="A61" s="204" t="s">
        <v>238</v>
      </c>
      <c r="B61" s="205"/>
      <c r="C61" s="205"/>
      <c r="D61" s="205"/>
      <c r="E61" s="205"/>
      <c r="F61" s="205"/>
      <c r="G61" s="205"/>
      <c r="H61" s="206"/>
      <c r="I61" s="4">
        <v>162</v>
      </c>
      <c r="J61" s="13"/>
      <c r="K61" s="13"/>
    </row>
    <row r="62" spans="1:11" ht="12.75">
      <c r="A62" s="204" t="s">
        <v>239</v>
      </c>
      <c r="B62" s="205"/>
      <c r="C62" s="205"/>
      <c r="D62" s="205"/>
      <c r="E62" s="205"/>
      <c r="F62" s="205"/>
      <c r="G62" s="205"/>
      <c r="H62" s="206"/>
      <c r="I62" s="4">
        <v>163</v>
      </c>
      <c r="J62" s="13"/>
      <c r="K62" s="13"/>
    </row>
    <row r="63" spans="1:11" ht="12.75">
      <c r="A63" s="204" t="s">
        <v>240</v>
      </c>
      <c r="B63" s="205"/>
      <c r="C63" s="205"/>
      <c r="D63" s="205"/>
      <c r="E63" s="205"/>
      <c r="F63" s="205"/>
      <c r="G63" s="205"/>
      <c r="H63" s="206"/>
      <c r="I63" s="4">
        <v>164</v>
      </c>
      <c r="J63" s="13"/>
      <c r="K63" s="13"/>
    </row>
    <row r="64" spans="1:11" ht="12.75">
      <c r="A64" s="204" t="s">
        <v>241</v>
      </c>
      <c r="B64" s="205"/>
      <c r="C64" s="205"/>
      <c r="D64" s="205"/>
      <c r="E64" s="205"/>
      <c r="F64" s="205"/>
      <c r="G64" s="205"/>
      <c r="H64" s="206"/>
      <c r="I64" s="4">
        <v>165</v>
      </c>
      <c r="J64" s="13"/>
      <c r="K64" s="13"/>
    </row>
    <row r="65" spans="1:11" ht="12.75">
      <c r="A65" s="204" t="s">
        <v>230</v>
      </c>
      <c r="B65" s="205"/>
      <c r="C65" s="205"/>
      <c r="D65" s="205"/>
      <c r="E65" s="205"/>
      <c r="F65" s="205"/>
      <c r="G65" s="205"/>
      <c r="H65" s="206"/>
      <c r="I65" s="4">
        <v>166</v>
      </c>
      <c r="J65" s="13"/>
      <c r="K65" s="13"/>
    </row>
    <row r="66" spans="1:11" ht="12.75">
      <c r="A66" s="204" t="s">
        <v>201</v>
      </c>
      <c r="B66" s="205"/>
      <c r="C66" s="205"/>
      <c r="D66" s="205"/>
      <c r="E66" s="205"/>
      <c r="F66" s="205"/>
      <c r="G66" s="205"/>
      <c r="H66" s="206"/>
      <c r="I66" s="4">
        <v>167</v>
      </c>
      <c r="J66" s="12">
        <f>J57-J65</f>
        <v>0</v>
      </c>
      <c r="K66" s="12">
        <f>K57-K65</f>
        <v>21801888</v>
      </c>
    </row>
    <row r="67" spans="1:11" ht="12.75">
      <c r="A67" s="204" t="s">
        <v>202</v>
      </c>
      <c r="B67" s="205"/>
      <c r="C67" s="205"/>
      <c r="D67" s="205"/>
      <c r="E67" s="205"/>
      <c r="F67" s="205"/>
      <c r="G67" s="205"/>
      <c r="H67" s="206"/>
      <c r="I67" s="4">
        <v>168</v>
      </c>
      <c r="J67" s="18">
        <f>J56+J66</f>
        <v>-9916810</v>
      </c>
      <c r="K67" s="18">
        <f>K56+K66</f>
        <v>-3212697</v>
      </c>
    </row>
    <row r="68" spans="1:11" ht="12.75">
      <c r="A68" s="210" t="s">
        <v>196</v>
      </c>
      <c r="B68" s="224"/>
      <c r="C68" s="224"/>
      <c r="D68" s="224"/>
      <c r="E68" s="224"/>
      <c r="F68" s="224"/>
      <c r="G68" s="224"/>
      <c r="H68" s="224"/>
      <c r="I68" s="236"/>
      <c r="J68" s="236"/>
      <c r="K68" s="237"/>
    </row>
    <row r="69" spans="1:11" ht="12.75">
      <c r="A69" s="201" t="s">
        <v>195</v>
      </c>
      <c r="B69" s="202"/>
      <c r="C69" s="202"/>
      <c r="D69" s="202"/>
      <c r="E69" s="202"/>
      <c r="F69" s="202"/>
      <c r="G69" s="202"/>
      <c r="H69" s="202"/>
      <c r="I69" s="227"/>
      <c r="J69" s="227"/>
      <c r="K69" s="228"/>
    </row>
    <row r="70" spans="1:11" ht="12.75">
      <c r="A70" s="238" t="s">
        <v>242</v>
      </c>
      <c r="B70" s="239"/>
      <c r="C70" s="239"/>
      <c r="D70" s="239"/>
      <c r="E70" s="239"/>
      <c r="F70" s="239"/>
      <c r="G70" s="239"/>
      <c r="H70" s="240"/>
      <c r="I70" s="4">
        <v>169</v>
      </c>
      <c r="J70" s="13"/>
      <c r="K70" s="13"/>
    </row>
    <row r="71" spans="1:11" ht="12.75">
      <c r="A71" s="241" t="s">
        <v>243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7" width="9.140625" style="81" customWidth="1"/>
    <col min="8" max="8" width="6.421875" style="81" customWidth="1"/>
    <col min="9" max="9" width="5.421875" style="81" customWidth="1"/>
    <col min="10" max="10" width="9.00390625" style="81" customWidth="1"/>
    <col min="11" max="11" width="9.8515625" style="81" customWidth="1"/>
    <col min="12" max="16384" width="9.140625" style="81" customWidth="1"/>
  </cols>
  <sheetData>
    <row r="1" spans="1:11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6"/>
      <c r="K1" s="183"/>
    </row>
    <row r="2" spans="1:11" ht="12.75">
      <c r="A2" s="248" t="s">
        <v>343</v>
      </c>
      <c r="B2" s="249"/>
      <c r="C2" s="249"/>
      <c r="D2" s="249"/>
      <c r="E2" s="249"/>
      <c r="F2" s="249"/>
      <c r="G2" s="249"/>
      <c r="H2" s="249"/>
      <c r="I2" s="249"/>
      <c r="J2" s="250"/>
      <c r="K2" s="247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1" t="s">
        <v>339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35.25" thickBot="1">
      <c r="A5" s="254" t="s">
        <v>61</v>
      </c>
      <c r="B5" s="254"/>
      <c r="C5" s="254"/>
      <c r="D5" s="254"/>
      <c r="E5" s="254"/>
      <c r="F5" s="254"/>
      <c r="G5" s="254"/>
      <c r="H5" s="254"/>
      <c r="I5" s="86" t="s">
        <v>290</v>
      </c>
      <c r="J5" s="87" t="s">
        <v>156</v>
      </c>
      <c r="K5" s="87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294</v>
      </c>
      <c r="K6" s="89" t="s">
        <v>295</v>
      </c>
    </row>
    <row r="7" spans="1:11" ht="12.75">
      <c r="A7" s="256" t="s">
        <v>162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121">
        <v>-9916810</v>
      </c>
      <c r="K8" s="125">
        <v>-3212697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121">
        <v>37396170</v>
      </c>
      <c r="K9" s="13">
        <v>40245594.4</v>
      </c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121">
        <v>2699226</v>
      </c>
      <c r="K10" s="13">
        <v>16331681</v>
      </c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0</v>
      </c>
      <c r="K11" s="13">
        <v>855257</v>
      </c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121">
        <v>771602</v>
      </c>
      <c r="K12" s="13"/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121">
        <v>0</v>
      </c>
      <c r="K13" s="13">
        <v>1265925</v>
      </c>
    </row>
    <row r="14" spans="1:11" ht="12.75">
      <c r="A14" s="204" t="s">
        <v>163</v>
      </c>
      <c r="B14" s="205"/>
      <c r="C14" s="205"/>
      <c r="D14" s="205"/>
      <c r="E14" s="205"/>
      <c r="F14" s="205"/>
      <c r="G14" s="205"/>
      <c r="H14" s="205"/>
      <c r="I14" s="4">
        <v>7</v>
      </c>
      <c r="J14" s="9">
        <f>SUM(J8:J13)</f>
        <v>30950188</v>
      </c>
      <c r="K14" s="12">
        <f>SUM(K8:K13)</f>
        <v>55485760.4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121">
        <v>0</v>
      </c>
      <c r="K15" s="13">
        <v>0</v>
      </c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121">
        <v>2839985</v>
      </c>
      <c r="K16" s="13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>
        <v>0</v>
      </c>
      <c r="K17" s="13">
        <v>374617</v>
      </c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121">
        <v>2170238</v>
      </c>
      <c r="K18" s="13">
        <v>232821</v>
      </c>
    </row>
    <row r="19" spans="1:11" ht="12.75">
      <c r="A19" s="204" t="s">
        <v>164</v>
      </c>
      <c r="B19" s="205"/>
      <c r="C19" s="205"/>
      <c r="D19" s="205"/>
      <c r="E19" s="205"/>
      <c r="F19" s="205"/>
      <c r="G19" s="205"/>
      <c r="H19" s="205"/>
      <c r="I19" s="4">
        <v>12</v>
      </c>
      <c r="J19" s="9">
        <f>SUM(J15:J18)</f>
        <v>5010223</v>
      </c>
      <c r="K19" s="12">
        <f>SUM(K15:K18)</f>
        <v>607438</v>
      </c>
    </row>
    <row r="20" spans="1:11" ht="12.75">
      <c r="A20" s="204" t="s">
        <v>36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IF(J14&gt;J19,J14-J19,0)</f>
        <v>25939965</v>
      </c>
      <c r="K20" s="12">
        <f>IF(K14&gt;K19,K14-K19,0)</f>
        <v>54878322.4</v>
      </c>
    </row>
    <row r="21" spans="1:11" ht="12.75">
      <c r="A21" s="204" t="s">
        <v>37</v>
      </c>
      <c r="B21" s="205"/>
      <c r="C21" s="205"/>
      <c r="D21" s="205"/>
      <c r="E21" s="205"/>
      <c r="F21" s="205"/>
      <c r="G21" s="205"/>
      <c r="H21" s="20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6" t="s">
        <v>165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0</v>
      </c>
      <c r="K23" s="13">
        <v>0</v>
      </c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>
        <v>0</v>
      </c>
      <c r="K24" s="13">
        <v>0</v>
      </c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>
        <v>0</v>
      </c>
      <c r="K25" s="13">
        <v>0</v>
      </c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>
        <v>0</v>
      </c>
      <c r="K26" s="13">
        <v>0</v>
      </c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121">
        <v>23942300</v>
      </c>
      <c r="K27" s="13">
        <v>0</v>
      </c>
    </row>
    <row r="28" spans="1:11" ht="12.75">
      <c r="A28" s="204" t="s">
        <v>174</v>
      </c>
      <c r="B28" s="205"/>
      <c r="C28" s="205"/>
      <c r="D28" s="205"/>
      <c r="E28" s="205"/>
      <c r="F28" s="205"/>
      <c r="G28" s="205"/>
      <c r="H28" s="205"/>
      <c r="I28" s="4">
        <v>20</v>
      </c>
      <c r="J28" s="9">
        <f>SUM(J23:J27)</f>
        <v>23942300</v>
      </c>
      <c r="K28" s="12">
        <f>SUM(K23:K27)</f>
        <v>0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121">
        <v>61709466</v>
      </c>
      <c r="K29" s="13">
        <v>45036738</v>
      </c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121">
        <v>0</v>
      </c>
      <c r="K30" s="13">
        <v>0</v>
      </c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121">
        <v>22169029</v>
      </c>
      <c r="K31" s="13">
        <v>2752216</v>
      </c>
    </row>
    <row r="32" spans="1:11" ht="12.75">
      <c r="A32" s="204" t="s">
        <v>5</v>
      </c>
      <c r="B32" s="205"/>
      <c r="C32" s="205"/>
      <c r="D32" s="205"/>
      <c r="E32" s="205"/>
      <c r="F32" s="205"/>
      <c r="G32" s="205"/>
      <c r="H32" s="205"/>
      <c r="I32" s="4">
        <v>24</v>
      </c>
      <c r="J32" s="9">
        <f>SUM(J29:J31)</f>
        <v>83878495</v>
      </c>
      <c r="K32" s="12">
        <f>SUM(K29:K31)</f>
        <v>47788954</v>
      </c>
    </row>
    <row r="33" spans="1:11" ht="12.75">
      <c r="A33" s="204" t="s">
        <v>38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4" t="s">
        <v>39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IF(J32&gt;J28,J32-J28,0)</f>
        <v>59936195</v>
      </c>
      <c r="K34" s="12">
        <f>IF(K32&gt;K28,K32-K28,0)</f>
        <v>47788954</v>
      </c>
    </row>
    <row r="35" spans="1:11" ht="12.75">
      <c r="A35" s="256" t="s">
        <v>166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>
        <v>0</v>
      </c>
      <c r="K36" s="13">
        <v>0</v>
      </c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121">
        <v>33495034</v>
      </c>
      <c r="K37" s="13">
        <v>0</v>
      </c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>
        <v>0</v>
      </c>
      <c r="K38" s="13">
        <v>0</v>
      </c>
    </row>
    <row r="39" spans="1:11" ht="12.75">
      <c r="A39" s="204" t="s">
        <v>70</v>
      </c>
      <c r="B39" s="205"/>
      <c r="C39" s="205"/>
      <c r="D39" s="205"/>
      <c r="E39" s="205"/>
      <c r="F39" s="205"/>
      <c r="G39" s="205"/>
      <c r="H39" s="205"/>
      <c r="I39" s="4">
        <v>30</v>
      </c>
      <c r="J39" s="9">
        <f>SUM(J36:J38)</f>
        <v>33495034</v>
      </c>
      <c r="K39" s="12">
        <f>SUM(K36:K38)</f>
        <v>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/>
      <c r="K40" s="13">
        <v>7899371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>
        <v>0</v>
      </c>
      <c r="K41" s="13">
        <v>0</v>
      </c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>
        <v>0</v>
      </c>
      <c r="K42" s="13">
        <v>0</v>
      </c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>
        <v>0</v>
      </c>
      <c r="K43" s="13">
        <v>0</v>
      </c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>
        <v>0</v>
      </c>
      <c r="K44" s="13">
        <v>0</v>
      </c>
    </row>
    <row r="45" spans="1:11" ht="12.75">
      <c r="A45" s="204" t="s">
        <v>71</v>
      </c>
      <c r="B45" s="205"/>
      <c r="C45" s="205"/>
      <c r="D45" s="205"/>
      <c r="E45" s="205"/>
      <c r="F45" s="205"/>
      <c r="G45" s="205"/>
      <c r="H45" s="205"/>
      <c r="I45" s="4">
        <v>36</v>
      </c>
      <c r="J45" s="9">
        <f>SUM(J40:J44)</f>
        <v>0</v>
      </c>
      <c r="K45" s="12">
        <f>SUM(K40:K44)</f>
        <v>7899371</v>
      </c>
    </row>
    <row r="46" spans="1:11" ht="12.75">
      <c r="A46" s="204" t="s">
        <v>17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IF(J39&gt;J45,J39-J45,0)</f>
        <v>33495034</v>
      </c>
      <c r="K46" s="12">
        <f>IF(K39&gt;K45,K39-K45,0)</f>
        <v>0</v>
      </c>
    </row>
    <row r="47" spans="1:11" ht="12.75">
      <c r="A47" s="204" t="s">
        <v>18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IF(J45&gt;J39,J45-J39,0)</f>
        <v>0</v>
      </c>
      <c r="K47" s="12">
        <f>IF(K45&gt;K39,K45-K39,0)</f>
        <v>7899371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501196</v>
      </c>
      <c r="K49" s="12">
        <f>IF(K21-K20+K34-K33+K47-K46&gt;0,K21-K20+K34-K33+K47-K46,0)</f>
        <v>810002.6000000015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121">
        <v>1733284</v>
      </c>
      <c r="K50" s="13">
        <v>1232088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>
        <f>J48</f>
        <v>0</v>
      </c>
      <c r="K51" s="13">
        <f>K48</f>
        <v>0</v>
      </c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f>J49</f>
        <v>501196</v>
      </c>
      <c r="K52" s="13">
        <f>K49</f>
        <v>810002.6000000015</v>
      </c>
    </row>
    <row r="53" spans="1:11" ht="12.75">
      <c r="A53" s="216" t="s">
        <v>184</v>
      </c>
      <c r="B53" s="217"/>
      <c r="C53" s="217"/>
      <c r="D53" s="217"/>
      <c r="E53" s="217"/>
      <c r="F53" s="217"/>
      <c r="G53" s="217"/>
      <c r="H53" s="217"/>
      <c r="I53" s="7">
        <v>44</v>
      </c>
      <c r="J53" s="10">
        <f>J50+J51-J52</f>
        <v>1232088</v>
      </c>
      <c r="K53" s="18">
        <f>K50+K51-K52</f>
        <v>422085.3999999985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9:H9"/>
    <mergeCell ref="A10:H10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4" t="s">
        <v>205</v>
      </c>
      <c r="B1" s="245"/>
      <c r="C1" s="245"/>
      <c r="D1" s="245"/>
      <c r="E1" s="245"/>
      <c r="F1" s="245"/>
      <c r="G1" s="245"/>
      <c r="H1" s="245"/>
      <c r="I1" s="245"/>
      <c r="J1" s="246"/>
      <c r="K1" s="260"/>
    </row>
    <row r="2" spans="1:11" ht="12.75">
      <c r="A2" s="261" t="s">
        <v>6</v>
      </c>
      <c r="B2" s="262"/>
      <c r="C2" s="262"/>
      <c r="D2" s="262"/>
      <c r="E2" s="262"/>
      <c r="F2" s="262"/>
      <c r="G2" s="262"/>
      <c r="H2" s="262"/>
      <c r="I2" s="262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6" t="s">
        <v>290</v>
      </c>
      <c r="J5" s="87" t="s">
        <v>156</v>
      </c>
      <c r="K5" s="87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294</v>
      </c>
      <c r="K6" s="89" t="s">
        <v>295</v>
      </c>
    </row>
    <row r="7" spans="1:11" ht="12.75">
      <c r="A7" s="256" t="s">
        <v>162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204" t="s">
        <v>206</v>
      </c>
      <c r="B13" s="205"/>
      <c r="C13" s="205"/>
      <c r="D13" s="205"/>
      <c r="E13" s="205"/>
      <c r="F13" s="205"/>
      <c r="G13" s="205"/>
      <c r="H13" s="20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204" t="s">
        <v>47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4" t="s">
        <v>111</v>
      </c>
      <c r="B21" s="263"/>
      <c r="C21" s="263"/>
      <c r="D21" s="263"/>
      <c r="E21" s="263"/>
      <c r="F21" s="263"/>
      <c r="G21" s="263"/>
      <c r="H21" s="26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65"/>
      <c r="C22" s="265"/>
      <c r="D22" s="265"/>
      <c r="E22" s="265"/>
      <c r="F22" s="265"/>
      <c r="G22" s="265"/>
      <c r="H22" s="26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6" t="s">
        <v>165</v>
      </c>
      <c r="B23" s="257"/>
      <c r="C23" s="257"/>
      <c r="D23" s="257"/>
      <c r="E23" s="257"/>
      <c r="F23" s="257"/>
      <c r="G23" s="257"/>
      <c r="H23" s="257"/>
      <c r="I23" s="258"/>
      <c r="J23" s="258"/>
      <c r="K23" s="259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204" t="s">
        <v>119</v>
      </c>
      <c r="B29" s="205"/>
      <c r="C29" s="205"/>
      <c r="D29" s="205"/>
      <c r="E29" s="205"/>
      <c r="F29" s="205"/>
      <c r="G29" s="205"/>
      <c r="H29" s="20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204" t="s">
        <v>50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4" t="s">
        <v>113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4" t="s">
        <v>114</v>
      </c>
      <c r="B35" s="205"/>
      <c r="C35" s="205"/>
      <c r="D35" s="205"/>
      <c r="E35" s="205"/>
      <c r="F35" s="205"/>
      <c r="G35" s="205"/>
      <c r="H35" s="20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6" t="s">
        <v>166</v>
      </c>
      <c r="B36" s="257"/>
      <c r="C36" s="257"/>
      <c r="D36" s="257"/>
      <c r="E36" s="257"/>
      <c r="F36" s="257"/>
      <c r="G36" s="257"/>
      <c r="H36" s="257"/>
      <c r="I36" s="258">
        <v>0</v>
      </c>
      <c r="J36" s="258"/>
      <c r="K36" s="259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204" t="s">
        <v>51</v>
      </c>
      <c r="B40" s="205"/>
      <c r="C40" s="205"/>
      <c r="D40" s="205"/>
      <c r="E40" s="205"/>
      <c r="F40" s="205"/>
      <c r="G40" s="205"/>
      <c r="H40" s="20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204" t="s">
        <v>154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4" t="s">
        <v>168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4" t="s">
        <v>169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4" t="s">
        <v>155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4" t="s">
        <v>15</v>
      </c>
      <c r="B50" s="205"/>
      <c r="C50" s="205"/>
      <c r="D50" s="205"/>
      <c r="E50" s="205"/>
      <c r="F50" s="205"/>
      <c r="G50" s="205"/>
      <c r="H50" s="20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5"/>
      <c r="I51" s="4">
        <v>42</v>
      </c>
      <c r="J51" s="8"/>
      <c r="K51" s="13"/>
    </row>
    <row r="52" spans="1:11" ht="12.75">
      <c r="A52" s="204" t="s">
        <v>182</v>
      </c>
      <c r="B52" s="205"/>
      <c r="C52" s="205"/>
      <c r="D52" s="205"/>
      <c r="E52" s="205"/>
      <c r="F52" s="205"/>
      <c r="G52" s="205"/>
      <c r="H52" s="205"/>
      <c r="I52" s="4">
        <v>43</v>
      </c>
      <c r="J52" s="8"/>
      <c r="K52" s="13"/>
    </row>
    <row r="53" spans="1:11" ht="12.75">
      <c r="A53" s="204" t="s">
        <v>183</v>
      </c>
      <c r="B53" s="205"/>
      <c r="C53" s="205"/>
      <c r="D53" s="205"/>
      <c r="E53" s="205"/>
      <c r="F53" s="205"/>
      <c r="G53" s="205"/>
      <c r="H53" s="205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2.00390625" style="97" customWidth="1"/>
    <col min="9" max="9" width="9.140625" style="97" customWidth="1"/>
    <col min="10" max="10" width="11.00390625" style="97" customWidth="1"/>
    <col min="11" max="11" width="11.140625" style="97" customWidth="1"/>
    <col min="12" max="16384" width="9.140625" style="97" customWidth="1"/>
  </cols>
  <sheetData>
    <row r="1" spans="1:12" ht="12.75">
      <c r="A1" s="27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6"/>
    </row>
    <row r="2" spans="1:12" ht="15.75">
      <c r="A2" s="94"/>
      <c r="B2" s="95"/>
      <c r="C2" s="283" t="s">
        <v>293</v>
      </c>
      <c r="D2" s="283"/>
      <c r="E2" s="122">
        <v>40544</v>
      </c>
      <c r="F2" s="98" t="s">
        <v>258</v>
      </c>
      <c r="G2" s="284">
        <v>40908</v>
      </c>
      <c r="H2" s="285"/>
      <c r="I2" s="95"/>
      <c r="J2" s="95"/>
      <c r="K2" s="95"/>
      <c r="L2" s="99"/>
    </row>
    <row r="3" spans="1:11" ht="24" thickBot="1">
      <c r="A3" s="286" t="s">
        <v>61</v>
      </c>
      <c r="B3" s="286"/>
      <c r="C3" s="286"/>
      <c r="D3" s="286"/>
      <c r="E3" s="286"/>
      <c r="F3" s="286"/>
      <c r="G3" s="286"/>
      <c r="H3" s="286"/>
      <c r="I3" s="100" t="s">
        <v>316</v>
      </c>
      <c r="J3" s="101" t="s">
        <v>156</v>
      </c>
      <c r="K3" s="101" t="s">
        <v>157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103">
        <v>2</v>
      </c>
      <c r="J4" s="102" t="s">
        <v>294</v>
      </c>
      <c r="K4" s="102" t="s">
        <v>295</v>
      </c>
    </row>
    <row r="5" spans="1:11" ht="12.75">
      <c r="A5" s="275" t="s">
        <v>296</v>
      </c>
      <c r="B5" s="276"/>
      <c r="C5" s="276"/>
      <c r="D5" s="276"/>
      <c r="E5" s="276"/>
      <c r="F5" s="276"/>
      <c r="G5" s="276"/>
      <c r="H5" s="276"/>
      <c r="I5" s="104">
        <v>1</v>
      </c>
      <c r="J5" s="123">
        <v>185315700</v>
      </c>
      <c r="K5" s="105">
        <v>185315700</v>
      </c>
    </row>
    <row r="6" spans="1:11" ht="12.75">
      <c r="A6" s="275" t="s">
        <v>297</v>
      </c>
      <c r="B6" s="276"/>
      <c r="C6" s="276"/>
      <c r="D6" s="276"/>
      <c r="E6" s="276"/>
      <c r="F6" s="276"/>
      <c r="G6" s="276"/>
      <c r="H6" s="276"/>
      <c r="I6" s="104">
        <v>2</v>
      </c>
      <c r="J6" s="124">
        <v>8630224</v>
      </c>
      <c r="K6" s="106">
        <v>8630224</v>
      </c>
    </row>
    <row r="7" spans="1:11" ht="12.75">
      <c r="A7" s="275" t="s">
        <v>298</v>
      </c>
      <c r="B7" s="276"/>
      <c r="C7" s="276"/>
      <c r="D7" s="276"/>
      <c r="E7" s="276"/>
      <c r="F7" s="276"/>
      <c r="G7" s="276"/>
      <c r="H7" s="276"/>
      <c r="I7" s="104">
        <v>3</v>
      </c>
      <c r="J7" s="124">
        <v>9593340</v>
      </c>
      <c r="K7" s="106">
        <v>9593340</v>
      </c>
    </row>
    <row r="8" spans="1:11" ht="12.75">
      <c r="A8" s="275" t="s">
        <v>299</v>
      </c>
      <c r="B8" s="276"/>
      <c r="C8" s="276"/>
      <c r="D8" s="276"/>
      <c r="E8" s="276"/>
      <c r="F8" s="276"/>
      <c r="G8" s="276"/>
      <c r="H8" s="276"/>
      <c r="I8" s="104">
        <v>4</v>
      </c>
      <c r="J8" s="124">
        <v>65115270</v>
      </c>
      <c r="K8" s="106">
        <v>63484190</v>
      </c>
    </row>
    <row r="9" spans="1:11" ht="12.75">
      <c r="A9" s="275" t="s">
        <v>300</v>
      </c>
      <c r="B9" s="276"/>
      <c r="C9" s="276"/>
      <c r="D9" s="276"/>
      <c r="E9" s="276"/>
      <c r="F9" s="276"/>
      <c r="G9" s="276"/>
      <c r="H9" s="276"/>
      <c r="I9" s="104">
        <v>5</v>
      </c>
      <c r="J9" s="124">
        <v>-9916810</v>
      </c>
      <c r="K9" s="106">
        <v>-25014585</v>
      </c>
    </row>
    <row r="10" spans="1:11" ht="12.75">
      <c r="A10" s="275" t="s">
        <v>301</v>
      </c>
      <c r="B10" s="276"/>
      <c r="C10" s="276"/>
      <c r="D10" s="276"/>
      <c r="E10" s="276"/>
      <c r="F10" s="276"/>
      <c r="G10" s="276"/>
      <c r="H10" s="276"/>
      <c r="I10" s="104">
        <v>6</v>
      </c>
      <c r="J10" s="124">
        <v>653240630</v>
      </c>
      <c r="K10" s="106">
        <v>515963920</v>
      </c>
    </row>
    <row r="11" spans="1:11" ht="12.75">
      <c r="A11" s="275" t="s">
        <v>302</v>
      </c>
      <c r="B11" s="276"/>
      <c r="C11" s="276"/>
      <c r="D11" s="276"/>
      <c r="E11" s="276"/>
      <c r="F11" s="276"/>
      <c r="G11" s="276"/>
      <c r="H11" s="276"/>
      <c r="I11" s="104">
        <v>7</v>
      </c>
      <c r="J11" s="106">
        <v>0</v>
      </c>
      <c r="K11" s="106">
        <v>0</v>
      </c>
    </row>
    <row r="12" spans="1:11" ht="12.75">
      <c r="A12" s="275" t="s">
        <v>303</v>
      </c>
      <c r="B12" s="276"/>
      <c r="C12" s="276"/>
      <c r="D12" s="276"/>
      <c r="E12" s="276"/>
      <c r="F12" s="276"/>
      <c r="G12" s="276"/>
      <c r="H12" s="276"/>
      <c r="I12" s="104">
        <v>8</v>
      </c>
      <c r="J12" s="106">
        <v>0</v>
      </c>
      <c r="K12" s="106">
        <v>0</v>
      </c>
    </row>
    <row r="13" spans="1:11" ht="12.75">
      <c r="A13" s="275" t="s">
        <v>304</v>
      </c>
      <c r="B13" s="276"/>
      <c r="C13" s="276"/>
      <c r="D13" s="276"/>
      <c r="E13" s="276"/>
      <c r="F13" s="276"/>
      <c r="G13" s="276"/>
      <c r="H13" s="276"/>
      <c r="I13" s="104">
        <v>9</v>
      </c>
      <c r="J13" s="106">
        <v>0</v>
      </c>
      <c r="K13" s="106">
        <v>0</v>
      </c>
    </row>
    <row r="14" spans="1:11" ht="12.75">
      <c r="A14" s="277" t="s">
        <v>305</v>
      </c>
      <c r="B14" s="278"/>
      <c r="C14" s="278"/>
      <c r="D14" s="278"/>
      <c r="E14" s="278"/>
      <c r="F14" s="278"/>
      <c r="G14" s="278"/>
      <c r="H14" s="278"/>
      <c r="I14" s="104">
        <v>10</v>
      </c>
      <c r="J14" s="107">
        <f>SUM(J5:J13)</f>
        <v>911978354</v>
      </c>
      <c r="K14" s="107">
        <f>SUM(K5:K13)</f>
        <v>757972789</v>
      </c>
    </row>
    <row r="15" spans="1:11" ht="12.75">
      <c r="A15" s="275" t="s">
        <v>306</v>
      </c>
      <c r="B15" s="276"/>
      <c r="C15" s="276"/>
      <c r="D15" s="276"/>
      <c r="E15" s="276"/>
      <c r="F15" s="276"/>
      <c r="G15" s="276"/>
      <c r="H15" s="276"/>
      <c r="I15" s="104">
        <v>11</v>
      </c>
      <c r="J15" s="106">
        <v>0</v>
      </c>
      <c r="K15" s="106">
        <v>0</v>
      </c>
    </row>
    <row r="16" spans="1:11" ht="12.75">
      <c r="A16" s="275" t="s">
        <v>307</v>
      </c>
      <c r="B16" s="276"/>
      <c r="C16" s="276"/>
      <c r="D16" s="276"/>
      <c r="E16" s="276"/>
      <c r="F16" s="276"/>
      <c r="G16" s="276"/>
      <c r="H16" s="276"/>
      <c r="I16" s="104">
        <v>12</v>
      </c>
      <c r="J16" s="106">
        <v>0</v>
      </c>
      <c r="K16" s="292">
        <v>128990980</v>
      </c>
    </row>
    <row r="17" spans="1:11" ht="12.75">
      <c r="A17" s="275" t="s">
        <v>308</v>
      </c>
      <c r="B17" s="276"/>
      <c r="C17" s="276"/>
      <c r="D17" s="276"/>
      <c r="E17" s="276"/>
      <c r="F17" s="276"/>
      <c r="G17" s="276"/>
      <c r="H17" s="276"/>
      <c r="I17" s="104">
        <v>13</v>
      </c>
      <c r="J17" s="106">
        <v>0</v>
      </c>
      <c r="K17" s="106">
        <v>0</v>
      </c>
    </row>
    <row r="18" spans="1:11" ht="12.75">
      <c r="A18" s="275" t="s">
        <v>309</v>
      </c>
      <c r="B18" s="276"/>
      <c r="C18" s="276"/>
      <c r="D18" s="276"/>
      <c r="E18" s="276"/>
      <c r="F18" s="276"/>
      <c r="G18" s="276"/>
      <c r="H18" s="276"/>
      <c r="I18" s="104">
        <v>14</v>
      </c>
      <c r="J18" s="106">
        <v>0</v>
      </c>
      <c r="K18" s="106">
        <v>0</v>
      </c>
    </row>
    <row r="19" spans="1:11" ht="12.75">
      <c r="A19" s="275" t="s">
        <v>310</v>
      </c>
      <c r="B19" s="276"/>
      <c r="C19" s="276"/>
      <c r="D19" s="276"/>
      <c r="E19" s="276"/>
      <c r="F19" s="276"/>
      <c r="G19" s="276"/>
      <c r="H19" s="276"/>
      <c r="I19" s="104">
        <v>15</v>
      </c>
      <c r="J19" s="106">
        <v>0</v>
      </c>
      <c r="K19" s="106">
        <v>0</v>
      </c>
    </row>
    <row r="20" spans="1:11" ht="12.75">
      <c r="A20" s="275" t="s">
        <v>311</v>
      </c>
      <c r="B20" s="276"/>
      <c r="C20" s="276"/>
      <c r="D20" s="276"/>
      <c r="E20" s="276"/>
      <c r="F20" s="276"/>
      <c r="G20" s="276"/>
      <c r="H20" s="276"/>
      <c r="I20" s="104">
        <v>16</v>
      </c>
      <c r="J20" s="106">
        <v>0</v>
      </c>
      <c r="K20" s="106">
        <v>0</v>
      </c>
    </row>
    <row r="21" spans="1:11" ht="12.75">
      <c r="A21" s="277" t="s">
        <v>312</v>
      </c>
      <c r="B21" s="278"/>
      <c r="C21" s="278"/>
      <c r="D21" s="278"/>
      <c r="E21" s="278"/>
      <c r="F21" s="278"/>
      <c r="G21" s="278"/>
      <c r="H21" s="278"/>
      <c r="I21" s="104">
        <v>17</v>
      </c>
      <c r="J21" s="108">
        <f>SUM(J15:J20)</f>
        <v>0</v>
      </c>
      <c r="K21" s="108">
        <f>SUM(K15:K20)</f>
        <v>128990980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7" t="s">
        <v>313</v>
      </c>
      <c r="B23" s="268"/>
      <c r="C23" s="268"/>
      <c r="D23" s="268"/>
      <c r="E23" s="268"/>
      <c r="F23" s="268"/>
      <c r="G23" s="268"/>
      <c r="H23" s="268"/>
      <c r="I23" s="109">
        <v>18</v>
      </c>
      <c r="J23" s="105"/>
      <c r="K23" s="105"/>
    </row>
    <row r="24" spans="1:11" ht="23.25" customHeight="1">
      <c r="A24" s="269" t="s">
        <v>314</v>
      </c>
      <c r="B24" s="270"/>
      <c r="C24" s="270"/>
      <c r="D24" s="270"/>
      <c r="E24" s="270"/>
      <c r="F24" s="270"/>
      <c r="G24" s="270"/>
      <c r="H24" s="270"/>
      <c r="I24" s="110">
        <v>19</v>
      </c>
      <c r="J24" s="108"/>
      <c r="K24" s="108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8" t="s">
        <v>291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9" t="s">
        <v>322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bmagazin</cp:lastModifiedBy>
  <cp:lastPrinted>2012-04-27T06:46:10Z</cp:lastPrinted>
  <dcterms:created xsi:type="dcterms:W3CDTF">2008-10-17T11:51:54Z</dcterms:created>
  <dcterms:modified xsi:type="dcterms:W3CDTF">2012-04-27T06:46:57Z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