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285" windowHeight="7500" activeTab="5"/>
  </bookViews>
  <sheets>
    <sheet name="OPĆI PODACI" sheetId="1" r:id="rId1"/>
    <sheet name="DATA" sheetId="2" state="hidden" r:id="rId2"/>
    <sheet name="IFP" sheetId="3" r:id="rId3"/>
    <sheet name="ISD" sheetId="4" r:id="rId4"/>
    <sheet name="INT" sheetId="5" r:id="rId5"/>
    <sheet name="INTi" sheetId="6" r:id="rId6"/>
    <sheet name="IPK" sheetId="7" r:id="rId7"/>
    <sheet name="PFP" sheetId="8" r:id="rId8"/>
    <sheet name="IB" sheetId="9" r:id="rId9"/>
  </sheets>
  <externalReferences>
    <externalReference r:id="rId12"/>
  </externalReferences>
  <definedNames>
    <definedName name="_xlnm.Print_Area" localSheetId="8">'IB'!$A$1:$F$20</definedName>
    <definedName name="_xlnm.Print_Area" localSheetId="2">'IFP'!$A$1:$E$57</definedName>
    <definedName name="_xlnm.Print_Area" localSheetId="4">'INT'!$A$1:$D$38</definedName>
    <definedName name="_xlnm.Print_Area" localSheetId="5">'INTi'!$A$1:$D$36</definedName>
    <definedName name="_xlnm.Print_Area" localSheetId="6">'IPK'!$A$1:$F$21</definedName>
    <definedName name="_xlnm.Print_Area" localSheetId="3">'ISD'!$A$1:$G$41</definedName>
    <definedName name="_xlnm.Print_Area" localSheetId="0">'OPĆI PODACI'!$A$2:$I$65</definedName>
    <definedName name="_xlnm.Print_Area" localSheetId="7">'PFP'!$A$1:$F$24</definedName>
  </definedNames>
  <calcPr fullCalcOnLoad="1"/>
</workbook>
</file>

<file path=xl/comments2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<sst xmlns="http://schemas.openxmlformats.org/spreadsheetml/2006/main" count="340" uniqueCount="295">
  <si>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</si>
  <si>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</si>
  <si>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</si>
  <si>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</si>
  <si>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</si>
  <si>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</si>
  <si>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</si>
  <si>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</si>
  <si>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</si>
  <si>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</si>
  <si>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</si>
  <si>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</si>
  <si>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</si>
  <si>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</si>
  <si>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</si>
  <si>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</si>
  <si>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</si>
  <si>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</si>
  <si>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</si>
  <si>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</si>
  <si>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</si>
  <si>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</si>
  <si>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</si>
  <si>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</si>
  <si>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</si>
  <si>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</si>
  <si>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</si>
  <si>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</si>
  <si>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</si>
  <si>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</si>
  <si>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</si>
  <si>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</si>
  <si>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</si>
  <si>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</si>
  <si>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</si>
  <si>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</si>
  <si>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</si>
  <si>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</si>
  <si>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</si>
  <si>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</si>
  <si>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</si>
  <si>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</si>
  <si>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</si>
  <si>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</si>
  <si>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</si>
  <si>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</si>
  <si>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 xml:space="preserve">Naziv fonda:  </t>
  </si>
  <si>
    <t>OIB fonda:</t>
  </si>
  <si>
    <t>Izvještajno razdoblje: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</si>
  <si>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</si>
  <si>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</si>
  <si>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</si>
  <si>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</si>
  <si>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</si>
  <si>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</si>
  <si>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</si>
  <si>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</si>
  <si>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</si>
  <si>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</si>
  <si>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</si>
  <si>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</si>
  <si>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</si>
  <si>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</si>
  <si>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</si>
  <si>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</si>
  <si>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</si>
  <si>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</si>
  <si>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Izvještaj o novčanim tokovima (direktna metoda)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</si>
  <si>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</si>
  <si>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</si>
  <si>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</si>
  <si>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</si>
  <si>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</si>
  <si>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</si>
  <si>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</si>
  <si>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</si>
  <si>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</si>
  <si>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</si>
  <si>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</si>
  <si>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</si>
  <si>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</si>
  <si>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</si>
  <si>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</si>
  <si>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</si>
  <si>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</si>
  <si>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</si>
  <si>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</si>
  <si>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</si>
  <si>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</si>
  <si>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</si>
  <si>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</si>
  <si>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</si>
  <si>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</si>
  <si>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</si>
  <si>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</si>
  <si>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</si>
  <si>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</si>
  <si>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</si>
  <si>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</si>
  <si>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</si>
  <si>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</si>
  <si>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Neto imovina fonda</t>
  </si>
  <si>
    <t>Pokazatelj ukupnih troškova</t>
  </si>
  <si>
    <t>31.12.
prethodne godine 
(n)</t>
  </si>
  <si>
    <t>31.12.
prethodne godine
(n-1)</t>
  </si>
  <si>
    <t>31.12.
prethodne godine
(n-2)</t>
  </si>
  <si>
    <t>31.12.
prethodne godine
(n-3)</t>
  </si>
  <si>
    <t>Prethodna godina
(n)</t>
  </si>
  <si>
    <t>Prethodna godina
(n-1)</t>
  </si>
  <si>
    <t>Prethodna godina
(n-2)</t>
  </si>
  <si>
    <t>Pravne osobe za posredovanje u trgovanju vrijednosnim papirima putem kojih je fond 
obavio više od 10% svojih transakcija tijekom tekućeg razdoblja</t>
  </si>
  <si>
    <t>Pravne osobe za posredovanje u trgovanju vrijednosnim papirima</t>
  </si>
  <si>
    <t>Vrijednost transakcija obavljenih putem pravnih  osoba za posredovanje iskazana kao postotak od ukupne vrijednosti svih transakcija fonda u tekućem razdoblju</t>
  </si>
  <si>
    <t>Provizija plaćena pravnoj osobi za posredovanje iskazana kao postotak ukupne vrijednosti transakcija obavljenih posredstvom te pravne osobe</t>
  </si>
  <si>
    <t>Obrazac IB</t>
  </si>
  <si>
    <t>Bilješke uz financijske izvještaje</t>
  </si>
  <si>
    <t>OIB:</t>
  </si>
  <si>
    <t xml:space="preserve">Naziv fonda:      </t>
  </si>
  <si>
    <t xml:space="preserve">Za razdoblje:        </t>
  </si>
  <si>
    <t>Bilješke uz financijske izvještaje sastavljaju se sukladno odredbama Međunarodnih standarda financijskog izvještavanja (dalje: MSFI) na način da trebaju:</t>
  </si>
  <si>
    <t>Datum izvješća:______________</t>
  </si>
  <si>
    <t>Ovlaštena osoba društva:</t>
  </si>
  <si>
    <t>Sastavio:          ______________</t>
  </si>
  <si>
    <t>Telefon:            ______________</t>
  </si>
  <si>
    <t>____________________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</si>
  <si>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</si>
  <si>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</si>
  <si>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</si>
  <si>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</si>
  <si>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</si>
  <si>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</si>
  <si>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</si>
  <si>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 xml:space="preserve">Izvještaj o posebnim pokazateljima fonda 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</si>
  <si>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</si>
  <si>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</si>
  <si>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</si>
  <si>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</si>
  <si>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</si>
  <si>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</si>
  <si>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</si>
  <si>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</si>
  <si>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</si>
  <si>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</si>
  <si>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</si>
  <si>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</si>
  <si>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</si>
  <si>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</si>
  <si>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</si>
  <si>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</si>
  <si>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</si>
  <si>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</si>
  <si>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</si>
  <si>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</si>
  <si>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</si>
  <si>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</si>
  <si>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</si>
  <si>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</si>
  <si>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</si>
  <si>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</si>
  <si>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</si>
  <si>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</si>
  <si>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</si>
  <si>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</si>
  <si>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</si>
  <si>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</si>
  <si>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</si>
  <si>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</si>
  <si>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</si>
  <si>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</si>
  <si>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</si>
  <si>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</si>
  <si>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</si>
  <si>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</si>
  <si>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</si>
  <si>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</si>
  <si>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</si>
  <si>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</si>
  <si>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</si>
  <si>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</si>
  <si>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</si>
  <si>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</si>
  <si>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</si>
  <si>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</si>
  <si>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</si>
  <si>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</si>
  <si>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</si>
  <si>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</si>
  <si>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</si>
  <si>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</si>
  <si>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</si>
  <si>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Obrazac PFP</t>
  </si>
  <si>
    <t>Broj dionica</t>
  </si>
  <si>
    <t>Vrijednost neto imovine fonda po dionici</t>
  </si>
  <si>
    <t>Isplaćena dividenda po dionici</t>
  </si>
  <si>
    <t>Ukupan prinos</t>
  </si>
  <si>
    <t>Najniža vrijednost neto imovine fonda po dionici</t>
  </si>
  <si>
    <t>Najviša vrijednost neto imovine fonda po dionici</t>
  </si>
  <si>
    <t>Najviša vrijednost neto imovine fonda</t>
  </si>
  <si>
    <t>Najniža vrijednost  neto imovine fonda</t>
  </si>
  <si>
    <t xml:space="preserve">
a) pružiti informacije o osnovi za sastavljanje financijskih izvještaja i određenim računovodstvenim politikama primijenjenim u skladu s Međunarodnim računovodstvenim standardom 1 (MRS 1),
</t>
  </si>
  <si>
    <t xml:space="preserve">b) objaviti informacije prema MSFI-a koje nisu prezentirane u izvještaju o financijskom položaju, izvještaju o sveobuhvatnoj dobiti, izvještaju o novčanim tokovima i izvještaju o promjenama kapitala,  </t>
  </si>
  <si>
    <t xml:space="preserve">c) pružiti dodatne informacije koje nisu prezentirane u izvještaju o financijskom položaju, izvještaju o sveobuhvatnoj dobiti, izvještaju o novčanim tokovima i izvještaju o promjeni kapitala, ali su važne za razumijevanje bilo kojeg od njih.  </t>
  </si>
  <si>
    <r>
      <t xml:space="preserve">FINANCIJSKA IMOVINA
</t>
    </r>
    <r>
      <rPr>
        <i/>
        <sz val="11"/>
        <rFont val="Times New Roman"/>
        <family val="1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</si>
  <si>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</rPr>
      <t>(AOP4+ AOP5+AOP6+AOP7)</t>
    </r>
  </si>
  <si>
    <r>
      <t xml:space="preserve">OSTALA IMOVINA
</t>
    </r>
    <r>
      <rPr>
        <i/>
        <sz val="11"/>
        <rFont val="Times New Roman"/>
        <family val="1"/>
      </rPr>
      <t>(Σ od AOP9 do AOP16)</t>
    </r>
  </si>
  <si>
    <r>
      <t xml:space="preserve">Ukupna imovina
</t>
    </r>
    <r>
      <rPr>
        <i/>
        <sz val="11"/>
        <rFont val="Times New Roman"/>
        <family val="1"/>
      </rPr>
      <t>(AOP1+AOP8)</t>
    </r>
  </si>
  <si>
    <r>
      <t xml:space="preserve">FINANCIJSKE OBVEZE
</t>
    </r>
    <r>
      <rPr>
        <i/>
        <sz val="11"/>
        <rFont val="Times New Roman"/>
        <family val="1"/>
      </rPr>
      <t>(AOP20+AOP21)</t>
    </r>
  </si>
  <si>
    <r>
      <t xml:space="preserve">OSTALE OBVEZE
</t>
    </r>
    <r>
      <rPr>
        <i/>
        <sz val="11"/>
        <rFont val="Times New Roman"/>
        <family val="1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</si>
  <si>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</rPr>
      <t>(AOP19+AOP22)</t>
    </r>
  </si>
  <si>
    <r>
      <t xml:space="preserve">Neto imovina fonda
</t>
    </r>
    <r>
      <rPr>
        <i/>
        <sz val="11"/>
        <rFont val="Times New Roman"/>
        <family val="1"/>
      </rPr>
      <t>(AOP17-AOP30)</t>
    </r>
  </si>
  <si>
    <r>
      <t xml:space="preserve">Neto imovina po dionici
</t>
    </r>
    <r>
      <rPr>
        <i/>
        <sz val="11"/>
        <rFont val="Times New Roman"/>
        <family val="1"/>
      </rPr>
      <t>(AOP31/AOP32)</t>
    </r>
  </si>
  <si>
    <r>
      <t xml:space="preserve">Ukupno kapital i rezerve
</t>
    </r>
    <r>
      <rPr>
        <i/>
        <sz val="11"/>
        <rFont val="Times New Roman"/>
        <family val="1"/>
      </rPr>
      <t>(Σ od AOP35 do AOP42)</t>
    </r>
  </si>
  <si>
    <r>
      <t xml:space="preserve">Ukupno prihodi od ulaganja
</t>
    </r>
    <r>
      <rPr>
        <i/>
        <sz val="11"/>
        <rFont val="Times New Roman"/>
        <family val="1"/>
      </rPr>
      <t>(Σ od AOP46 do AOP50)</t>
    </r>
  </si>
  <si>
    <r>
      <t xml:space="preserve">Ukupno rashodi
</t>
    </r>
    <r>
      <rPr>
        <i/>
        <sz val="11"/>
        <rFont val="Times New Roman"/>
        <family val="1"/>
      </rPr>
      <t>(Σ od AOP53 do AOP60)</t>
    </r>
  </si>
  <si>
    <r>
      <t xml:space="preserve">Neto dobit (gubitak) od ulaganja u financijske instrumente
</t>
    </r>
    <r>
      <rPr>
        <i/>
        <sz val="11"/>
        <rFont val="Times New Roman"/>
        <family val="1"/>
      </rPr>
      <t>( AOP51- AOP61)</t>
    </r>
  </si>
  <si>
    <r>
      <t xml:space="preserve">Ukupno nerealizirani dobici (gubici) od ulaganja u financijske instrumente
</t>
    </r>
    <r>
      <rPr>
        <i/>
        <sz val="11"/>
        <rFont val="Times New Roman"/>
        <family val="1"/>
      </rPr>
      <t>(Σ od AOP64 do AOP66)</t>
    </r>
  </si>
  <si>
    <r>
      <t xml:space="preserve">Dobit ili gubitak
</t>
    </r>
    <r>
      <rPr>
        <i/>
        <sz val="11"/>
        <rFont val="Times New Roman"/>
        <family val="1"/>
      </rPr>
      <t>( AOP68-AOP69)</t>
    </r>
  </si>
  <si>
    <r>
      <t xml:space="preserve">Ostala sveobuhvatna dobit
</t>
    </r>
    <r>
      <rPr>
        <i/>
        <sz val="11"/>
        <rFont val="Times New Roman"/>
        <family val="1"/>
      </rPr>
      <t>( AOP72+AOP73)</t>
    </r>
  </si>
  <si>
    <r>
      <t xml:space="preserve">Ukupna sveobuhvatna dobit
</t>
    </r>
    <r>
      <rPr>
        <i/>
        <sz val="11"/>
        <rFont val="Times New Roman"/>
        <family val="1"/>
      </rPr>
      <t>( AOP70+AOP71)</t>
    </r>
  </si>
  <si>
    <r>
      <t xml:space="preserve">Dobit ili gubitak prije oporezivanja   
</t>
    </r>
    <r>
      <rPr>
        <i/>
        <sz val="11"/>
        <rFont val="Times New Roman"/>
        <family val="1"/>
      </rPr>
      <t xml:space="preserve">( AOP62+AOP67)   </t>
    </r>
    <r>
      <rPr>
        <b/>
        <sz val="11"/>
        <rFont val="Times New Roman"/>
        <family val="1"/>
      </rPr>
      <t xml:space="preserve">    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</si>
  <si>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(AOP76+AOP97+ AOP103)</t>
    </r>
  </si>
  <si>
    <r>
      <t xml:space="preserve">Novac i novčani ekvivalenti na kraju razdoblja </t>
    </r>
    <r>
      <rPr>
        <i/>
        <sz val="11"/>
        <rFont val="Times New Roman"/>
        <family val="1"/>
      </rPr>
      <t xml:space="preserve">
(AOP104+AOP105)</t>
    </r>
  </si>
  <si>
    <r>
      <t>Novčani tok iz poslovnih aktivnosti</t>
    </r>
    <r>
      <rPr>
        <i/>
        <sz val="11"/>
        <rFont val="Times New Roman"/>
        <family val="1"/>
      </rPr>
      <t xml:space="preserve">
(Σ od AOP77 do AOP96)</t>
    </r>
  </si>
  <si>
    <r>
      <t xml:space="preserve">Novčani tok iz financijskih aktivnosti
</t>
    </r>
    <r>
      <rPr>
        <i/>
        <sz val="11"/>
        <rFont val="Times New Roman"/>
        <family val="1"/>
      </rPr>
      <t>(Σ od AOP98 do AOP102)</t>
    </r>
  </si>
  <si>
    <r>
      <t xml:space="preserve">Novčani tok iz poslovnih aktivnosti
</t>
    </r>
    <r>
      <rPr>
        <i/>
        <sz val="11"/>
        <rFont val="Times New Roman"/>
        <family val="1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</si>
  <si>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</rPr>
      <t>(Σ od AOP130 do AOP132)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</si>
  <si>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</si>
  <si>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</rPr>
      <t>(AOP133+AOP134)</t>
    </r>
  </si>
  <si>
    <r>
      <t>Primici/Izdaci od izdavanja/povlačenja dionica</t>
    </r>
    <r>
      <rPr>
        <sz val="11"/>
        <rFont val="Times New Roman"/>
        <family val="1"/>
      </rPr>
      <t xml:space="preserve"> </t>
    </r>
  </si>
  <si>
    <r>
      <t xml:space="preserve">Ukupno povećanje (smanjenje) kapitala 
</t>
    </r>
    <r>
      <rPr>
        <i/>
        <sz val="11"/>
        <rFont val="Times New Roman"/>
        <family val="1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</si>
  <si>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</rPr>
      <t>(AOP146+ AOP147)</t>
    </r>
  </si>
  <si>
    <r>
      <t xml:space="preserve">Ukupno kapital i rezerve
</t>
    </r>
    <r>
      <rPr>
        <i/>
        <sz val="11"/>
        <rFont val="Times New Roman"/>
        <family val="1"/>
      </rPr>
      <t>(AOP145+ AOP148)</t>
    </r>
  </si>
  <si>
    <t>Razdoblje izvještavanja:</t>
  </si>
  <si>
    <t>do</t>
  </si>
  <si>
    <t>Tromjesečni  financijski izvještaj -TFI-ZIF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</si>
  <si>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</si>
  <si>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</si>
  <si>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</si>
  <si>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</si>
  <si>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</si>
  <si>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</si>
  <si>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</si>
  <si>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</si>
  <si>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</si>
  <si>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</si>
  <si>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</si>
  <si>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</si>
  <si>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</si>
  <si>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</si>
  <si>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</si>
  <si>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</si>
  <si>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</si>
  <si>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</si>
  <si>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</si>
  <si>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</si>
  <si>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</si>
  <si>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</si>
  <si>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</si>
  <si>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</si>
  <si>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</si>
  <si>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</si>
  <si>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>1.</t>
  </si>
  <si>
    <t>Financijski izvjštaji (bilanca, račun dobiti i gubitka, izvještaj o novčanom tijeku, izvještaj o promjenama</t>
  </si>
  <si>
    <t xml:space="preserve">  kapitala i bilješke uz financijske izvještaje</t>
  </si>
  <si>
    <t>2.</t>
  </si>
  <si>
    <t xml:space="preserve"> Izjava osoba odgovornih za sastavljanje financijskih izvještaja</t>
  </si>
  <si>
    <t/>
  </si>
  <si>
    <t>3.</t>
  </si>
  <si>
    <t xml:space="preserve"> Izvješće uprave o stanju društva</t>
  </si>
  <si>
    <t>M.P.</t>
  </si>
  <si>
    <t>(potpis osobe ovlaštene za zastupanje)</t>
  </si>
  <si>
    <t>u kunama</t>
  </si>
  <si>
    <t>01431510</t>
  </si>
  <si>
    <t>06371858079</t>
  </si>
  <si>
    <t>Vončinina 2</t>
  </si>
  <si>
    <t>Zagreb</t>
  </si>
  <si>
    <t>6430</t>
  </si>
  <si>
    <t>ne</t>
  </si>
  <si>
    <t>030064066</t>
  </si>
  <si>
    <t>GRAD ZAGREB</t>
  </si>
  <si>
    <t>Naziv fonda:  SLAVONSKI ZATVORENI INVESTICIJSKI FOND d.d.</t>
  </si>
  <si>
    <t>OIB fonda:06371858079</t>
  </si>
  <si>
    <t>OIB fonda: 06371858079</t>
  </si>
  <si>
    <t>01.01.2012.</t>
  </si>
  <si>
    <t>ANTE LUČIĆ</t>
  </si>
  <si>
    <t>Naziv društva za upravljanje investicijskim fondom:   AUCTOR INVEST d.o.o.</t>
  </si>
  <si>
    <t>HITA VRIJEDNOSNICE d.d.</t>
  </si>
  <si>
    <t>30.09.2012.</t>
  </si>
  <si>
    <t>Izvještajno razdoblje: 01.01.-30.09.2012.</t>
  </si>
  <si>
    <t>HYPO ALPE ADRIA BANK d.d.</t>
  </si>
  <si>
    <t>SLAVONSKI ZATVORENI INVESTICIJSKI FOND S JAVNOM PONUDOM d.d.</t>
  </si>
  <si>
    <t>auctorinvest@auctorinvest.hr</t>
  </si>
  <si>
    <t>Ante Lučić</t>
  </si>
  <si>
    <t>01-6444-450</t>
  </si>
  <si>
    <t>01-6444-455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</si>
</sst>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0.0000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 vertical="top"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58" applyFont="1" applyAlignment="1">
      <alignment/>
      <protection/>
    </xf>
    <xf numFmtId="0" fontId="16" fillId="0" borderId="11" xfId="58" applyFont="1" applyBorder="1" applyAlignment="1">
      <alignment horizontal="left"/>
      <protection/>
    </xf>
    <xf numFmtId="0" fontId="16" fillId="0" borderId="12" xfId="58" applyFont="1" applyBorder="1">
      <alignment vertical="top"/>
      <protection/>
    </xf>
    <xf numFmtId="0" fontId="16" fillId="0" borderId="13" xfId="58" applyFont="1" applyBorder="1">
      <alignment vertical="top"/>
      <protection/>
    </xf>
    <xf numFmtId="14" fontId="17" fillId="35" borderId="10" xfId="58" applyNumberFormat="1" applyFont="1" applyFill="1" applyBorder="1" applyAlignment="1" applyProtection="1">
      <alignment horizontal="center" vertical="center"/>
      <protection hidden="1" locked="0"/>
    </xf>
    <xf numFmtId="0" fontId="16" fillId="0" borderId="14" xfId="58" applyFont="1" applyFill="1" applyBorder="1" applyAlignment="1" applyProtection="1">
      <alignment horizontal="center" vertical="center"/>
      <protection hidden="1" locked="0"/>
    </xf>
    <xf numFmtId="0" fontId="18" fillId="0" borderId="0" xfId="58" applyFont="1" applyFill="1" applyBorder="1" applyAlignment="1" applyProtection="1">
      <alignment horizontal="left" vertical="center"/>
      <protection hidden="1"/>
    </xf>
    <xf numFmtId="0" fontId="19" fillId="0" borderId="15" xfId="58" applyFont="1" applyFill="1" applyBorder="1" applyAlignment="1" applyProtection="1">
      <alignment horizontal="left" vertical="center" wrapText="1"/>
      <protection hidden="1"/>
    </xf>
    <xf numFmtId="0" fontId="19" fillId="0" borderId="14" xfId="58" applyFont="1" applyFill="1" applyBorder="1" applyAlignment="1" applyProtection="1">
      <alignment horizontal="left" vertical="center"/>
      <protection hidden="1"/>
    </xf>
    <xf numFmtId="0" fontId="19" fillId="0" borderId="0" xfId="58" applyFont="1" applyFill="1" applyBorder="1" applyAlignment="1" applyProtection="1">
      <alignment vertical="center"/>
      <protection hidden="1"/>
    </xf>
    <xf numFmtId="0" fontId="19" fillId="0" borderId="0" xfId="58" applyFont="1" applyFill="1" applyBorder="1" applyAlignment="1" applyProtection="1">
      <alignment horizontal="center" vertical="center" wrapText="1"/>
      <protection hidden="1"/>
    </xf>
    <xf numFmtId="0" fontId="16" fillId="0" borderId="15" xfId="58" applyFont="1" applyBorder="1" applyAlignment="1" applyProtection="1">
      <alignment horizontal="left" vertical="center" wrapText="1"/>
      <protection hidden="1"/>
    </xf>
    <xf numFmtId="0" fontId="16" fillId="0" borderId="14" xfId="58" applyFont="1" applyBorder="1" applyAlignment="1" applyProtection="1">
      <alignment horizontal="left"/>
      <protection hidden="1"/>
    </xf>
    <xf numFmtId="0" fontId="20" fillId="0" borderId="15" xfId="58" applyFont="1" applyFill="1" applyBorder="1" applyAlignment="1" applyProtection="1">
      <alignment/>
      <protection hidden="1"/>
    </xf>
    <xf numFmtId="0" fontId="21" fillId="0" borderId="14" xfId="58" applyFont="1" applyBorder="1" applyAlignment="1" applyProtection="1">
      <alignment horizontal="left" vertical="center"/>
      <protection hidden="1"/>
    </xf>
    <xf numFmtId="0" fontId="21" fillId="0" borderId="15" xfId="58" applyFont="1" applyBorder="1" applyAlignment="1" applyProtection="1">
      <alignment horizontal="right"/>
      <protection hidden="1"/>
    </xf>
    <xf numFmtId="49" fontId="17" fillId="35" borderId="16" xfId="58" applyNumberFormat="1" applyFont="1" applyFill="1" applyBorder="1" applyAlignment="1" applyProtection="1">
      <alignment horizontal="center" vertical="center"/>
      <protection hidden="1" locked="0"/>
    </xf>
    <xf numFmtId="49" fontId="17" fillId="35" borderId="17" xfId="58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58" applyFont="1" applyBorder="1" applyAlignment="1" applyProtection="1">
      <alignment wrapText="1"/>
      <protection hidden="1"/>
    </xf>
    <xf numFmtId="0" fontId="16" fillId="0" borderId="15" xfId="58" applyFont="1" applyBorder="1" applyAlignment="1" applyProtection="1">
      <alignment wrapText="1"/>
      <protection hidden="1"/>
    </xf>
    <xf numFmtId="0" fontId="21" fillId="0" borderId="14" xfId="58" applyFont="1" applyBorder="1" applyAlignment="1" applyProtection="1">
      <alignment horizontal="left"/>
      <protection hidden="1"/>
    </xf>
    <xf numFmtId="0" fontId="21" fillId="0" borderId="0" xfId="58" applyFont="1" applyBorder="1" applyAlignment="1" applyProtection="1">
      <alignment horizontal="right"/>
      <protection hidden="1"/>
    </xf>
    <xf numFmtId="0" fontId="16" fillId="0" borderId="0" xfId="58" applyFont="1" applyBorder="1" applyProtection="1">
      <alignment vertical="top"/>
      <protection hidden="1"/>
    </xf>
    <xf numFmtId="0" fontId="21" fillId="0" borderId="14" xfId="58" applyFont="1" applyBorder="1" applyAlignment="1" applyProtection="1">
      <alignment horizontal="left" vertical="center" wrapText="1"/>
      <protection hidden="1"/>
    </xf>
    <xf numFmtId="0" fontId="21" fillId="0" borderId="15" xfId="58" applyFont="1" applyBorder="1" applyAlignment="1" applyProtection="1">
      <alignment horizontal="right" wrapText="1"/>
      <protection hidden="1"/>
    </xf>
    <xf numFmtId="0" fontId="16" fillId="0" borderId="15" xfId="58" applyFont="1" applyBorder="1" applyProtection="1">
      <alignment vertical="top"/>
      <protection hidden="1"/>
    </xf>
    <xf numFmtId="0" fontId="21" fillId="0" borderId="14" xfId="58" applyFont="1" applyBorder="1" applyAlignment="1" applyProtection="1">
      <alignment horizontal="left" wrapText="1"/>
      <protection hidden="1"/>
    </xf>
    <xf numFmtId="0" fontId="21" fillId="0" borderId="0" xfId="58" applyFont="1" applyBorder="1" applyAlignment="1" applyProtection="1">
      <alignment horizontal="right" wrapText="1"/>
      <protection hidden="1"/>
    </xf>
    <xf numFmtId="0" fontId="16" fillId="0" borderId="0" xfId="58" applyFont="1" applyBorder="1" applyAlignment="1" applyProtection="1">
      <alignment horizontal="left"/>
      <protection hidden="1"/>
    </xf>
    <xf numFmtId="0" fontId="17" fillId="35" borderId="16" xfId="58" applyFont="1" applyFill="1" applyBorder="1" applyAlignment="1" applyProtection="1">
      <alignment horizontal="left" vertical="center"/>
      <protection hidden="1" locked="0"/>
    </xf>
    <xf numFmtId="49" fontId="17" fillId="35" borderId="18" xfId="58" applyNumberFormat="1" applyFont="1" applyFill="1" applyBorder="1" applyAlignment="1" applyProtection="1">
      <alignment horizontal="center" vertical="center"/>
      <protection hidden="1" locked="0"/>
    </xf>
    <xf numFmtId="0" fontId="16" fillId="0" borderId="15" xfId="58" applyFont="1" applyBorder="1" applyAlignment="1">
      <alignment horizontal="left" vertical="center"/>
      <protection/>
    </xf>
    <xf numFmtId="0" fontId="22" fillId="0" borderId="0" xfId="58" applyFont="1" applyBorder="1" applyAlignment="1" applyProtection="1">
      <alignment vertical="top"/>
      <protection hidden="1"/>
    </xf>
    <xf numFmtId="1" fontId="17" fillId="35" borderId="16" xfId="58" applyNumberFormat="1" applyFont="1" applyFill="1" applyBorder="1" applyAlignment="1" applyProtection="1">
      <alignment horizontal="center" vertical="center"/>
      <protection hidden="1" locked="0"/>
    </xf>
    <xf numFmtId="1" fontId="17" fillId="35" borderId="17" xfId="58" applyNumberFormat="1" applyFont="1" applyFill="1" applyBorder="1" applyAlignment="1" applyProtection="1">
      <alignment horizontal="center" vertical="center"/>
      <protection hidden="1" locked="0"/>
    </xf>
    <xf numFmtId="0" fontId="16" fillId="0" borderId="19" xfId="58" applyFont="1" applyBorder="1" applyAlignment="1">
      <alignment horizontal="left" vertical="center"/>
      <protection/>
    </xf>
    <xf numFmtId="0" fontId="17" fillId="0" borderId="15" xfId="58" applyFont="1" applyBorder="1" applyAlignment="1" applyProtection="1">
      <alignment/>
      <protection hidden="1" locked="0"/>
    </xf>
    <xf numFmtId="1" fontId="17" fillId="35" borderId="20" xfId="58" applyNumberFormat="1" applyFont="1" applyFill="1" applyBorder="1" applyAlignment="1" applyProtection="1">
      <alignment horizontal="center" vertical="center"/>
      <protection hidden="1" locked="0"/>
    </xf>
    <xf numFmtId="0" fontId="17" fillId="35" borderId="18" xfId="58" applyFont="1" applyFill="1" applyBorder="1" applyAlignment="1" applyProtection="1">
      <alignment horizontal="left" vertical="center"/>
      <protection hidden="1" locked="0"/>
    </xf>
    <xf numFmtId="0" fontId="17" fillId="35" borderId="17" xfId="58" applyFont="1" applyFill="1" applyBorder="1" applyAlignment="1" applyProtection="1">
      <alignment horizontal="left" vertical="center"/>
      <protection hidden="1" locked="0"/>
    </xf>
    <xf numFmtId="0" fontId="21" fillId="0" borderId="14" xfId="58" applyFont="1" applyBorder="1" applyAlignment="1" applyProtection="1">
      <alignment horizontal="right" vertical="center"/>
      <protection hidden="1"/>
    </xf>
    <xf numFmtId="0" fontId="17" fillId="0" borderId="15" xfId="58" applyFont="1" applyFill="1" applyBorder="1" applyAlignment="1" applyProtection="1">
      <alignment horizontal="right" vertical="center"/>
      <protection hidden="1" locked="0"/>
    </xf>
    <xf numFmtId="0" fontId="21" fillId="0" borderId="0" xfId="58" applyFont="1" applyBorder="1" applyAlignment="1" applyProtection="1">
      <alignment horizontal="right" vertical="center"/>
      <protection hidden="1"/>
    </xf>
    <xf numFmtId="3" fontId="17" fillId="35" borderId="20" xfId="58" applyNumberFormat="1" applyFont="1" applyFill="1" applyBorder="1" applyAlignment="1" applyProtection="1">
      <alignment horizontal="right" vertical="center"/>
      <protection hidden="1" locked="0"/>
    </xf>
    <xf numFmtId="0" fontId="19" fillId="0" borderId="0" xfId="58" applyFont="1" applyBorder="1" applyAlignment="1" applyProtection="1">
      <alignment horizontal="right"/>
      <protection hidden="1"/>
    </xf>
    <xf numFmtId="0" fontId="22" fillId="0" borderId="15" xfId="58" applyFont="1" applyBorder="1" applyAlignment="1" applyProtection="1">
      <alignment vertical="top"/>
      <protection hidden="1"/>
    </xf>
    <xf numFmtId="0" fontId="17" fillId="35" borderId="20" xfId="58" applyFont="1" applyFill="1" applyBorder="1" applyAlignment="1" applyProtection="1">
      <alignment horizontal="center" vertical="center"/>
      <protection hidden="1" locked="0"/>
    </xf>
    <xf numFmtId="0" fontId="23" fillId="0" borderId="0" xfId="58" applyFont="1" applyBorder="1" applyAlignment="1" applyProtection="1">
      <alignment vertical="top"/>
      <protection hidden="1"/>
    </xf>
    <xf numFmtId="0" fontId="16" fillId="0" borderId="0" xfId="58" applyFont="1" applyBorder="1">
      <alignment vertical="top"/>
      <protection/>
    </xf>
    <xf numFmtId="0" fontId="16" fillId="0" borderId="0" xfId="58" applyFont="1" applyBorder="1" applyAlignment="1" applyProtection="1">
      <alignment/>
      <protection hidden="1"/>
    </xf>
    <xf numFmtId="49" fontId="17" fillId="35" borderId="20" xfId="58" applyNumberFormat="1" applyFont="1" applyFill="1" applyBorder="1" applyAlignment="1" applyProtection="1">
      <alignment horizontal="right" vertical="center"/>
      <protection hidden="1" locked="0"/>
    </xf>
    <xf numFmtId="0" fontId="16" fillId="0" borderId="15" xfId="58" applyFont="1" applyBorder="1" applyAlignment="1" applyProtection="1">
      <alignment horizontal="left" vertical="top" wrapText="1"/>
      <protection hidden="1"/>
    </xf>
    <xf numFmtId="0" fontId="16" fillId="0" borderId="14" xfId="58" applyFont="1" applyBorder="1" applyAlignment="1" applyProtection="1">
      <alignment horizontal="left" vertical="center"/>
      <protection hidden="1"/>
    </xf>
    <xf numFmtId="0" fontId="16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/>
      <protection/>
    </xf>
    <xf numFmtId="0" fontId="16" fillId="0" borderId="0" xfId="58" applyFont="1" applyBorder="1" applyAlignment="1">
      <alignment vertical="center"/>
      <protection/>
    </xf>
    <xf numFmtId="0" fontId="16" fillId="0" borderId="15" xfId="58" applyFont="1" applyBorder="1" applyAlignment="1">
      <alignment horizontal="center"/>
      <protection/>
    </xf>
    <xf numFmtId="0" fontId="16" fillId="0" borderId="14" xfId="58" applyFont="1" applyBorder="1" applyAlignment="1">
      <alignment horizontal="left" vertical="top"/>
      <protection/>
    </xf>
    <xf numFmtId="0" fontId="16" fillId="0" borderId="0" xfId="58" applyFont="1" applyFill="1" applyBorder="1" applyProtection="1">
      <alignment vertical="top"/>
      <protection hidden="1"/>
    </xf>
    <xf numFmtId="0" fontId="16" fillId="0" borderId="0" xfId="58" applyFont="1" applyBorder="1" applyAlignment="1" applyProtection="1">
      <alignment horizontal="center" vertical="center"/>
      <protection hidden="1" locked="0"/>
    </xf>
    <xf numFmtId="0" fontId="16" fillId="0" borderId="18" xfId="58" applyFont="1" applyBorder="1" applyAlignment="1">
      <alignment/>
      <protection/>
    </xf>
    <xf numFmtId="0" fontId="16" fillId="0" borderId="17" xfId="58" applyFont="1" applyBorder="1" applyAlignment="1">
      <alignment/>
      <protection/>
    </xf>
    <xf numFmtId="0" fontId="17" fillId="35" borderId="16" xfId="58" applyFont="1" applyFill="1" applyBorder="1" applyAlignment="1" applyProtection="1">
      <alignment horizontal="right" vertical="center"/>
      <protection hidden="1" locked="0"/>
    </xf>
    <xf numFmtId="49" fontId="17" fillId="0" borderId="17" xfId="58" applyNumberFormat="1" applyFont="1" applyBorder="1" applyAlignment="1" applyProtection="1">
      <alignment horizontal="center" vertical="center"/>
      <protection hidden="1" locked="0"/>
    </xf>
    <xf numFmtId="0" fontId="16" fillId="0" borderId="0" xfId="58" applyFont="1" applyBorder="1" applyAlignment="1" applyProtection="1">
      <alignment vertical="top" wrapText="1"/>
      <protection hidden="1"/>
    </xf>
    <xf numFmtId="0" fontId="16" fillId="0" borderId="15" xfId="58" applyFont="1" applyBorder="1" applyAlignment="1" applyProtection="1">
      <alignment horizontal="left" vertical="top" indent="2"/>
      <protection hidden="1"/>
    </xf>
    <xf numFmtId="0" fontId="16" fillId="0" borderId="15" xfId="58" applyFont="1" applyBorder="1" applyAlignment="1" applyProtection="1">
      <alignment horizontal="left" vertical="top" wrapText="1" indent="2"/>
      <protection hidden="1"/>
    </xf>
    <xf numFmtId="0" fontId="21" fillId="0" borderId="14" xfId="58" applyFont="1" applyBorder="1" applyAlignment="1" applyProtection="1">
      <alignment horizontal="left" vertical="top"/>
      <protection hidden="1"/>
    </xf>
    <xf numFmtId="0" fontId="21" fillId="0" borderId="0" xfId="58" applyFont="1" applyBorder="1" applyAlignment="1" applyProtection="1">
      <alignment horizontal="right" vertical="top"/>
      <protection hidden="1"/>
    </xf>
    <xf numFmtId="0" fontId="22" fillId="0" borderId="0" xfId="58" applyFont="1" applyBorder="1" applyAlignment="1" applyProtection="1">
      <alignment horizontal="center" vertical="top"/>
      <protection hidden="1"/>
    </xf>
    <xf numFmtId="0" fontId="16" fillId="0" borderId="0" xfId="58" applyFont="1" applyBorder="1" applyAlignment="1" applyProtection="1">
      <alignment horizontal="center"/>
      <protection hidden="1"/>
    </xf>
    <xf numFmtId="0" fontId="17" fillId="35" borderId="14" xfId="58" applyFont="1" applyFill="1" applyBorder="1" applyAlignment="1" applyProtection="1">
      <alignment horizontal="left" vertical="center"/>
      <protection hidden="1" locked="0"/>
    </xf>
    <xf numFmtId="0" fontId="16" fillId="0" borderId="0" xfId="58" applyFont="1" applyBorder="1" applyAlignment="1">
      <alignment/>
      <protection/>
    </xf>
    <xf numFmtId="0" fontId="17" fillId="35" borderId="0" xfId="58" applyFont="1" applyFill="1" applyBorder="1" applyAlignment="1" applyProtection="1">
      <alignment horizontal="right" vertical="center"/>
      <protection hidden="1" locked="0"/>
    </xf>
    <xf numFmtId="49" fontId="17" fillId="35" borderId="0" xfId="58" applyNumberFormat="1" applyFont="1" applyFill="1" applyBorder="1" applyAlignment="1" applyProtection="1">
      <alignment horizontal="center" vertical="center"/>
      <protection hidden="1" locked="0"/>
    </xf>
    <xf numFmtId="49" fontId="17" fillId="0" borderId="15" xfId="58" applyNumberFormat="1" applyFont="1" applyBorder="1" applyAlignment="1" applyProtection="1">
      <alignment horizontal="center" vertical="center"/>
      <protection hidden="1" locked="0"/>
    </xf>
    <xf numFmtId="0" fontId="21" fillId="0" borderId="0" xfId="58" applyFont="1" applyBorder="1" applyAlignment="1" applyProtection="1">
      <alignment horizontal="left" vertical="top"/>
      <protection hidden="1"/>
    </xf>
    <xf numFmtId="0" fontId="22" fillId="0" borderId="0" xfId="58" applyFont="1" applyBorder="1" applyAlignment="1" applyProtection="1">
      <alignment horizontal="left" vertical="top"/>
      <protection hidden="1"/>
    </xf>
    <xf numFmtId="0" fontId="16" fillId="0" borderId="15" xfId="58" applyFont="1" applyBorder="1" applyAlignment="1" applyProtection="1">
      <alignment horizontal="left"/>
      <protection hidden="1"/>
    </xf>
    <xf numFmtId="0" fontId="16" fillId="0" borderId="12" xfId="58" applyFont="1" applyBorder="1" applyAlignment="1" applyProtection="1">
      <alignment horizontal="center"/>
      <protection hidden="1"/>
    </xf>
    <xf numFmtId="0" fontId="16" fillId="0" borderId="12" xfId="58" applyFont="1" applyBorder="1" applyProtection="1">
      <alignment vertical="top"/>
      <protection hidden="1"/>
    </xf>
    <xf numFmtId="0" fontId="16" fillId="0" borderId="13" xfId="58" applyFont="1" applyBorder="1" applyProtection="1">
      <alignment vertical="top"/>
      <protection hidden="1"/>
    </xf>
    <xf numFmtId="0" fontId="17" fillId="0" borderId="18" xfId="58" applyFont="1" applyBorder="1" applyAlignment="1" applyProtection="1">
      <alignment horizontal="left" vertical="center"/>
      <protection hidden="1" locked="0"/>
    </xf>
    <xf numFmtId="0" fontId="17" fillId="0" borderId="17" xfId="58" applyFont="1" applyBorder="1" applyAlignment="1" applyProtection="1">
      <alignment horizontal="left" vertical="center"/>
      <protection hidden="1" locked="0"/>
    </xf>
    <xf numFmtId="49" fontId="17" fillId="35" borderId="16" xfId="58" applyNumberFormat="1" applyFont="1" applyFill="1" applyBorder="1" applyAlignment="1" applyProtection="1">
      <alignment horizontal="left" vertical="center"/>
      <protection hidden="1" locked="0"/>
    </xf>
    <xf numFmtId="49" fontId="17" fillId="0" borderId="18" xfId="58" applyNumberFormat="1" applyFont="1" applyBorder="1" applyAlignment="1" applyProtection="1">
      <alignment horizontal="left" vertical="center"/>
      <protection hidden="1" locked="0"/>
    </xf>
    <xf numFmtId="49" fontId="17" fillId="0" borderId="17" xfId="58" applyNumberFormat="1" applyFont="1" applyBorder="1" applyAlignment="1" applyProtection="1">
      <alignment horizontal="left" vertical="center"/>
      <protection hidden="1" locked="0"/>
    </xf>
    <xf numFmtId="0" fontId="19" fillId="0" borderId="0" xfId="58" applyFont="1" applyBorder="1" applyAlignment="1" applyProtection="1">
      <alignment horizontal="right" vertical="center"/>
      <protection hidden="1"/>
    </xf>
    <xf numFmtId="0" fontId="16" fillId="0" borderId="17" xfId="58" applyFont="1" applyBorder="1" applyAlignment="1">
      <alignment horizontal="left" vertical="center"/>
      <protection/>
    </xf>
    <xf numFmtId="0" fontId="19" fillId="0" borderId="0" xfId="58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 vertical="center"/>
      <protection hidden="1"/>
    </xf>
    <xf numFmtId="0" fontId="19" fillId="0" borderId="15" xfId="58" applyFont="1" applyFill="1" applyBorder="1" applyAlignment="1" applyProtection="1">
      <alignment vertical="center"/>
      <protection hidden="1"/>
    </xf>
    <xf numFmtId="0" fontId="24" fillId="0" borderId="0" xfId="58" applyFont="1" applyBorder="1" applyAlignment="1" applyProtection="1">
      <alignment horizontal="left"/>
      <protection hidden="1"/>
    </xf>
    <xf numFmtId="0" fontId="25" fillId="0" borderId="0" xfId="58" applyFont="1" applyBorder="1" applyAlignment="1">
      <alignment/>
      <protection/>
    </xf>
    <xf numFmtId="0" fontId="24" fillId="0" borderId="0" xfId="58" applyFont="1" applyBorder="1" applyAlignment="1" applyProtection="1">
      <alignment vertical="center"/>
      <protection hidden="1"/>
    </xf>
    <xf numFmtId="0" fontId="24" fillId="0" borderId="15" xfId="58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 horizontal="right"/>
      <protection hidden="1"/>
    </xf>
    <xf numFmtId="0" fontId="25" fillId="0" borderId="15" xfId="58" applyFont="1" applyBorder="1" applyAlignment="1">
      <alignment/>
      <protection/>
    </xf>
    <xf numFmtId="0" fontId="24" fillId="0" borderId="0" xfId="58" applyFont="1" applyBorder="1" applyAlignment="1" applyProtection="1">
      <alignment/>
      <protection hidden="1"/>
    </xf>
    <xf numFmtId="0" fontId="26" fillId="0" borderId="14" xfId="58" applyFont="1" applyBorder="1" applyAlignment="1" applyProtection="1">
      <alignment horizontal="left" vertical="center"/>
      <protection hidden="1"/>
    </xf>
    <xf numFmtId="0" fontId="16" fillId="0" borderId="0" xfId="58" applyFont="1" applyBorder="1" applyAlignment="1" applyProtection="1">
      <alignment horizontal="right" vertical="top"/>
      <protection hidden="1"/>
    </xf>
    <xf numFmtId="0" fontId="16" fillId="0" borderId="14" xfId="58" applyFont="1" applyBorder="1" applyAlignment="1" applyProtection="1">
      <alignment horizontal="left" vertical="top"/>
      <protection hidden="1"/>
    </xf>
    <xf numFmtId="0" fontId="19" fillId="0" borderId="0" xfId="58" applyFont="1" applyBorder="1" applyAlignment="1" applyProtection="1">
      <alignment horizontal="center" vertical="top"/>
      <protection hidden="1"/>
    </xf>
    <xf numFmtId="0" fontId="19" fillId="0" borderId="0" xfId="58" applyFont="1" applyBorder="1" applyAlignment="1">
      <alignment horizontal="center"/>
      <protection/>
    </xf>
    <xf numFmtId="0" fontId="19" fillId="0" borderId="15" xfId="58" applyFont="1" applyBorder="1" applyAlignment="1">
      <alignment/>
      <protection/>
    </xf>
    <xf numFmtId="0" fontId="16" fillId="0" borderId="14" xfId="58" applyFont="1" applyFill="1" applyBorder="1" applyAlignment="1" applyProtection="1">
      <alignment horizontal="left" vertical="top" wrapText="1"/>
      <protection hidden="1"/>
    </xf>
    <xf numFmtId="0" fontId="16" fillId="0" borderId="0" xfId="58" applyFont="1" applyFill="1" applyBorder="1" applyAlignment="1" applyProtection="1">
      <alignment horizontal="right" vertical="top" wrapText="1"/>
      <protection hidden="1"/>
    </xf>
    <xf numFmtId="0" fontId="22" fillId="0" borderId="0" xfId="58" applyFont="1" applyFill="1" applyBorder="1" applyAlignment="1" applyProtection="1">
      <alignment horizontal="center" vertical="top"/>
      <protection hidden="1"/>
    </xf>
    <xf numFmtId="0" fontId="16" fillId="0" borderId="0" xfId="58" applyFont="1" applyFill="1" applyBorder="1" applyAlignment="1" applyProtection="1">
      <alignment horizontal="center"/>
      <protection hidden="1"/>
    </xf>
    <xf numFmtId="0" fontId="16" fillId="0" borderId="15" xfId="58" applyFont="1" applyFill="1" applyBorder="1" applyProtection="1">
      <alignment vertical="top"/>
      <protection hidden="1"/>
    </xf>
    <xf numFmtId="0" fontId="16" fillId="0" borderId="21" xfId="58" applyFont="1" applyBorder="1" applyProtection="1">
      <alignment vertical="top"/>
      <protection hidden="1"/>
    </xf>
    <xf numFmtId="0" fontId="16" fillId="0" borderId="21" xfId="58" applyFont="1" applyBorder="1">
      <alignment vertical="top"/>
      <protection/>
    </xf>
    <xf numFmtId="0" fontId="16" fillId="0" borderId="22" xfId="58" applyFont="1" applyBorder="1" applyProtection="1">
      <alignment vertical="top"/>
      <protection hidden="1"/>
    </xf>
    <xf numFmtId="0" fontId="16" fillId="0" borderId="16" xfId="58" applyFont="1" applyFill="1" applyBorder="1" applyAlignment="1" applyProtection="1">
      <alignment horizontal="left" vertical="top" wrapText="1"/>
      <protection hidden="1"/>
    </xf>
    <xf numFmtId="0" fontId="16" fillId="0" borderId="18" xfId="58" applyFont="1" applyFill="1" applyBorder="1" applyAlignment="1" applyProtection="1">
      <alignment horizontal="right" vertical="top" wrapText="1"/>
      <protection hidden="1"/>
    </xf>
    <xf numFmtId="0" fontId="16" fillId="0" borderId="18" xfId="58" applyFont="1" applyFill="1" applyBorder="1" applyProtection="1">
      <alignment vertical="top"/>
      <protection hidden="1"/>
    </xf>
    <xf numFmtId="0" fontId="16" fillId="0" borderId="17" xfId="58" applyFont="1" applyFill="1" applyBorder="1" applyProtection="1">
      <alignment vertical="top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2" fillId="35" borderId="16" xfId="54" applyFill="1" applyBorder="1" applyAlignment="1" applyProtection="1">
      <alignment horizontal="left" vertical="center"/>
      <protection hidden="1" locked="0"/>
    </xf>
    <xf numFmtId="49" fontId="2" fillId="35" borderId="16" xfId="54" applyNumberFormat="1" applyFill="1" applyBorder="1" applyAlignment="1" applyProtection="1">
      <alignment horizontal="left" vertical="center"/>
      <protection hidden="1" locked="0"/>
    </xf>
    <xf numFmtId="4" fontId="11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>
      <alignment horizontal="right" vertical="center" wrapText="1"/>
    </xf>
    <xf numFmtId="4" fontId="15" fillId="0" borderId="0" xfId="0" applyNumberFormat="1" applyFont="1" applyFill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 wrapText="1"/>
    </xf>
    <xf numFmtId="4" fontId="20" fillId="0" borderId="23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0" fontId="7" fillId="0" borderId="10" xfId="0" applyNumberFormat="1" applyFont="1" applyBorder="1" applyAlignment="1">
      <alignment vertical="center" wrapText="1"/>
    </xf>
    <xf numFmtId="4" fontId="20" fillId="36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" fontId="20" fillId="36" borderId="23" xfId="0" applyNumberFormat="1" applyFont="1" applyFill="1" applyBorder="1" applyAlignment="1">
      <alignment horizontal="right" vertical="center" wrapText="1" shrinkToFit="1"/>
    </xf>
    <xf numFmtId="4" fontId="20" fillId="0" borderId="23" xfId="0" applyNumberFormat="1" applyFont="1" applyBorder="1" applyAlignment="1">
      <alignment horizontal="right" vertical="center" wrapText="1" shrinkToFit="1"/>
    </xf>
    <xf numFmtId="4" fontId="20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5" fillId="33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164" fontId="15" fillId="33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15" fillId="33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20" fillId="36" borderId="10" xfId="0" applyNumberFormat="1" applyFont="1" applyFill="1" applyBorder="1" applyAlignment="1">
      <alignment horizontal="right" vertical="center" wrapText="1"/>
    </xf>
    <xf numFmtId="4" fontId="15" fillId="36" borderId="10" xfId="0" applyNumberFormat="1" applyFont="1" applyFill="1" applyBorder="1" applyAlignment="1">
      <alignment vertical="center"/>
    </xf>
    <xf numFmtId="10" fontId="7" fillId="0" borderId="10" xfId="0" applyNumberFormat="1" applyFont="1" applyFill="1" applyBorder="1" applyAlignment="1">
      <alignment vertical="center" wrapText="1"/>
    </xf>
    <xf numFmtId="4" fontId="20" fillId="0" borderId="24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Border="1" applyAlignment="1">
      <alignment vertical="center" wrapText="1"/>
    </xf>
    <xf numFmtId="165" fontId="7" fillId="0" borderId="10" xfId="0" applyNumberFormat="1" applyFont="1" applyFill="1" applyBorder="1" applyAlignment="1">
      <alignment vertical="center" wrapText="1"/>
    </xf>
    <xf numFmtId="0" fontId="15" fillId="0" borderId="18" xfId="58" applyFont="1" applyBorder="1" applyAlignment="1">
      <alignment/>
      <protection/>
    </xf>
    <xf numFmtId="0" fontId="22" fillId="0" borderId="18" xfId="58" applyFont="1" applyFill="1" applyBorder="1" applyAlignment="1" applyProtection="1">
      <alignment horizontal="center" vertical="top"/>
      <protection hidden="1"/>
    </xf>
    <xf numFmtId="0" fontId="16" fillId="0" borderId="18" xfId="58" applyFont="1" applyFill="1" applyBorder="1" applyAlignment="1" applyProtection="1">
      <alignment horizontal="center"/>
      <protection hidden="1"/>
    </xf>
    <xf numFmtId="0" fontId="17" fillId="0" borderId="14" xfId="58" applyFont="1" applyFill="1" applyBorder="1" applyAlignment="1" applyProtection="1">
      <alignment horizontal="left" vertical="center" wrapText="1"/>
      <protection hidden="1"/>
    </xf>
    <xf numFmtId="0" fontId="17" fillId="0" borderId="0" xfId="58" applyFont="1" applyFill="1" applyBorder="1" applyAlignment="1" applyProtection="1">
      <alignment horizontal="left" vertical="center" wrapText="1"/>
      <protection hidden="1"/>
    </xf>
    <xf numFmtId="0" fontId="17" fillId="0" borderId="15" xfId="58" applyFont="1" applyFill="1" applyBorder="1" applyAlignment="1" applyProtection="1">
      <alignment horizontal="left" vertical="center" wrapText="1"/>
      <protection hidden="1"/>
    </xf>
    <xf numFmtId="0" fontId="15" fillId="0" borderId="14" xfId="58" applyFont="1" applyBorder="1" applyAlignment="1" applyProtection="1">
      <alignment horizontal="center" vertical="center" wrapText="1"/>
      <protection hidden="1"/>
    </xf>
    <xf numFmtId="0" fontId="15" fillId="0" borderId="0" xfId="58" applyFont="1" applyBorder="1" applyAlignment="1" applyProtection="1">
      <alignment horizontal="center" vertical="center" wrapText="1"/>
      <protection hidden="1"/>
    </xf>
    <xf numFmtId="0" fontId="15" fillId="0" borderId="15" xfId="58" applyFont="1" applyBorder="1" applyAlignment="1" applyProtection="1">
      <alignment horizontal="center" vertical="center" wrapText="1"/>
      <protection hidden="1"/>
    </xf>
    <xf numFmtId="0" fontId="15" fillId="0" borderId="0" xfId="58" applyFont="1" applyBorder="1" applyAlignment="1" applyProtection="1">
      <alignment horizontal="center"/>
      <protection hidden="1"/>
    </xf>
    <xf numFmtId="0" fontId="15" fillId="0" borderId="0" xfId="58" applyFont="1" applyBorder="1" applyAlignment="1">
      <alignment horizontal="center"/>
      <protection/>
    </xf>
    <xf numFmtId="0" fontId="19" fillId="0" borderId="25" xfId="58" applyFont="1" applyBorder="1" applyAlignment="1" applyProtection="1">
      <alignment horizontal="center" vertical="top"/>
      <protection hidden="1"/>
    </xf>
    <xf numFmtId="0" fontId="19" fillId="0" borderId="25" xfId="58" applyFont="1" applyBorder="1" applyAlignment="1">
      <alignment horizontal="center"/>
      <protection/>
    </xf>
    <xf numFmtId="0" fontId="19" fillId="0" borderId="26" xfId="58" applyFont="1" applyBorder="1" applyAlignment="1">
      <alignment/>
      <protection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/>
    </xf>
    <xf numFmtId="0" fontId="13" fillId="0" borderId="27" xfId="0" applyNumberFormat="1" applyFont="1" applyBorder="1" applyAlignment="1">
      <alignment horizontal="left" vertical="center" wrapText="1"/>
    </xf>
    <xf numFmtId="0" fontId="13" fillId="0" borderId="28" xfId="0" applyNumberFormat="1" applyFont="1" applyBorder="1" applyAlignment="1">
      <alignment horizontal="left" vertical="center" wrapText="1"/>
    </xf>
    <xf numFmtId="0" fontId="13" fillId="0" borderId="29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ZIF STARI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sna\FOND\IZVJE&#352;TAJI\2012\092012\Financijski%20izvje+&#237;taji%203009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BORNIK"/>
      <sheetName val="DATA"/>
      <sheetName val="IFP"/>
      <sheetName val="ISD"/>
      <sheetName val="INT"/>
      <sheetName val="INTi"/>
      <sheetName val="IPK"/>
      <sheetName val="PFP"/>
      <sheetName val="IB"/>
    </sheetNames>
    <sheetDataSet>
      <sheetData sheetId="3">
        <row r="27">
          <cell r="F27">
            <v>-36845205.56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ctorinvest@auctorinvest.hr" TargetMode="External" /><Relationship Id="rId2" Type="http://schemas.openxmlformats.org/officeDocument/2006/relationships/hyperlink" Target="mailto:auctorinvest@auctorinves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2" sqref="A2:I65"/>
    </sheetView>
  </sheetViews>
  <sheetFormatPr defaultColWidth="9.140625" defaultRowHeight="12.75"/>
  <cols>
    <col min="1" max="1" width="29.57421875" style="10" customWidth="1"/>
    <col min="2" max="2" width="3.140625" style="10" customWidth="1"/>
    <col min="3" max="9" width="14.7109375" style="10" customWidth="1"/>
    <col min="10" max="16384" width="9.140625" style="10" customWidth="1"/>
  </cols>
  <sheetData>
    <row r="1" spans="1:4" ht="15.75">
      <c r="A1" s="200"/>
      <c r="B1" s="200"/>
      <c r="C1" s="200"/>
      <c r="D1" s="200"/>
    </row>
    <row r="2" spans="1:9" ht="12.75">
      <c r="A2" s="11"/>
      <c r="B2" s="12"/>
      <c r="C2" s="12"/>
      <c r="D2" s="12"/>
      <c r="E2" s="12"/>
      <c r="F2" s="12"/>
      <c r="G2" s="12"/>
      <c r="H2" s="12"/>
      <c r="I2" s="13"/>
    </row>
    <row r="3" spans="1:9" ht="12.75">
      <c r="A3" s="203" t="s">
        <v>232</v>
      </c>
      <c r="B3" s="204"/>
      <c r="C3" s="204"/>
      <c r="D3" s="205"/>
      <c r="E3" s="14" t="s">
        <v>283</v>
      </c>
      <c r="F3" s="15"/>
      <c r="G3" s="16" t="s">
        <v>233</v>
      </c>
      <c r="H3" s="14" t="s">
        <v>287</v>
      </c>
      <c r="I3" s="17"/>
    </row>
    <row r="4" spans="1:9" ht="12.75">
      <c r="A4" s="18"/>
      <c r="B4" s="19"/>
      <c r="C4" s="19"/>
      <c r="D4" s="19"/>
      <c r="E4" s="20"/>
      <c r="F4" s="20"/>
      <c r="G4" s="19"/>
      <c r="H4" s="19"/>
      <c r="I4" s="21"/>
    </row>
    <row r="5" spans="1:9" ht="15.75">
      <c r="A5" s="206" t="s">
        <v>234</v>
      </c>
      <c r="B5" s="207"/>
      <c r="C5" s="207"/>
      <c r="D5" s="207"/>
      <c r="E5" s="207"/>
      <c r="F5" s="207"/>
      <c r="G5" s="207"/>
      <c r="H5" s="207"/>
      <c r="I5" s="208"/>
    </row>
    <row r="6" spans="1:9" ht="15.75">
      <c r="A6" s="22"/>
      <c r="B6" s="209" t="s">
        <v>235</v>
      </c>
      <c r="C6" s="210"/>
      <c r="D6" s="210"/>
      <c r="E6" s="210"/>
      <c r="F6" s="210"/>
      <c r="G6" s="210"/>
      <c r="H6" s="210"/>
      <c r="I6" s="23"/>
    </row>
    <row r="7" spans="1:9" ht="12.75">
      <c r="A7" s="24" t="s">
        <v>236</v>
      </c>
      <c r="B7" s="25"/>
      <c r="C7" s="26" t="s">
        <v>272</v>
      </c>
      <c r="D7" s="27"/>
      <c r="E7" s="28"/>
      <c r="F7" s="28"/>
      <c r="G7" s="28"/>
      <c r="H7" s="28"/>
      <c r="I7" s="29"/>
    </row>
    <row r="8" spans="1:9" ht="12.75">
      <c r="A8" s="30"/>
      <c r="B8" s="31"/>
      <c r="C8" s="32"/>
      <c r="D8" s="32"/>
      <c r="E8" s="28"/>
      <c r="F8" s="28"/>
      <c r="G8" s="28"/>
      <c r="H8" s="28"/>
      <c r="I8" s="29"/>
    </row>
    <row r="9" spans="1:9" ht="12.75">
      <c r="A9" s="33" t="s">
        <v>237</v>
      </c>
      <c r="B9" s="34"/>
      <c r="C9" s="26" t="s">
        <v>278</v>
      </c>
      <c r="D9" s="27"/>
      <c r="E9" s="28"/>
      <c r="F9" s="28"/>
      <c r="G9" s="28"/>
      <c r="H9" s="28"/>
      <c r="I9" s="35"/>
    </row>
    <row r="10" spans="1:9" ht="12.75">
      <c r="A10" s="36"/>
      <c r="B10" s="37"/>
      <c r="C10" s="38"/>
      <c r="D10" s="32"/>
      <c r="E10" s="32"/>
      <c r="F10" s="32"/>
      <c r="G10" s="32"/>
      <c r="H10" s="32"/>
      <c r="I10" s="35"/>
    </row>
    <row r="11" spans="1:9" ht="12.75">
      <c r="A11" s="33" t="s">
        <v>238</v>
      </c>
      <c r="B11" s="37"/>
      <c r="C11" s="26" t="s">
        <v>273</v>
      </c>
      <c r="D11" s="27"/>
      <c r="E11" s="32"/>
      <c r="F11" s="32"/>
      <c r="G11" s="32"/>
      <c r="H11" s="32"/>
      <c r="I11" s="35"/>
    </row>
    <row r="12" spans="1:9" ht="12.75">
      <c r="A12" s="36"/>
      <c r="B12" s="37"/>
      <c r="C12" s="32"/>
      <c r="D12" s="32"/>
      <c r="E12" s="32"/>
      <c r="F12" s="32"/>
      <c r="G12" s="32"/>
      <c r="H12" s="32"/>
      <c r="I12" s="35"/>
    </row>
    <row r="13" spans="1:9" ht="12.75">
      <c r="A13" s="24" t="s">
        <v>239</v>
      </c>
      <c r="B13" s="25"/>
      <c r="C13" s="39" t="s">
        <v>290</v>
      </c>
      <c r="D13" s="40"/>
      <c r="E13" s="40"/>
      <c r="F13" s="40"/>
      <c r="G13" s="40"/>
      <c r="H13" s="27"/>
      <c r="I13" s="41"/>
    </row>
    <row r="14" spans="1:9" ht="12.75">
      <c r="A14" s="30"/>
      <c r="B14" s="31"/>
      <c r="C14" s="42"/>
      <c r="D14" s="32"/>
      <c r="E14" s="32"/>
      <c r="F14" s="32"/>
      <c r="G14" s="32"/>
      <c r="H14" s="32"/>
      <c r="I14" s="35"/>
    </row>
    <row r="15" spans="1:9" ht="12.75">
      <c r="A15" s="24" t="s">
        <v>240</v>
      </c>
      <c r="B15" s="25"/>
      <c r="C15" s="43">
        <v>10000</v>
      </c>
      <c r="D15" s="44"/>
      <c r="E15" s="32"/>
      <c r="F15" s="39" t="s">
        <v>275</v>
      </c>
      <c r="G15" s="40"/>
      <c r="H15" s="27"/>
      <c r="I15" s="45"/>
    </row>
    <row r="16" spans="1:9" ht="12.75">
      <c r="A16" s="30"/>
      <c r="B16" s="31"/>
      <c r="C16" s="32"/>
      <c r="D16" s="32"/>
      <c r="E16" s="32"/>
      <c r="F16" s="32"/>
      <c r="G16" s="32"/>
      <c r="H16" s="32"/>
      <c r="I16" s="35"/>
    </row>
    <row r="17" spans="1:9" ht="12.75">
      <c r="A17" s="24" t="s">
        <v>241</v>
      </c>
      <c r="B17" s="25"/>
      <c r="C17" s="39" t="s">
        <v>274</v>
      </c>
      <c r="D17" s="40"/>
      <c r="E17" s="40"/>
      <c r="F17" s="40"/>
      <c r="G17" s="40"/>
      <c r="H17" s="27"/>
      <c r="I17" s="41"/>
    </row>
    <row r="18" spans="1:9" ht="12.75">
      <c r="A18" s="30"/>
      <c r="B18" s="31"/>
      <c r="C18" s="32"/>
      <c r="D18" s="32"/>
      <c r="E18" s="32"/>
      <c r="F18" s="32"/>
      <c r="G18" s="32"/>
      <c r="H18" s="32"/>
      <c r="I18" s="35"/>
    </row>
    <row r="19" spans="1:9" ht="12.75">
      <c r="A19" s="24" t="s">
        <v>242</v>
      </c>
      <c r="B19" s="25"/>
      <c r="C19" s="156" t="s">
        <v>291</v>
      </c>
      <c r="D19" s="40"/>
      <c r="E19" s="40"/>
      <c r="F19" s="40"/>
      <c r="G19" s="40"/>
      <c r="H19" s="27"/>
      <c r="I19" s="46"/>
    </row>
    <row r="20" spans="1:9" ht="12.75">
      <c r="A20" s="30"/>
      <c r="B20" s="31"/>
      <c r="C20" s="42"/>
      <c r="D20" s="32"/>
      <c r="E20" s="32"/>
      <c r="F20" s="32"/>
      <c r="G20" s="32"/>
      <c r="H20" s="32"/>
      <c r="I20" s="35"/>
    </row>
    <row r="21" spans="1:9" ht="12.75">
      <c r="A21" s="24" t="s">
        <v>243</v>
      </c>
      <c r="B21" s="25"/>
      <c r="C21" s="39"/>
      <c r="D21" s="40"/>
      <c r="E21" s="40"/>
      <c r="F21" s="40"/>
      <c r="G21" s="40"/>
      <c r="H21" s="27"/>
      <c r="I21" s="46"/>
    </row>
    <row r="22" spans="1:9" ht="12.75">
      <c r="A22" s="30"/>
      <c r="B22" s="31"/>
      <c r="C22" s="42"/>
      <c r="D22" s="32"/>
      <c r="E22" s="32"/>
      <c r="F22" s="32"/>
      <c r="G22" s="32"/>
      <c r="H22" s="32"/>
      <c r="I22" s="35"/>
    </row>
    <row r="23" spans="1:9" ht="12.75">
      <c r="A23" s="24" t="s">
        <v>244</v>
      </c>
      <c r="B23" s="25"/>
      <c r="C23" s="47">
        <v>133</v>
      </c>
      <c r="D23" s="39" t="s">
        <v>275</v>
      </c>
      <c r="E23" s="48"/>
      <c r="F23" s="49"/>
      <c r="G23" s="50"/>
      <c r="H23" s="31"/>
      <c r="I23" s="51"/>
    </row>
    <row r="24" spans="1:9" ht="12.75">
      <c r="A24" s="30"/>
      <c r="B24" s="31"/>
      <c r="C24" s="32"/>
      <c r="D24" s="32"/>
      <c r="E24" s="32"/>
      <c r="F24" s="32"/>
      <c r="G24" s="32"/>
      <c r="H24" s="32"/>
      <c r="I24" s="35"/>
    </row>
    <row r="25" spans="1:9" ht="12.75">
      <c r="A25" s="24" t="s">
        <v>245</v>
      </c>
      <c r="B25" s="25"/>
      <c r="C25" s="47">
        <v>21</v>
      </c>
      <c r="D25" s="39" t="s">
        <v>279</v>
      </c>
      <c r="E25" s="48"/>
      <c r="F25" s="48"/>
      <c r="G25" s="49"/>
      <c r="H25" s="52" t="s">
        <v>246</v>
      </c>
      <c r="I25" s="53">
        <v>0</v>
      </c>
    </row>
    <row r="26" spans="1:9" ht="12.75">
      <c r="A26" s="30"/>
      <c r="B26" s="31"/>
      <c r="C26" s="32"/>
      <c r="D26" s="32"/>
      <c r="E26" s="32"/>
      <c r="F26" s="32"/>
      <c r="G26" s="31"/>
      <c r="H26" s="54" t="s">
        <v>247</v>
      </c>
      <c r="I26" s="55"/>
    </row>
    <row r="27" spans="1:9" ht="12.75">
      <c r="A27" s="24" t="s">
        <v>248</v>
      </c>
      <c r="B27" s="25"/>
      <c r="C27" s="56" t="s">
        <v>277</v>
      </c>
      <c r="D27" s="57"/>
      <c r="E27" s="58"/>
      <c r="F27" s="59"/>
      <c r="G27" s="52" t="s">
        <v>249</v>
      </c>
      <c r="H27" s="25"/>
      <c r="I27" s="60" t="s">
        <v>276</v>
      </c>
    </row>
    <row r="28" spans="1:9" ht="12.75">
      <c r="A28" s="30"/>
      <c r="B28" s="31"/>
      <c r="C28" s="32"/>
      <c r="D28" s="59"/>
      <c r="E28" s="59"/>
      <c r="F28" s="59"/>
      <c r="G28" s="59"/>
      <c r="H28" s="32"/>
      <c r="I28" s="61"/>
    </row>
    <row r="29" spans="1:9" ht="12.75">
      <c r="A29" s="62" t="s">
        <v>250</v>
      </c>
      <c r="B29" s="63"/>
      <c r="C29" s="64"/>
      <c r="D29" s="64"/>
      <c r="E29" s="63" t="s">
        <v>251</v>
      </c>
      <c r="F29" s="65"/>
      <c r="G29" s="65"/>
      <c r="H29" s="64" t="s">
        <v>252</v>
      </c>
      <c r="I29" s="66"/>
    </row>
    <row r="30" spans="1:9" ht="12.75">
      <c r="A30" s="67"/>
      <c r="B30" s="58"/>
      <c r="C30" s="58"/>
      <c r="D30" s="68"/>
      <c r="E30" s="32"/>
      <c r="F30" s="32"/>
      <c r="G30" s="32"/>
      <c r="H30" s="69"/>
      <c r="I30" s="61"/>
    </row>
    <row r="31" spans="1:9" ht="12.75">
      <c r="A31" s="39"/>
      <c r="B31" s="70"/>
      <c r="C31" s="70"/>
      <c r="D31" s="71"/>
      <c r="E31" s="72"/>
      <c r="F31" s="70"/>
      <c r="G31" s="70"/>
      <c r="H31" s="26"/>
      <c r="I31" s="73"/>
    </row>
    <row r="32" spans="1:9" ht="12.75">
      <c r="A32" s="30"/>
      <c r="B32" s="31"/>
      <c r="C32" s="42"/>
      <c r="D32" s="74"/>
      <c r="E32" s="74"/>
      <c r="F32" s="74"/>
      <c r="G32" s="28"/>
      <c r="H32" s="32"/>
      <c r="I32" s="75"/>
    </row>
    <row r="33" spans="1:9" ht="12.75">
      <c r="A33" s="39"/>
      <c r="B33" s="70"/>
      <c r="C33" s="70"/>
      <c r="D33" s="71"/>
      <c r="E33" s="72"/>
      <c r="F33" s="70"/>
      <c r="G33" s="70"/>
      <c r="H33" s="26"/>
      <c r="I33" s="73"/>
    </row>
    <row r="34" spans="1:9" ht="12.75">
      <c r="A34" s="30"/>
      <c r="B34" s="31"/>
      <c r="C34" s="42"/>
      <c r="D34" s="74"/>
      <c r="E34" s="74"/>
      <c r="F34" s="74"/>
      <c r="G34" s="28"/>
      <c r="H34" s="32"/>
      <c r="I34" s="76"/>
    </row>
    <row r="35" spans="1:9" ht="12.75">
      <c r="A35" s="39"/>
      <c r="B35" s="70"/>
      <c r="C35" s="70"/>
      <c r="D35" s="71"/>
      <c r="E35" s="72"/>
      <c r="F35" s="70"/>
      <c r="G35" s="70"/>
      <c r="H35" s="26"/>
      <c r="I35" s="73"/>
    </row>
    <row r="36" spans="1:9" ht="12.75">
      <c r="A36" s="30"/>
      <c r="B36" s="31"/>
      <c r="C36" s="42"/>
      <c r="D36" s="74"/>
      <c r="E36" s="74"/>
      <c r="F36" s="74"/>
      <c r="G36" s="28"/>
      <c r="H36" s="32"/>
      <c r="I36" s="76"/>
    </row>
    <row r="37" spans="1:9" ht="12.75">
      <c r="A37" s="39"/>
      <c r="B37" s="70"/>
      <c r="C37" s="70"/>
      <c r="D37" s="71"/>
      <c r="E37" s="72"/>
      <c r="F37" s="70"/>
      <c r="G37" s="70"/>
      <c r="H37" s="26"/>
      <c r="I37" s="73"/>
    </row>
    <row r="38" spans="1:9" ht="12.75">
      <c r="A38" s="77"/>
      <c r="B38" s="78"/>
      <c r="C38" s="79"/>
      <c r="D38" s="80"/>
      <c r="E38" s="32"/>
      <c r="F38" s="79"/>
      <c r="G38" s="80"/>
      <c r="H38" s="32"/>
      <c r="I38" s="35"/>
    </row>
    <row r="39" spans="1:9" ht="12.75">
      <c r="A39" s="39"/>
      <c r="B39" s="70"/>
      <c r="C39" s="70"/>
      <c r="D39" s="71"/>
      <c r="E39" s="72"/>
      <c r="F39" s="70"/>
      <c r="G39" s="70"/>
      <c r="H39" s="26"/>
      <c r="I39" s="73"/>
    </row>
    <row r="40" spans="1:9" ht="12.75">
      <c r="A40" s="77"/>
      <c r="B40" s="78"/>
      <c r="C40" s="79"/>
      <c r="D40" s="80"/>
      <c r="E40" s="32"/>
      <c r="F40" s="79"/>
      <c r="G40" s="80"/>
      <c r="H40" s="32"/>
      <c r="I40" s="35"/>
    </row>
    <row r="41" spans="1:9" ht="12.75">
      <c r="A41" s="39"/>
      <c r="B41" s="70"/>
      <c r="C41" s="70"/>
      <c r="D41" s="71"/>
      <c r="E41" s="72"/>
      <c r="F41" s="70"/>
      <c r="G41" s="70"/>
      <c r="H41" s="26"/>
      <c r="I41" s="73"/>
    </row>
    <row r="42" spans="1:9" ht="12.75">
      <c r="A42" s="81"/>
      <c r="B42" s="82"/>
      <c r="C42" s="82"/>
      <c r="D42" s="82"/>
      <c r="E42" s="83"/>
      <c r="F42" s="82"/>
      <c r="G42" s="82"/>
      <c r="H42" s="84"/>
      <c r="I42" s="85"/>
    </row>
    <row r="43" spans="1:9" ht="12.75">
      <c r="A43" s="77"/>
      <c r="B43" s="78"/>
      <c r="C43" s="79"/>
      <c r="D43" s="80"/>
      <c r="E43" s="32"/>
      <c r="F43" s="79"/>
      <c r="G43" s="80"/>
      <c r="H43" s="32"/>
      <c r="I43" s="35"/>
    </row>
    <row r="44" spans="1:9" ht="12.75">
      <c r="A44" s="77"/>
      <c r="B44" s="86"/>
      <c r="C44" s="87"/>
      <c r="D44" s="38"/>
      <c r="E44" s="38"/>
      <c r="F44" s="87"/>
      <c r="G44" s="38"/>
      <c r="H44" s="38"/>
      <c r="I44" s="88"/>
    </row>
    <row r="45" spans="1:9" ht="12.75">
      <c r="A45" s="33" t="s">
        <v>253</v>
      </c>
      <c r="B45" s="34"/>
      <c r="C45" s="26"/>
      <c r="D45" s="73"/>
      <c r="E45" s="32"/>
      <c r="F45" s="39"/>
      <c r="G45" s="70"/>
      <c r="H45" s="70"/>
      <c r="I45" s="71"/>
    </row>
    <row r="46" spans="1:9" ht="12.75">
      <c r="A46" s="77"/>
      <c r="B46" s="78"/>
      <c r="C46" s="79"/>
      <c r="D46" s="80"/>
      <c r="E46" s="32"/>
      <c r="F46" s="79"/>
      <c r="G46" s="89"/>
      <c r="H46" s="90"/>
      <c r="I46" s="91"/>
    </row>
    <row r="47" spans="1:9" ht="12.75">
      <c r="A47" s="33" t="s">
        <v>254</v>
      </c>
      <c r="B47" s="34"/>
      <c r="C47" s="39" t="s">
        <v>292</v>
      </c>
      <c r="D47" s="92"/>
      <c r="E47" s="92"/>
      <c r="F47" s="92"/>
      <c r="G47" s="92"/>
      <c r="H47" s="92"/>
      <c r="I47" s="93"/>
    </row>
    <row r="48" spans="1:9" ht="12.75">
      <c r="A48" s="30"/>
      <c r="B48" s="31"/>
      <c r="C48" s="42" t="s">
        <v>255</v>
      </c>
      <c r="D48" s="32"/>
      <c r="E48" s="32"/>
      <c r="F48" s="32"/>
      <c r="G48" s="32"/>
      <c r="H48" s="32"/>
      <c r="I48" s="35"/>
    </row>
    <row r="49" spans="1:9" ht="12.75">
      <c r="A49" s="33" t="s">
        <v>256</v>
      </c>
      <c r="B49" s="34"/>
      <c r="C49" s="94" t="s">
        <v>294</v>
      </c>
      <c r="D49" s="95"/>
      <c r="E49" s="96"/>
      <c r="F49" s="32"/>
      <c r="G49" s="97" t="s">
        <v>257</v>
      </c>
      <c r="H49" s="94" t="s">
        <v>293</v>
      </c>
      <c r="I49" s="96"/>
    </row>
    <row r="50" spans="1:9" ht="12.75">
      <c r="A50" s="30"/>
      <c r="B50" s="31"/>
      <c r="C50" s="42"/>
      <c r="D50" s="32"/>
      <c r="E50" s="32"/>
      <c r="F50" s="32"/>
      <c r="G50" s="32"/>
      <c r="H50" s="32"/>
      <c r="I50" s="35"/>
    </row>
    <row r="51" spans="1:9" ht="12.75">
      <c r="A51" s="33" t="s">
        <v>242</v>
      </c>
      <c r="B51" s="34"/>
      <c r="C51" s="157" t="s">
        <v>291</v>
      </c>
      <c r="D51" s="95"/>
      <c r="E51" s="95"/>
      <c r="F51" s="95"/>
      <c r="G51" s="95"/>
      <c r="H51" s="95"/>
      <c r="I51" s="96"/>
    </row>
    <row r="52" spans="1:9" ht="12.75">
      <c r="A52" s="30"/>
      <c r="B52" s="31"/>
      <c r="C52" s="32"/>
      <c r="D52" s="32"/>
      <c r="E52" s="32"/>
      <c r="F52" s="32"/>
      <c r="G52" s="32"/>
      <c r="H52" s="32"/>
      <c r="I52" s="35"/>
    </row>
    <row r="53" spans="1:9" ht="12.75">
      <c r="A53" s="24" t="s">
        <v>258</v>
      </c>
      <c r="B53" s="25"/>
      <c r="C53" s="94" t="s">
        <v>284</v>
      </c>
      <c r="D53" s="95"/>
      <c r="E53" s="95"/>
      <c r="F53" s="95"/>
      <c r="G53" s="95"/>
      <c r="H53" s="95"/>
      <c r="I53" s="98"/>
    </row>
    <row r="54" spans="1:9" ht="12.75">
      <c r="A54" s="22"/>
      <c r="B54" s="38"/>
      <c r="C54" s="99" t="s">
        <v>259</v>
      </c>
      <c r="D54" s="100"/>
      <c r="E54" s="100"/>
      <c r="F54" s="100"/>
      <c r="G54" s="100"/>
      <c r="H54" s="100"/>
      <c r="I54" s="101"/>
    </row>
    <row r="55" spans="1:9" ht="12.75">
      <c r="A55" s="22"/>
      <c r="B55" s="38"/>
      <c r="C55" s="99"/>
      <c r="D55" s="100"/>
      <c r="E55" s="100"/>
      <c r="F55" s="100"/>
      <c r="G55" s="100"/>
      <c r="H55" s="100"/>
      <c r="I55" s="101"/>
    </row>
    <row r="56" spans="1:9" ht="12.75">
      <c r="A56" s="22"/>
      <c r="B56" s="38"/>
      <c r="C56" s="102" t="s">
        <v>260</v>
      </c>
      <c r="D56" s="103"/>
      <c r="E56" s="103"/>
      <c r="F56" s="103"/>
      <c r="G56" s="104"/>
      <c r="H56" s="104"/>
      <c r="I56" s="105"/>
    </row>
    <row r="57" spans="1:9" ht="12.75">
      <c r="A57" s="22"/>
      <c r="B57" s="106" t="s">
        <v>261</v>
      </c>
      <c r="C57" s="102" t="s">
        <v>262</v>
      </c>
      <c r="D57" s="103"/>
      <c r="E57" s="103"/>
      <c r="F57" s="103"/>
      <c r="G57" s="103"/>
      <c r="H57" s="103"/>
      <c r="I57" s="107"/>
    </row>
    <row r="58" spans="1:9" ht="12.75">
      <c r="A58" s="22"/>
      <c r="B58" s="106"/>
      <c r="C58" s="108" t="s">
        <v>263</v>
      </c>
      <c r="D58" s="103"/>
      <c r="E58" s="103"/>
      <c r="F58" s="103"/>
      <c r="G58" s="103"/>
      <c r="H58" s="103"/>
      <c r="I58" s="107"/>
    </row>
    <row r="59" spans="1:9" ht="12.75">
      <c r="A59" s="22"/>
      <c r="B59" s="106" t="s">
        <v>264</v>
      </c>
      <c r="C59" s="102" t="s">
        <v>265</v>
      </c>
      <c r="D59" s="103"/>
      <c r="E59" s="103"/>
      <c r="F59" s="103"/>
      <c r="G59" s="103"/>
      <c r="H59" s="103"/>
      <c r="I59" s="107"/>
    </row>
    <row r="60" spans="1:9" ht="12.75">
      <c r="A60" s="109" t="s">
        <v>266</v>
      </c>
      <c r="B60" s="110" t="s">
        <v>267</v>
      </c>
      <c r="C60" s="102" t="s">
        <v>268</v>
      </c>
      <c r="D60" s="103"/>
      <c r="E60" s="103"/>
      <c r="F60" s="103"/>
      <c r="G60" s="103"/>
      <c r="H60" s="103"/>
      <c r="I60" s="107"/>
    </row>
    <row r="61" spans="1:9" ht="12.75">
      <c r="A61" s="111"/>
      <c r="B61" s="32"/>
      <c r="C61" s="32"/>
      <c r="D61" s="32"/>
      <c r="E61" s="38"/>
      <c r="F61" s="58"/>
      <c r="G61" s="112"/>
      <c r="H61" s="113"/>
      <c r="I61" s="114"/>
    </row>
    <row r="62" spans="1:9" ht="12.75">
      <c r="A62" s="115"/>
      <c r="B62" s="116"/>
      <c r="C62" s="68"/>
      <c r="D62" s="68"/>
      <c r="E62" s="68"/>
      <c r="F62" s="68"/>
      <c r="G62" s="117"/>
      <c r="H62" s="118"/>
      <c r="I62" s="119"/>
    </row>
    <row r="63" spans="1:9" ht="13.5" thickBot="1">
      <c r="A63" s="109" t="s">
        <v>266</v>
      </c>
      <c r="B63" s="32"/>
      <c r="C63" s="32"/>
      <c r="D63" s="32"/>
      <c r="E63" s="32"/>
      <c r="F63" s="32"/>
      <c r="G63" s="120"/>
      <c r="H63" s="121"/>
      <c r="I63" s="122"/>
    </row>
    <row r="64" spans="1:9" ht="12.75">
      <c r="A64" s="22"/>
      <c r="B64" s="32"/>
      <c r="C64" s="32"/>
      <c r="D64" s="32"/>
      <c r="E64" s="38" t="s">
        <v>269</v>
      </c>
      <c r="F64" s="58"/>
      <c r="G64" s="211" t="s">
        <v>270</v>
      </c>
      <c r="H64" s="212"/>
      <c r="I64" s="213"/>
    </row>
    <row r="65" spans="1:9" ht="12.75">
      <c r="A65" s="123"/>
      <c r="B65" s="124"/>
      <c r="C65" s="125"/>
      <c r="D65" s="125"/>
      <c r="E65" s="125"/>
      <c r="F65" s="125"/>
      <c r="G65" s="201"/>
      <c r="H65" s="202"/>
      <c r="I65" s="126"/>
    </row>
  </sheetData>
  <sheetProtection/>
  <mergeCells count="6">
    <mergeCell ref="A1:D1"/>
    <mergeCell ref="G65:H65"/>
    <mergeCell ref="A3:D3"/>
    <mergeCell ref="A5:I5"/>
    <mergeCell ref="B6:H6"/>
    <mergeCell ref="G64:I64"/>
  </mergeCells>
  <conditionalFormatting sqref="H30">
    <cfRule type="cellIs" priority="1" dxfId="2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19" r:id="rId1" display="auctorinvest@auctorinvest.hr"/>
    <hyperlink ref="C51" r:id="rId2" display="auctorinvest@auctorinvest.hr"/>
  </hyperlinks>
  <printOptions/>
  <pageMargins left="0.75" right="0.75" top="1" bottom="1" header="0.5" footer="0.5"/>
  <pageSetup horizontalDpi="600" verticalDpi="600" orientation="portrait" paperSize="9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7</v>
      </c>
      <c r="B1" s="2" t="s">
        <v>8</v>
      </c>
    </row>
    <row r="2" spans="1:2" ht="12.75">
      <c r="A2" s="1" t="s">
        <v>9</v>
      </c>
      <c r="B2" s="1" t="s">
        <v>10</v>
      </c>
    </row>
    <row r="3" spans="1:2" ht="12.75">
      <c r="A3" s="1" t="s">
        <v>9</v>
      </c>
      <c r="B3" s="1" t="s">
        <v>11</v>
      </c>
    </row>
    <row r="4" spans="1:2" ht="12.75">
      <c r="A4" s="1" t="s">
        <v>9</v>
      </c>
      <c r="B4" s="1" t="s">
        <v>12</v>
      </c>
    </row>
    <row r="5" spans="1:2" ht="12.75">
      <c r="A5" s="1" t="s">
        <v>9</v>
      </c>
      <c r="B5" s="1" t="s">
        <v>13</v>
      </c>
    </row>
    <row r="6" spans="1:2" ht="12.75">
      <c r="A6" s="1" t="s">
        <v>9</v>
      </c>
      <c r="B6" s="1" t="s">
        <v>14</v>
      </c>
    </row>
    <row r="7" spans="1:2" ht="12.75">
      <c r="A7" s="1" t="s">
        <v>9</v>
      </c>
      <c r="B7" s="1" t="s">
        <v>17</v>
      </c>
    </row>
    <row r="8" spans="1:2" ht="12.75">
      <c r="A8" s="1" t="s">
        <v>9</v>
      </c>
      <c r="B8" s="1" t="s">
        <v>18</v>
      </c>
    </row>
    <row r="9" spans="1:2" ht="12.75">
      <c r="A9" s="1" t="s">
        <v>9</v>
      </c>
      <c r="B9" s="1" t="s">
        <v>19</v>
      </c>
    </row>
    <row r="10" spans="1:2" ht="12.75">
      <c r="A10" s="1" t="s">
        <v>9</v>
      </c>
      <c r="B10" s="1" t="s">
        <v>20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15</v>
      </c>
      <c r="B28" s="1" t="s">
        <v>16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23</v>
      </c>
      <c r="B50" s="1" t="s">
        <v>24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="85" zoomScaleNormal="85" zoomScaleSheetLayoutView="80" zoomScalePageLayoutView="0" workbookViewId="0" topLeftCell="A1">
      <selection activeCell="A1" sqref="A1:E57"/>
    </sheetView>
  </sheetViews>
  <sheetFormatPr defaultColWidth="9.140625" defaultRowHeight="12.75"/>
  <cols>
    <col min="1" max="1" width="28.421875" style="135" customWidth="1"/>
    <col min="2" max="2" width="74.8515625" style="135" customWidth="1"/>
    <col min="3" max="3" width="8.421875" style="129" customWidth="1"/>
    <col min="4" max="5" width="25.28125" style="134" customWidth="1"/>
    <col min="6" max="6" width="18.7109375" style="135" customWidth="1"/>
    <col min="7" max="7" width="15.7109375" style="135" bestFit="1" customWidth="1"/>
    <col min="8" max="8" width="17.421875" style="134" bestFit="1" customWidth="1"/>
    <col min="9" max="16384" width="9.140625" style="135" customWidth="1"/>
  </cols>
  <sheetData>
    <row r="1" spans="1:7" s="129" customFormat="1" ht="14.25" customHeight="1">
      <c r="A1" s="127"/>
      <c r="B1" s="127"/>
      <c r="C1" s="128"/>
      <c r="D1" s="158"/>
      <c r="E1" s="159" t="s">
        <v>45</v>
      </c>
      <c r="G1" s="130"/>
    </row>
    <row r="2" spans="1:7" s="129" customFormat="1" ht="24" customHeight="1">
      <c r="A2" s="215" t="s">
        <v>44</v>
      </c>
      <c r="B2" s="215"/>
      <c r="C2" s="215"/>
      <c r="D2" s="215"/>
      <c r="E2" s="215"/>
      <c r="G2" s="130"/>
    </row>
    <row r="3" spans="1:7" s="129" customFormat="1" ht="22.5" customHeight="1">
      <c r="A3" s="214" t="s">
        <v>280</v>
      </c>
      <c r="B3" s="214"/>
      <c r="C3" s="214"/>
      <c r="D3" s="214"/>
      <c r="E3" s="158"/>
      <c r="G3" s="130"/>
    </row>
    <row r="4" spans="1:6" s="129" customFormat="1" ht="22.5" customHeight="1">
      <c r="A4" s="214" t="s">
        <v>282</v>
      </c>
      <c r="B4" s="214"/>
      <c r="C4" s="214"/>
      <c r="D4" s="214"/>
      <c r="E4" s="130"/>
      <c r="F4" s="130"/>
    </row>
    <row r="5" spans="1:7" s="129" customFormat="1" ht="22.5" customHeight="1">
      <c r="A5" s="214" t="s">
        <v>285</v>
      </c>
      <c r="B5" s="214"/>
      <c r="C5" s="214"/>
      <c r="D5" s="214"/>
      <c r="E5" s="158"/>
      <c r="G5" s="130"/>
    </row>
    <row r="6" spans="1:5" s="129" customFormat="1" ht="22.5" customHeight="1">
      <c r="A6" s="214" t="s">
        <v>288</v>
      </c>
      <c r="B6" s="214"/>
      <c r="C6" s="214"/>
      <c r="D6" s="214"/>
      <c r="E6" s="214"/>
    </row>
    <row r="7" spans="1:7" s="129" customFormat="1" ht="24" customHeight="1">
      <c r="A7" s="127"/>
      <c r="B7" s="127"/>
      <c r="C7" s="128"/>
      <c r="D7" s="158"/>
      <c r="E7" s="160" t="s">
        <v>271</v>
      </c>
      <c r="G7" s="130"/>
    </row>
    <row r="8" spans="1:8" ht="51" customHeight="1">
      <c r="A8" s="9" t="s">
        <v>133</v>
      </c>
      <c r="B8" s="9" t="s">
        <v>6</v>
      </c>
      <c r="C8" s="9" t="s">
        <v>53</v>
      </c>
      <c r="D8" s="161" t="s">
        <v>56</v>
      </c>
      <c r="E8" s="161" t="s">
        <v>134</v>
      </c>
      <c r="F8" s="133"/>
      <c r="G8" s="134"/>
      <c r="H8" s="135"/>
    </row>
    <row r="9" spans="1:8" ht="33" customHeight="1">
      <c r="A9" s="136"/>
      <c r="B9" s="137" t="s">
        <v>202</v>
      </c>
      <c r="C9" s="136">
        <v>1</v>
      </c>
      <c r="D9" s="174">
        <f>+D10+D11</f>
        <v>170082092.59</v>
      </c>
      <c r="E9" s="174">
        <f>+E10+E11</f>
        <v>172264427.28000003</v>
      </c>
      <c r="G9" s="134"/>
      <c r="H9" s="135"/>
    </row>
    <row r="10" spans="1:8" ht="27" customHeight="1">
      <c r="A10" s="136">
        <v>10</v>
      </c>
      <c r="B10" s="139" t="s">
        <v>27</v>
      </c>
      <c r="C10" s="136">
        <v>2</v>
      </c>
      <c r="D10" s="174">
        <f>859.62+88.12+458561.65+1032663.44</f>
        <v>1492172.83</v>
      </c>
      <c r="E10" s="195">
        <f>859.62+106.55+669462.54+317045.25+7471871.22+2234923.8+7478405.32</f>
        <v>18172674.3</v>
      </c>
      <c r="G10" s="134"/>
      <c r="H10" s="135"/>
    </row>
    <row r="11" spans="1:8" ht="33" customHeight="1">
      <c r="A11" s="136"/>
      <c r="B11" s="8" t="s">
        <v>203</v>
      </c>
      <c r="C11" s="136">
        <v>3</v>
      </c>
      <c r="D11" s="174">
        <f>+D12+D13+D14+D15</f>
        <v>168589919.76</v>
      </c>
      <c r="E11" s="174">
        <f>+E12+E13+E14+E15</f>
        <v>154091752.98000002</v>
      </c>
      <c r="G11" s="134"/>
      <c r="H11" s="135"/>
    </row>
    <row r="12" spans="1:8" ht="27" customHeight="1">
      <c r="A12" s="136" t="s">
        <v>49</v>
      </c>
      <c r="B12" s="139" t="s">
        <v>150</v>
      </c>
      <c r="C12" s="136">
        <v>4</v>
      </c>
      <c r="D12" s="174"/>
      <c r="E12" s="174"/>
      <c r="G12" s="134"/>
      <c r="H12" s="135"/>
    </row>
    <row r="13" spans="1:8" ht="27" customHeight="1">
      <c r="A13" s="136" t="s">
        <v>50</v>
      </c>
      <c r="B13" s="139" t="s">
        <v>135</v>
      </c>
      <c r="C13" s="136">
        <v>5</v>
      </c>
      <c r="D13" s="174">
        <v>168589919.76</v>
      </c>
      <c r="E13" s="195">
        <v>116518892.62</v>
      </c>
      <c r="H13" s="135"/>
    </row>
    <row r="14" spans="1:8" ht="27" customHeight="1">
      <c r="A14" s="136" t="s">
        <v>51</v>
      </c>
      <c r="B14" s="139" t="s">
        <v>136</v>
      </c>
      <c r="C14" s="136">
        <v>6</v>
      </c>
      <c r="D14" s="174"/>
      <c r="E14" s="195"/>
      <c r="G14" s="134"/>
      <c r="H14" s="135"/>
    </row>
    <row r="15" spans="1:8" ht="27" customHeight="1">
      <c r="A15" s="136" t="s">
        <v>52</v>
      </c>
      <c r="B15" s="139" t="s">
        <v>137</v>
      </c>
      <c r="C15" s="136">
        <v>7</v>
      </c>
      <c r="D15" s="174"/>
      <c r="E15" s="195">
        <v>37572860.36</v>
      </c>
      <c r="G15" s="134"/>
      <c r="H15" s="135"/>
    </row>
    <row r="16" spans="1:8" ht="31.5" customHeight="1">
      <c r="A16" s="136"/>
      <c r="B16" s="137" t="s">
        <v>204</v>
      </c>
      <c r="C16" s="136">
        <v>8</v>
      </c>
      <c r="D16" s="174">
        <f>+SUM(D17:D24)</f>
        <v>1181439.42</v>
      </c>
      <c r="E16" s="174">
        <f>+SUM(E17:E24)</f>
        <v>1621392.59</v>
      </c>
      <c r="F16" s="140"/>
      <c r="G16" s="134"/>
      <c r="H16" s="135"/>
    </row>
    <row r="17" spans="1:8" ht="27" customHeight="1">
      <c r="A17" s="136" t="s">
        <v>138</v>
      </c>
      <c r="B17" s="139" t="s">
        <v>1</v>
      </c>
      <c r="C17" s="136">
        <v>9</v>
      </c>
      <c r="D17" s="174">
        <v>628731.63</v>
      </c>
      <c r="E17" s="174">
        <f>324111.42+756882.8</f>
        <v>1080994.22</v>
      </c>
      <c r="G17" s="134"/>
      <c r="H17" s="135"/>
    </row>
    <row r="18" spans="1:8" ht="27" customHeight="1">
      <c r="A18" s="136">
        <v>13</v>
      </c>
      <c r="B18" s="139" t="s">
        <v>54</v>
      </c>
      <c r="C18" s="136">
        <v>10</v>
      </c>
      <c r="D18" s="174">
        <v>0</v>
      </c>
      <c r="E18" s="174">
        <v>0</v>
      </c>
      <c r="G18" s="134"/>
      <c r="H18" s="135"/>
    </row>
    <row r="19" spans="1:8" ht="27" customHeight="1">
      <c r="A19" s="136">
        <v>14</v>
      </c>
      <c r="B19" s="139" t="s">
        <v>33</v>
      </c>
      <c r="C19" s="136">
        <v>11</v>
      </c>
      <c r="D19" s="174">
        <v>0</v>
      </c>
      <c r="E19" s="174">
        <v>0</v>
      </c>
      <c r="G19" s="134"/>
      <c r="H19" s="135"/>
    </row>
    <row r="20" spans="1:8" ht="27" customHeight="1">
      <c r="A20" s="136">
        <v>15</v>
      </c>
      <c r="B20" s="139" t="s">
        <v>36</v>
      </c>
      <c r="C20" s="136">
        <v>12</v>
      </c>
      <c r="D20" s="174">
        <v>0</v>
      </c>
      <c r="E20" s="174">
        <v>0</v>
      </c>
      <c r="G20" s="134"/>
      <c r="H20" s="135"/>
    </row>
    <row r="21" spans="1:8" ht="27" customHeight="1">
      <c r="A21" s="136">
        <v>16</v>
      </c>
      <c r="B21" s="139" t="s">
        <v>37</v>
      </c>
      <c r="C21" s="136">
        <v>13</v>
      </c>
      <c r="D21" s="174">
        <v>0</v>
      </c>
      <c r="E21" s="174">
        <v>0</v>
      </c>
      <c r="H21" s="135"/>
    </row>
    <row r="22" spans="1:8" ht="27" customHeight="1">
      <c r="A22" s="136">
        <v>17</v>
      </c>
      <c r="B22" s="139" t="s">
        <v>139</v>
      </c>
      <c r="C22" s="136">
        <v>14</v>
      </c>
      <c r="D22" s="175">
        <f>45835.07+85994.46</f>
        <v>131829.53</v>
      </c>
      <c r="E22" s="175">
        <f>45835.07+13828.59+732.16+45557.28</f>
        <v>105953.1</v>
      </c>
      <c r="G22" s="134"/>
      <c r="H22" s="135"/>
    </row>
    <row r="23" spans="1:8" ht="27" customHeight="1">
      <c r="A23" s="136">
        <v>18</v>
      </c>
      <c r="B23" s="139" t="s">
        <v>28</v>
      </c>
      <c r="C23" s="136">
        <v>15</v>
      </c>
      <c r="D23" s="174">
        <v>420878.26</v>
      </c>
      <c r="E23" s="175">
        <f>416369.36+18075.91</f>
        <v>434445.26999999996</v>
      </c>
      <c r="G23" s="134"/>
      <c r="H23" s="135"/>
    </row>
    <row r="24" spans="1:8" ht="27" customHeight="1">
      <c r="A24" s="136">
        <v>19</v>
      </c>
      <c r="B24" s="139" t="s">
        <v>125</v>
      </c>
      <c r="C24" s="136">
        <v>16</v>
      </c>
      <c r="D24" s="174"/>
      <c r="E24" s="174">
        <f>SUM(E14)</f>
        <v>0</v>
      </c>
      <c r="G24" s="134"/>
      <c r="H24" s="135"/>
    </row>
    <row r="25" spans="1:8" ht="30.75" customHeight="1">
      <c r="A25" s="141"/>
      <c r="B25" s="137" t="s">
        <v>205</v>
      </c>
      <c r="C25" s="136">
        <v>17</v>
      </c>
      <c r="D25" s="176">
        <f>+D9+D16</f>
        <v>171263532.01</v>
      </c>
      <c r="E25" s="176">
        <f>+E9+E16</f>
        <v>173885819.87000003</v>
      </c>
      <c r="G25" s="134"/>
      <c r="H25" s="135"/>
    </row>
    <row r="26" spans="1:8" ht="27" customHeight="1">
      <c r="A26" s="136" t="s">
        <v>55</v>
      </c>
      <c r="B26" s="138" t="s">
        <v>26</v>
      </c>
      <c r="C26" s="136">
        <v>18</v>
      </c>
      <c r="D26" s="174"/>
      <c r="E26" s="174"/>
      <c r="G26" s="134"/>
      <c r="H26" s="135"/>
    </row>
    <row r="27" spans="1:8" ht="10.5" customHeight="1">
      <c r="A27" s="141"/>
      <c r="B27" s="138"/>
      <c r="C27" s="136"/>
      <c r="D27" s="174"/>
      <c r="E27" s="174"/>
      <c r="G27" s="134"/>
      <c r="H27" s="135"/>
    </row>
    <row r="28" spans="1:8" ht="31.5" customHeight="1">
      <c r="A28" s="136"/>
      <c r="B28" s="137" t="s">
        <v>206</v>
      </c>
      <c r="C28" s="136">
        <v>19</v>
      </c>
      <c r="D28" s="174">
        <f>+D29+D30</f>
        <v>2404.41</v>
      </c>
      <c r="E28" s="174">
        <f>+E29+E30</f>
        <v>1548972</v>
      </c>
      <c r="G28" s="134"/>
      <c r="H28" s="135"/>
    </row>
    <row r="29" spans="1:5" ht="27" customHeight="1">
      <c r="A29" s="136" t="s">
        <v>140</v>
      </c>
      <c r="B29" s="139" t="s">
        <v>34</v>
      </c>
      <c r="C29" s="136">
        <v>20</v>
      </c>
      <c r="D29" s="174">
        <f>1600.76+803.65</f>
        <v>2404.41</v>
      </c>
      <c r="E29" s="175">
        <f>57549.12+1489949.2+1473.68</f>
        <v>1548972</v>
      </c>
    </row>
    <row r="30" spans="1:6" ht="27" customHeight="1">
      <c r="A30" s="136">
        <v>22</v>
      </c>
      <c r="B30" s="8" t="s">
        <v>141</v>
      </c>
      <c r="C30" s="136">
        <v>21</v>
      </c>
      <c r="D30" s="174"/>
      <c r="E30" s="174"/>
      <c r="F30" s="134"/>
    </row>
    <row r="31" spans="1:5" ht="31.5" customHeight="1">
      <c r="A31" s="136"/>
      <c r="B31" s="137" t="s">
        <v>207</v>
      </c>
      <c r="C31" s="136">
        <v>22</v>
      </c>
      <c r="D31" s="174">
        <f>+SUM(D32:D38)</f>
        <v>2380864.5100000002</v>
      </c>
      <c r="E31" s="174">
        <f>+SUM(E32:E38)</f>
        <v>1611876.4</v>
      </c>
    </row>
    <row r="32" spans="1:5" ht="27" customHeight="1">
      <c r="A32" s="136">
        <v>23</v>
      </c>
      <c r="B32" s="139" t="s">
        <v>2</v>
      </c>
      <c r="C32" s="136">
        <v>23</v>
      </c>
      <c r="D32" s="174">
        <f>310817.52+335000</f>
        <v>645817.52</v>
      </c>
      <c r="E32" s="175">
        <v>0</v>
      </c>
    </row>
    <row r="33" spans="1:5" ht="27" customHeight="1">
      <c r="A33" s="136">
        <v>24</v>
      </c>
      <c r="B33" s="139" t="s">
        <v>38</v>
      </c>
      <c r="C33" s="136">
        <v>24</v>
      </c>
      <c r="D33" s="174">
        <f>15805.62-803.65+14271.76</f>
        <v>29273.730000000003</v>
      </c>
      <c r="E33" s="175">
        <v>14361.4</v>
      </c>
    </row>
    <row r="34" spans="1:5" ht="27" customHeight="1">
      <c r="A34" s="136">
        <v>25</v>
      </c>
      <c r="B34" s="139" t="s">
        <v>39</v>
      </c>
      <c r="C34" s="136">
        <v>25</v>
      </c>
      <c r="D34" s="174">
        <f>2490.02+590.4+316.6+36469.5+19.44+2638.1</f>
        <v>42524.06</v>
      </c>
      <c r="E34" s="195">
        <f>375</f>
        <v>375</v>
      </c>
    </row>
    <row r="35" spans="1:5" ht="27" customHeight="1">
      <c r="A35" s="136">
        <v>26</v>
      </c>
      <c r="B35" s="139" t="s">
        <v>142</v>
      </c>
      <c r="C35" s="136">
        <v>26</v>
      </c>
      <c r="D35" s="174">
        <v>1652630</v>
      </c>
      <c r="E35" s="174">
        <v>1597140</v>
      </c>
    </row>
    <row r="36" spans="1:5" ht="27" customHeight="1">
      <c r="A36" s="136">
        <v>27</v>
      </c>
      <c r="B36" s="139" t="s">
        <v>40</v>
      </c>
      <c r="C36" s="136">
        <v>27</v>
      </c>
      <c r="D36" s="174">
        <f>775.41+9843.79</f>
        <v>10619.2</v>
      </c>
      <c r="E36" s="174">
        <v>0</v>
      </c>
    </row>
    <row r="37" spans="1:5" ht="27" customHeight="1">
      <c r="A37" s="136">
        <v>28</v>
      </c>
      <c r="B37" s="139" t="s">
        <v>41</v>
      </c>
      <c r="C37" s="136">
        <v>28</v>
      </c>
      <c r="D37" s="174"/>
      <c r="E37" s="174"/>
    </row>
    <row r="38" spans="1:5" ht="27" customHeight="1">
      <c r="A38" s="136">
        <v>29</v>
      </c>
      <c r="B38" s="139" t="s">
        <v>126</v>
      </c>
      <c r="C38" s="136">
        <v>29</v>
      </c>
      <c r="D38" s="177"/>
      <c r="E38" s="177"/>
    </row>
    <row r="39" spans="1:5" ht="32.25" customHeight="1">
      <c r="A39" s="141"/>
      <c r="B39" s="137" t="s">
        <v>208</v>
      </c>
      <c r="C39" s="136">
        <v>30</v>
      </c>
      <c r="D39" s="176">
        <f>+D28+D31</f>
        <v>2383268.9200000004</v>
      </c>
      <c r="E39" s="176">
        <f>+E28+E31</f>
        <v>3160848.4</v>
      </c>
    </row>
    <row r="40" spans="1:5" ht="9.75" customHeight="1">
      <c r="A40" s="136"/>
      <c r="B40" s="139"/>
      <c r="C40" s="136"/>
      <c r="D40" s="177"/>
      <c r="E40" s="177"/>
    </row>
    <row r="41" spans="1:5" ht="31.5" customHeight="1">
      <c r="A41" s="141"/>
      <c r="B41" s="137" t="s">
        <v>209</v>
      </c>
      <c r="C41" s="136">
        <v>31</v>
      </c>
      <c r="D41" s="176">
        <f>+D25-D39</f>
        <v>168880263.09</v>
      </c>
      <c r="E41" s="176">
        <f>+E25-E39</f>
        <v>170724971.47000003</v>
      </c>
    </row>
    <row r="42" spans="1:5" ht="11.25" customHeight="1">
      <c r="A42" s="136"/>
      <c r="B42" s="139"/>
      <c r="C42" s="136"/>
      <c r="D42" s="177"/>
      <c r="E42" s="177"/>
    </row>
    <row r="43" spans="1:5" ht="27" customHeight="1">
      <c r="A43" s="141"/>
      <c r="B43" s="138" t="s">
        <v>143</v>
      </c>
      <c r="C43" s="136">
        <v>32</v>
      </c>
      <c r="D43" s="174">
        <v>3346418</v>
      </c>
      <c r="E43" s="174">
        <f>3346418-300000</f>
        <v>3046418</v>
      </c>
    </row>
    <row r="44" spans="1:5" ht="9.75" customHeight="1">
      <c r="A44" s="136"/>
      <c r="B44" s="139"/>
      <c r="C44" s="136"/>
      <c r="D44" s="177"/>
      <c r="E44" s="177"/>
    </row>
    <row r="45" spans="1:5" ht="31.5" customHeight="1">
      <c r="A45" s="141"/>
      <c r="B45" s="137" t="s">
        <v>210</v>
      </c>
      <c r="C45" s="136">
        <v>33</v>
      </c>
      <c r="D45" s="178">
        <f>+D41/D43</f>
        <v>50.4659797700108</v>
      </c>
      <c r="E45" s="178">
        <f>+E41/E43</f>
        <v>56.04121675686003</v>
      </c>
    </row>
    <row r="46" spans="1:5" ht="12" customHeight="1">
      <c r="A46" s="136"/>
      <c r="B46" s="139"/>
      <c r="C46" s="136"/>
      <c r="D46" s="177"/>
      <c r="E46" s="177"/>
    </row>
    <row r="47" spans="1:5" ht="27" customHeight="1">
      <c r="A47" s="136"/>
      <c r="B47" s="138" t="s">
        <v>144</v>
      </c>
      <c r="C47" s="136">
        <v>34</v>
      </c>
      <c r="D47" s="177"/>
      <c r="E47" s="177"/>
    </row>
    <row r="48" spans="1:5" ht="27" customHeight="1">
      <c r="A48" s="136">
        <v>90</v>
      </c>
      <c r="B48" s="139" t="s">
        <v>145</v>
      </c>
      <c r="C48" s="136">
        <v>35</v>
      </c>
      <c r="D48" s="174">
        <v>301177620</v>
      </c>
      <c r="E48" s="174">
        <v>66928360</v>
      </c>
    </row>
    <row r="49" spans="1:5" ht="27" customHeight="1">
      <c r="A49" s="136">
        <v>91</v>
      </c>
      <c r="B49" s="139" t="s">
        <v>146</v>
      </c>
      <c r="C49" s="136">
        <v>36</v>
      </c>
      <c r="D49" s="174"/>
      <c r="E49" s="174">
        <f>205857456.66+6692820</f>
        <v>212550276.66</v>
      </c>
    </row>
    <row r="50" spans="1:5" ht="27" customHeight="1">
      <c r="A50" s="136">
        <v>92</v>
      </c>
      <c r="B50" s="139" t="s">
        <v>147</v>
      </c>
      <c r="C50" s="136">
        <v>37</v>
      </c>
      <c r="D50" s="174"/>
      <c r="E50" s="174">
        <v>-8100000</v>
      </c>
    </row>
    <row r="51" spans="1:5" ht="27" customHeight="1">
      <c r="A51" s="136">
        <v>93</v>
      </c>
      <c r="B51" s="139" t="s">
        <v>148</v>
      </c>
      <c r="C51" s="136">
        <v>38</v>
      </c>
      <c r="D51" s="174">
        <v>15058881</v>
      </c>
      <c r="E51" s="174">
        <v>3346417.5</v>
      </c>
    </row>
    <row r="52" spans="1:5" ht="27" customHeight="1">
      <c r="A52" s="136">
        <v>96</v>
      </c>
      <c r="B52" s="139" t="s">
        <v>98</v>
      </c>
      <c r="C52" s="136">
        <v>39</v>
      </c>
      <c r="D52" s="174">
        <f>-83197652.91-34362464.58+-150108.28+0.01</f>
        <v>-117710225.75999999</v>
      </c>
      <c r="E52" s="175">
        <f>-45740053.05+22485.59-25202744.34-0.02</f>
        <v>-70920311.82</v>
      </c>
    </row>
    <row r="53" spans="1:5" ht="27" customHeight="1">
      <c r="A53" s="136">
        <v>97</v>
      </c>
      <c r="B53" s="139" t="s">
        <v>29</v>
      </c>
      <c r="C53" s="136">
        <v>40</v>
      </c>
      <c r="D53" s="174"/>
      <c r="E53" s="174"/>
    </row>
    <row r="54" spans="1:5" ht="27" customHeight="1">
      <c r="A54" s="136">
        <v>95</v>
      </c>
      <c r="B54" s="139" t="s">
        <v>25</v>
      </c>
      <c r="C54" s="136">
        <v>41</v>
      </c>
      <c r="D54" s="174">
        <f>8713813.75+22668.65-33411446.84</f>
        <v>-24674964.439999998</v>
      </c>
      <c r="E54" s="175">
        <f>8713813.75-4971047.71+22668.65</f>
        <v>3765434.69</v>
      </c>
    </row>
    <row r="55" spans="1:5" ht="27" customHeight="1">
      <c r="A55" s="136">
        <v>94</v>
      </c>
      <c r="B55" s="139" t="s">
        <v>149</v>
      </c>
      <c r="C55" s="136">
        <v>42</v>
      </c>
      <c r="D55" s="174">
        <v>-4971047.71</v>
      </c>
      <c r="E55" s="174">
        <f>+'[1]ISD'!F27</f>
        <v>-36845205.56</v>
      </c>
    </row>
    <row r="56" spans="1:5" ht="30" customHeight="1">
      <c r="A56" s="141"/>
      <c r="B56" s="137" t="s">
        <v>211</v>
      </c>
      <c r="C56" s="136">
        <v>43</v>
      </c>
      <c r="D56" s="176">
        <f>+SUM(D48:D55)</f>
        <v>168880263.09</v>
      </c>
      <c r="E56" s="176">
        <f>+SUM(E48:E55)</f>
        <v>170724971.46999997</v>
      </c>
    </row>
    <row r="57" spans="1:5" ht="27" customHeight="1">
      <c r="A57" s="136" t="s">
        <v>57</v>
      </c>
      <c r="B57" s="138" t="s">
        <v>35</v>
      </c>
      <c r="C57" s="136">
        <v>44</v>
      </c>
      <c r="D57" s="179"/>
      <c r="E57" s="179"/>
    </row>
    <row r="58" ht="21" customHeight="1">
      <c r="A58" s="131"/>
    </row>
    <row r="59" ht="21" customHeight="1">
      <c r="A59" s="131"/>
    </row>
    <row r="60" ht="21" customHeight="1">
      <c r="A60" s="131"/>
    </row>
    <row r="61" ht="21" customHeight="1">
      <c r="A61" s="131"/>
    </row>
    <row r="62" ht="21" customHeight="1">
      <c r="A62" s="131"/>
    </row>
    <row r="63" ht="21" customHeight="1">
      <c r="A63" s="131"/>
    </row>
    <row r="64" ht="21" customHeight="1">
      <c r="A64" s="131"/>
    </row>
    <row r="65" spans="1:5" ht="21" customHeight="1">
      <c r="A65" s="142"/>
      <c r="B65" s="140"/>
      <c r="C65" s="142"/>
      <c r="D65" s="162"/>
      <c r="E65" s="162"/>
    </row>
    <row r="66" spans="1:5" ht="21" customHeight="1">
      <c r="A66" s="142"/>
      <c r="B66" s="140"/>
      <c r="C66" s="142"/>
      <c r="D66" s="162"/>
      <c r="E66" s="162"/>
    </row>
    <row r="67" spans="1:5" ht="21" customHeight="1">
      <c r="A67" s="142"/>
      <c r="B67" s="140"/>
      <c r="C67" s="142"/>
      <c r="D67" s="162"/>
      <c r="E67" s="162"/>
    </row>
    <row r="68" spans="1:5" ht="21" customHeight="1">
      <c r="A68" s="142"/>
      <c r="B68" s="140"/>
      <c r="C68" s="142"/>
      <c r="D68" s="162"/>
      <c r="E68" s="162"/>
    </row>
    <row r="69" spans="1:5" ht="21" customHeight="1">
      <c r="A69" s="142"/>
      <c r="B69" s="140"/>
      <c r="C69" s="142"/>
      <c r="D69" s="162"/>
      <c r="E69" s="162"/>
    </row>
  </sheetData>
  <sheetProtection/>
  <protectedRanges>
    <protectedRange sqref="A3:D3 A4:D4 A5:D5 A6:E6" name="Range1"/>
    <protectedRange sqref="D32:E38 D26:E26 D17:E24 D43:E43 D57:E57 D10:E10 D12:E15 D29:E30 D48:E55" name="Range1_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="90" zoomScaleNormal="90" zoomScaleSheetLayoutView="85" zoomScalePageLayoutView="0" workbookViewId="0" topLeftCell="A1">
      <selection activeCell="A1" sqref="A1:G41"/>
    </sheetView>
  </sheetViews>
  <sheetFormatPr defaultColWidth="9.140625" defaultRowHeight="12.75"/>
  <cols>
    <col min="1" max="1" width="21.00390625" style="135" customWidth="1"/>
    <col min="2" max="2" width="58.57421875" style="135" customWidth="1"/>
    <col min="3" max="3" width="9.57421875" style="129" customWidth="1"/>
    <col min="4" max="5" width="16.28125" style="129" customWidth="1"/>
    <col min="6" max="6" width="16.28125" style="135" customWidth="1"/>
    <col min="7" max="7" width="16.28125" style="134" customWidth="1"/>
    <col min="8" max="16384" width="9.140625" style="135" customWidth="1"/>
  </cols>
  <sheetData>
    <row r="1" spans="1:7" s="129" customFormat="1" ht="15.75" customHeight="1">
      <c r="A1" s="143"/>
      <c r="B1" s="143"/>
      <c r="C1" s="144"/>
      <c r="D1" s="144"/>
      <c r="E1" s="144"/>
      <c r="F1" s="143"/>
      <c r="G1" s="145" t="s">
        <v>58</v>
      </c>
    </row>
    <row r="2" spans="1:7" s="129" customFormat="1" ht="24" customHeight="1">
      <c r="A2" s="216" t="s">
        <v>59</v>
      </c>
      <c r="B2" s="216"/>
      <c r="C2" s="216"/>
      <c r="D2" s="216"/>
      <c r="E2" s="216"/>
      <c r="F2" s="216"/>
      <c r="G2" s="216"/>
    </row>
    <row r="3" spans="1:7" s="129" customFormat="1" ht="21" customHeight="1">
      <c r="A3" s="217" t="s">
        <v>280</v>
      </c>
      <c r="B3" s="217"/>
      <c r="C3" s="217"/>
      <c r="D3" s="217"/>
      <c r="E3" s="217"/>
      <c r="F3" s="217"/>
      <c r="G3" s="217"/>
    </row>
    <row r="4" spans="1:7" s="129" customFormat="1" ht="21" customHeight="1">
      <c r="A4" s="217" t="s">
        <v>281</v>
      </c>
      <c r="B4" s="217"/>
      <c r="C4" s="217"/>
      <c r="D4" s="217"/>
      <c r="E4" s="217"/>
      <c r="F4" s="217"/>
      <c r="G4" s="217"/>
    </row>
    <row r="5" spans="1:7" s="129" customFormat="1" ht="21" customHeight="1">
      <c r="A5" s="217" t="str">
        <f>IFP!A6</f>
        <v>Izvještajno razdoblje: 01.01.-30.09.2012.</v>
      </c>
      <c r="B5" s="217"/>
      <c r="C5" s="217"/>
      <c r="D5" s="217"/>
      <c r="E5" s="217"/>
      <c r="F5" s="217"/>
      <c r="G5" s="217"/>
    </row>
    <row r="6" spans="1:7" s="129" customFormat="1" ht="19.5" customHeight="1">
      <c r="A6" s="143"/>
      <c r="B6" s="143"/>
      <c r="C6" s="144"/>
      <c r="D6" s="144"/>
      <c r="E6" s="144"/>
      <c r="F6" s="143"/>
      <c r="G6" s="155" t="s">
        <v>271</v>
      </c>
    </row>
    <row r="7" spans="1:7" ht="37.5" customHeight="1">
      <c r="A7" s="218" t="s">
        <v>0</v>
      </c>
      <c r="B7" s="218" t="s">
        <v>22</v>
      </c>
      <c r="C7" s="218" t="s">
        <v>53</v>
      </c>
      <c r="D7" s="218" t="s">
        <v>60</v>
      </c>
      <c r="E7" s="218"/>
      <c r="F7" s="218" t="s">
        <v>63</v>
      </c>
      <c r="G7" s="218"/>
    </row>
    <row r="8" spans="1:7" ht="37.5" customHeight="1">
      <c r="A8" s="218"/>
      <c r="B8" s="218"/>
      <c r="C8" s="218"/>
      <c r="D8" s="7" t="s">
        <v>151</v>
      </c>
      <c r="E8" s="7" t="s">
        <v>152</v>
      </c>
      <c r="F8" s="7" t="s">
        <v>151</v>
      </c>
      <c r="G8" s="7" t="s">
        <v>152</v>
      </c>
    </row>
    <row r="9" spans="1:7" ht="32.25" customHeight="1">
      <c r="A9" s="7"/>
      <c r="B9" s="137" t="s">
        <v>3</v>
      </c>
      <c r="C9" s="7">
        <v>45</v>
      </c>
      <c r="D9" s="180"/>
      <c r="E9" s="180"/>
      <c r="F9" s="181"/>
      <c r="G9" s="181"/>
    </row>
    <row r="10" spans="1:7" ht="24" customHeight="1">
      <c r="A10" s="7">
        <v>73</v>
      </c>
      <c r="B10" s="8" t="s">
        <v>153</v>
      </c>
      <c r="C10" s="7">
        <v>46</v>
      </c>
      <c r="D10" s="181">
        <v>13516909.1</v>
      </c>
      <c r="E10" s="181">
        <v>77318.33999999985</v>
      </c>
      <c r="F10" s="181">
        <v>20294946.080000002</v>
      </c>
      <c r="G10" s="181">
        <v>19870425</v>
      </c>
    </row>
    <row r="11" spans="1:7" ht="24" customHeight="1">
      <c r="A11" s="7">
        <v>70</v>
      </c>
      <c r="B11" s="8" t="s">
        <v>61</v>
      </c>
      <c r="C11" s="7">
        <v>47</v>
      </c>
      <c r="D11" s="181">
        <v>691511.8500000001</v>
      </c>
      <c r="E11" s="181">
        <v>415445.08</v>
      </c>
      <c r="F11" s="181">
        <v>1423976.08</v>
      </c>
      <c r="G11" s="181">
        <v>500010</v>
      </c>
    </row>
    <row r="12" spans="1:7" ht="33.75" customHeight="1">
      <c r="A12" s="7" t="s">
        <v>154</v>
      </c>
      <c r="B12" s="8" t="s">
        <v>30</v>
      </c>
      <c r="C12" s="7">
        <v>48</v>
      </c>
      <c r="D12" s="181">
        <v>55941.420000000006</v>
      </c>
      <c r="E12" s="181">
        <v>18146.010000000002</v>
      </c>
      <c r="F12" s="181">
        <v>45306.229999999996</v>
      </c>
      <c r="G12" s="181">
        <v>33173</v>
      </c>
    </row>
    <row r="13" spans="1:7" ht="24" customHeight="1">
      <c r="A13" s="7">
        <v>74</v>
      </c>
      <c r="B13" s="8" t="s">
        <v>155</v>
      </c>
      <c r="C13" s="7">
        <v>49</v>
      </c>
      <c r="D13" s="181">
        <v>1074213.42</v>
      </c>
      <c r="E13" s="181">
        <v>525859.0800000001</v>
      </c>
      <c r="F13" s="181">
        <v>1150425.5799999998</v>
      </c>
      <c r="G13" s="181">
        <v>311436</v>
      </c>
    </row>
    <row r="14" spans="1:7" ht="24" customHeight="1">
      <c r="A14" s="7">
        <v>75</v>
      </c>
      <c r="B14" s="8" t="s">
        <v>4</v>
      </c>
      <c r="C14" s="7">
        <v>50</v>
      </c>
      <c r="D14" s="181">
        <v>1238716.93</v>
      </c>
      <c r="E14" s="181"/>
      <c r="F14" s="181"/>
      <c r="G14" s="181"/>
    </row>
    <row r="15" spans="1:7" ht="31.5" customHeight="1">
      <c r="A15" s="9"/>
      <c r="B15" s="137" t="s">
        <v>212</v>
      </c>
      <c r="C15" s="7">
        <v>51</v>
      </c>
      <c r="D15" s="182">
        <v>16577292.719999999</v>
      </c>
      <c r="E15" s="182">
        <v>1036768.51</v>
      </c>
      <c r="F15" s="182">
        <v>22914653.970000003</v>
      </c>
      <c r="G15" s="182">
        <f>SUM(G10:G14)</f>
        <v>20715044</v>
      </c>
    </row>
    <row r="16" spans="1:7" ht="24" customHeight="1">
      <c r="A16" s="7"/>
      <c r="B16" s="137" t="s">
        <v>5</v>
      </c>
      <c r="C16" s="7">
        <v>52</v>
      </c>
      <c r="D16" s="181"/>
      <c r="E16" s="181"/>
      <c r="F16" s="181"/>
      <c r="G16" s="181"/>
    </row>
    <row r="17" spans="1:7" ht="24" customHeight="1">
      <c r="A17" s="7">
        <v>63</v>
      </c>
      <c r="B17" s="8" t="s">
        <v>156</v>
      </c>
      <c r="C17" s="7">
        <v>53</v>
      </c>
      <c r="D17" s="183">
        <v>11837454.52</v>
      </c>
      <c r="E17" s="183">
        <v>0.48000000044703484</v>
      </c>
      <c r="F17" s="183">
        <v>54658099.45</v>
      </c>
      <c r="G17" s="183">
        <v>5699140</v>
      </c>
    </row>
    <row r="18" spans="1:7" ht="36" customHeight="1">
      <c r="A18" s="7" t="s">
        <v>127</v>
      </c>
      <c r="B18" s="8" t="s">
        <v>31</v>
      </c>
      <c r="C18" s="7">
        <v>54</v>
      </c>
      <c r="D18" s="181">
        <v>36220.04</v>
      </c>
      <c r="E18" s="181">
        <v>-0.040000000000873115</v>
      </c>
      <c r="F18" s="194">
        <v>220690.61000000002</v>
      </c>
      <c r="G18" s="194">
        <v>194690</v>
      </c>
    </row>
    <row r="19" spans="1:7" ht="24" customHeight="1">
      <c r="A19" s="7">
        <v>61</v>
      </c>
      <c r="B19" s="8" t="s">
        <v>128</v>
      </c>
      <c r="C19" s="7">
        <v>55</v>
      </c>
      <c r="D19" s="181">
        <v>3981792.18</v>
      </c>
      <c r="E19" s="181">
        <v>1039565.2599999998</v>
      </c>
      <c r="F19" s="194">
        <v>3862746</v>
      </c>
      <c r="G19" s="194">
        <v>963348</v>
      </c>
    </row>
    <row r="20" spans="1:7" ht="24" customHeight="1">
      <c r="A20" s="7">
        <v>67</v>
      </c>
      <c r="B20" s="8" t="s">
        <v>42</v>
      </c>
      <c r="C20" s="7">
        <v>56</v>
      </c>
      <c r="D20" s="181">
        <v>201.56</v>
      </c>
      <c r="E20" s="181">
        <v>46.629999999999995</v>
      </c>
      <c r="F20" s="194">
        <v>78.51</v>
      </c>
      <c r="G20" s="194">
        <v>52</v>
      </c>
    </row>
    <row r="21" spans="1:7" ht="24" customHeight="1">
      <c r="A21" s="7">
        <v>65</v>
      </c>
      <c r="B21" s="8" t="s">
        <v>43</v>
      </c>
      <c r="C21" s="7">
        <v>57</v>
      </c>
      <c r="D21" s="181">
        <v>143642.41</v>
      </c>
      <c r="E21" s="181">
        <v>49987.31</v>
      </c>
      <c r="F21" s="194">
        <v>152849.36</v>
      </c>
      <c r="G21" s="194">
        <v>48971</v>
      </c>
    </row>
    <row r="22" spans="1:7" ht="24" customHeight="1">
      <c r="A22" s="7">
        <v>66</v>
      </c>
      <c r="B22" s="8" t="s">
        <v>21</v>
      </c>
      <c r="C22" s="7">
        <v>58</v>
      </c>
      <c r="D22" s="181">
        <v>139122.42</v>
      </c>
      <c r="E22" s="181">
        <v>3463.6900000000023</v>
      </c>
      <c r="F22" s="194">
        <v>42524</v>
      </c>
      <c r="G22" s="194">
        <v>22137</v>
      </c>
    </row>
    <row r="23" spans="1:7" ht="24" customHeight="1">
      <c r="A23" s="7">
        <v>64</v>
      </c>
      <c r="B23" s="8" t="s">
        <v>32</v>
      </c>
      <c r="C23" s="7">
        <v>59</v>
      </c>
      <c r="D23" s="181"/>
      <c r="E23" s="181"/>
      <c r="F23" s="181"/>
      <c r="G23" s="181"/>
    </row>
    <row r="24" spans="1:7" ht="24" customHeight="1">
      <c r="A24" s="7">
        <v>69</v>
      </c>
      <c r="B24" s="8" t="s">
        <v>157</v>
      </c>
      <c r="C24" s="7">
        <v>60</v>
      </c>
      <c r="D24" s="181">
        <v>1174893.26</v>
      </c>
      <c r="E24" s="181">
        <v>376530.7800000012</v>
      </c>
      <c r="F24" s="181">
        <v>822872</v>
      </c>
      <c r="G24" s="181">
        <v>588225</v>
      </c>
    </row>
    <row r="25" spans="1:7" ht="37.5" customHeight="1">
      <c r="A25" s="9"/>
      <c r="B25" s="137" t="s">
        <v>213</v>
      </c>
      <c r="C25" s="7">
        <v>61</v>
      </c>
      <c r="D25" s="182">
        <v>17313326.39</v>
      </c>
      <c r="E25" s="182">
        <v>1469594.1100000013</v>
      </c>
      <c r="F25" s="182">
        <f>SUM(F17:F24)</f>
        <v>59759859.93</v>
      </c>
      <c r="G25" s="182">
        <v>7215213</v>
      </c>
    </row>
    <row r="26" spans="1:7" ht="9" customHeight="1">
      <c r="A26" s="7"/>
      <c r="B26" s="8"/>
      <c r="C26" s="7"/>
      <c r="D26" s="183"/>
      <c r="E26" s="183"/>
      <c r="F26" s="183"/>
      <c r="G26" s="183"/>
    </row>
    <row r="27" spans="1:7" ht="51.75" customHeight="1">
      <c r="A27" s="9"/>
      <c r="B27" s="137" t="s">
        <v>214</v>
      </c>
      <c r="C27" s="7">
        <v>62</v>
      </c>
      <c r="D27" s="182">
        <v>-736033.6700000018</v>
      </c>
      <c r="E27" s="182">
        <v>-432825.60000000126</v>
      </c>
      <c r="F27" s="182">
        <v>-36845205.56</v>
      </c>
      <c r="G27" s="182">
        <f>G15-G25</f>
        <v>13499831</v>
      </c>
    </row>
    <row r="28" spans="1:7" ht="38.25" customHeight="1">
      <c r="A28" s="7"/>
      <c r="B28" s="137" t="s">
        <v>158</v>
      </c>
      <c r="C28" s="7">
        <v>63</v>
      </c>
      <c r="D28" s="181"/>
      <c r="E28" s="181"/>
      <c r="F28" s="181"/>
      <c r="G28" s="181"/>
    </row>
    <row r="29" spans="1:7" ht="32.25" customHeight="1">
      <c r="A29" s="7" t="s">
        <v>164</v>
      </c>
      <c r="B29" s="8" t="s">
        <v>159</v>
      </c>
      <c r="C29" s="7">
        <v>64</v>
      </c>
      <c r="D29" s="181"/>
      <c r="E29" s="181"/>
      <c r="F29" s="181"/>
      <c r="G29" s="181"/>
    </row>
    <row r="30" spans="1:7" ht="24" customHeight="1">
      <c r="A30" s="7" t="s">
        <v>160</v>
      </c>
      <c r="B30" s="8" t="s">
        <v>62</v>
      </c>
      <c r="C30" s="7">
        <v>65</v>
      </c>
      <c r="D30" s="181"/>
      <c r="E30" s="181"/>
      <c r="F30" s="181"/>
      <c r="G30" s="181"/>
    </row>
    <row r="31" spans="1:7" ht="31.5" customHeight="1">
      <c r="A31" s="7" t="s">
        <v>165</v>
      </c>
      <c r="B31" s="8" t="s">
        <v>161</v>
      </c>
      <c r="C31" s="7">
        <v>66</v>
      </c>
      <c r="D31" s="181"/>
      <c r="E31" s="181"/>
      <c r="F31" s="181"/>
      <c r="G31" s="181"/>
    </row>
    <row r="32" spans="1:7" ht="50.25" customHeight="1">
      <c r="A32" s="9"/>
      <c r="B32" s="137" t="s">
        <v>215</v>
      </c>
      <c r="C32" s="7">
        <v>67</v>
      </c>
      <c r="D32" s="184">
        <v>0</v>
      </c>
      <c r="E32" s="184">
        <v>0</v>
      </c>
      <c r="F32" s="184">
        <v>0</v>
      </c>
      <c r="G32" s="184">
        <v>0</v>
      </c>
    </row>
    <row r="33" spans="1:7" ht="10.5" customHeight="1">
      <c r="A33" s="7"/>
      <c r="B33" s="8"/>
      <c r="C33" s="7"/>
      <c r="D33" s="183"/>
      <c r="E33" s="183"/>
      <c r="F33" s="183"/>
      <c r="G33" s="183"/>
    </row>
    <row r="34" spans="1:7" ht="33" customHeight="1">
      <c r="A34" s="9"/>
      <c r="B34" s="137" t="s">
        <v>219</v>
      </c>
      <c r="C34" s="7">
        <v>68</v>
      </c>
      <c r="D34" s="184">
        <v>-736033.6700000018</v>
      </c>
      <c r="E34" s="184">
        <v>-432825.60000000126</v>
      </c>
      <c r="F34" s="184">
        <v>-36845205.56</v>
      </c>
      <c r="G34" s="184">
        <v>13499831</v>
      </c>
    </row>
    <row r="35" spans="1:7" ht="24" customHeight="1">
      <c r="A35" s="9"/>
      <c r="B35" s="137" t="s">
        <v>162</v>
      </c>
      <c r="C35" s="7">
        <v>69</v>
      </c>
      <c r="D35" s="185"/>
      <c r="E35" s="185"/>
      <c r="F35" s="185"/>
      <c r="G35" s="185"/>
    </row>
    <row r="36" spans="1:7" ht="33" customHeight="1">
      <c r="A36" s="9"/>
      <c r="B36" s="137" t="s">
        <v>216</v>
      </c>
      <c r="C36" s="7">
        <v>70</v>
      </c>
      <c r="D36" s="186">
        <v>-736033.6700000018</v>
      </c>
      <c r="E36" s="186">
        <v>-432825.60000000126</v>
      </c>
      <c r="F36" s="186">
        <v>-36845205.56</v>
      </c>
      <c r="G36" s="186">
        <v>13499831</v>
      </c>
    </row>
    <row r="37" spans="1:7" ht="33.75" customHeight="1">
      <c r="A37" s="9"/>
      <c r="B37" s="137" t="s">
        <v>217</v>
      </c>
      <c r="C37" s="7">
        <v>71</v>
      </c>
      <c r="D37" s="185">
        <v>30624014.980000004</v>
      </c>
      <c r="E37" s="185">
        <v>6031881</v>
      </c>
      <c r="F37" s="185">
        <v>46789913.94</v>
      </c>
      <c r="G37" s="185">
        <v>-3312597.0600000024</v>
      </c>
    </row>
    <row r="38" spans="1:7" ht="30" customHeight="1">
      <c r="A38" s="9"/>
      <c r="B38" s="8" t="s">
        <v>64</v>
      </c>
      <c r="C38" s="7">
        <v>72</v>
      </c>
      <c r="D38" s="185">
        <v>30624014.980000004</v>
      </c>
      <c r="E38" s="185">
        <v>6031881</v>
      </c>
      <c r="F38" s="185">
        <v>46789913.94</v>
      </c>
      <c r="G38" s="185">
        <v>-3312597.0600000024</v>
      </c>
    </row>
    <row r="39" spans="1:7" ht="24" customHeight="1">
      <c r="A39" s="9"/>
      <c r="B39" s="8" t="s">
        <v>163</v>
      </c>
      <c r="C39" s="7">
        <v>73</v>
      </c>
      <c r="D39" s="185"/>
      <c r="E39" s="185"/>
      <c r="F39" s="185"/>
      <c r="G39" s="185"/>
    </row>
    <row r="40" spans="1:7" ht="36" customHeight="1">
      <c r="A40" s="9"/>
      <c r="B40" s="137" t="s">
        <v>218</v>
      </c>
      <c r="C40" s="7">
        <v>74</v>
      </c>
      <c r="D40" s="186">
        <v>29887981.310000002</v>
      </c>
      <c r="E40" s="186">
        <v>5599055.3999999985</v>
      </c>
      <c r="F40" s="186">
        <v>9944708.379999995</v>
      </c>
      <c r="G40" s="186">
        <v>10187234</v>
      </c>
    </row>
    <row r="41" spans="1:7" ht="24" customHeight="1">
      <c r="A41" s="9"/>
      <c r="B41" s="137" t="s">
        <v>65</v>
      </c>
      <c r="C41" s="7">
        <v>75</v>
      </c>
      <c r="D41" s="185"/>
      <c r="E41" s="185"/>
      <c r="F41" s="185"/>
      <c r="G41" s="185"/>
    </row>
    <row r="42" spans="1:7" ht="24" customHeight="1">
      <c r="A42" s="140"/>
      <c r="B42" s="140"/>
      <c r="C42" s="142"/>
      <c r="D42" s="187"/>
      <c r="E42" s="187"/>
      <c r="F42" s="188"/>
      <c r="G42" s="188"/>
    </row>
    <row r="43" spans="1:7" ht="24" customHeight="1">
      <c r="A43" s="140"/>
      <c r="B43" s="140"/>
      <c r="C43" s="142"/>
      <c r="D43" s="142"/>
      <c r="E43" s="142"/>
      <c r="F43" s="146"/>
      <c r="G43" s="146"/>
    </row>
    <row r="44" spans="1:7" ht="24" customHeight="1">
      <c r="A44" s="140"/>
      <c r="B44" s="140"/>
      <c r="C44" s="142"/>
      <c r="D44" s="142"/>
      <c r="E44" s="142"/>
      <c r="F44" s="146"/>
      <c r="G44" s="146"/>
    </row>
    <row r="45" spans="1:7" ht="24" customHeight="1">
      <c r="A45" s="140"/>
      <c r="B45" s="140"/>
      <c r="C45" s="142"/>
      <c r="D45" s="142"/>
      <c r="E45" s="142"/>
      <c r="F45" s="146"/>
      <c r="G45" s="146"/>
    </row>
    <row r="46" spans="1:7" ht="24" customHeight="1">
      <c r="A46" s="140"/>
      <c r="B46" s="140"/>
      <c r="C46" s="142"/>
      <c r="D46" s="142"/>
      <c r="E46" s="142"/>
      <c r="F46" s="146"/>
      <c r="G46" s="146"/>
    </row>
    <row r="47" spans="1:7" ht="24" customHeight="1">
      <c r="A47" s="140"/>
      <c r="B47" s="140"/>
      <c r="C47" s="142"/>
      <c r="D47" s="142"/>
      <c r="E47" s="142"/>
      <c r="F47" s="146"/>
      <c r="G47" s="146"/>
    </row>
    <row r="48" spans="1:7" ht="30.75" customHeight="1">
      <c r="A48" s="142"/>
      <c r="B48" s="143"/>
      <c r="C48" s="142"/>
      <c r="D48" s="142"/>
      <c r="E48" s="142"/>
      <c r="F48" s="143"/>
      <c r="G48" s="143"/>
    </row>
    <row r="50" ht="15">
      <c r="F50" s="134"/>
    </row>
    <row r="52" ht="15">
      <c r="F52" s="134"/>
    </row>
    <row r="54" ht="15">
      <c r="F54" s="134"/>
    </row>
    <row r="55" ht="15">
      <c r="F55" s="134"/>
    </row>
    <row r="56" ht="15">
      <c r="F56" s="134"/>
    </row>
    <row r="57" ht="15">
      <c r="F57" s="134"/>
    </row>
    <row r="58" ht="15">
      <c r="F58" s="134"/>
    </row>
    <row r="59" ht="15">
      <c r="F59" s="134"/>
    </row>
    <row r="61" ht="15">
      <c r="F61" s="134"/>
    </row>
  </sheetData>
  <sheetProtection/>
  <protectedRanges>
    <protectedRange sqref="A3:G5" name="Range1"/>
    <protectedRange sqref="G14" name="Range1_4"/>
    <protectedRange sqref="D41:E41 D29:E31 D35:E35 D39:E39" name="Range1_1"/>
    <protectedRange sqref="D38:E38" name="Range1_7_1"/>
    <protectedRange sqref="D14:E14" name="Range1_12_1"/>
    <protectedRange sqref="D29:D31 D35 D38:D39 D14:E14 E38" name="Range1_5_1"/>
    <protectedRange sqref="D10:D13" name="Range1_3"/>
    <protectedRange sqref="E10:E13" name="Range1_4_2"/>
    <protectedRange sqref="D17:D24" name="Range1_6"/>
    <protectedRange sqref="E17:E24" name="Range1_4_3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">
      <selection activeCell="A1" sqref="A1:D38"/>
    </sheetView>
  </sheetViews>
  <sheetFormatPr defaultColWidth="9.140625" defaultRowHeight="12.75"/>
  <cols>
    <col min="1" max="1" width="69.140625" style="135" customWidth="1"/>
    <col min="2" max="2" width="10.7109375" style="129" customWidth="1"/>
    <col min="3" max="3" width="21.140625" style="129" customWidth="1"/>
    <col min="4" max="4" width="20.140625" style="135" customWidth="1"/>
    <col min="5" max="5" width="28.57421875" style="134" customWidth="1"/>
    <col min="6" max="16384" width="9.140625" style="135" customWidth="1"/>
  </cols>
  <sheetData>
    <row r="1" spans="1:4" s="129" customFormat="1" ht="15.75" customHeight="1">
      <c r="A1" s="143"/>
      <c r="B1" s="144"/>
      <c r="C1" s="144"/>
      <c r="D1" s="132" t="s">
        <v>66</v>
      </c>
    </row>
    <row r="2" spans="1:4" s="129" customFormat="1" ht="24" customHeight="1">
      <c r="A2" s="216" t="s">
        <v>67</v>
      </c>
      <c r="B2" s="216"/>
      <c r="C2" s="216"/>
      <c r="D2" s="216"/>
    </row>
    <row r="3" spans="1:4" s="129" customFormat="1" ht="24" customHeight="1">
      <c r="A3" s="217" t="s">
        <v>46</v>
      </c>
      <c r="B3" s="217"/>
      <c r="C3" s="217"/>
      <c r="D3" s="217"/>
    </row>
    <row r="4" spans="1:4" s="129" customFormat="1" ht="24" customHeight="1">
      <c r="A4" s="217" t="s">
        <v>47</v>
      </c>
      <c r="B4" s="217"/>
      <c r="C4" s="217"/>
      <c r="D4" s="217"/>
    </row>
    <row r="5" spans="1:4" s="129" customFormat="1" ht="24" customHeight="1">
      <c r="A5" s="217" t="s">
        <v>48</v>
      </c>
      <c r="B5" s="217"/>
      <c r="C5" s="217"/>
      <c r="D5" s="217"/>
    </row>
    <row r="6" spans="1:4" s="129" customFormat="1" ht="18.75" customHeight="1">
      <c r="A6" s="143"/>
      <c r="B6" s="144"/>
      <c r="C6" s="144"/>
      <c r="D6" s="155" t="s">
        <v>271</v>
      </c>
    </row>
    <row r="7" spans="1:5" ht="45.75" customHeight="1">
      <c r="A7" s="9" t="s">
        <v>22</v>
      </c>
      <c r="B7" s="9" t="s">
        <v>53</v>
      </c>
      <c r="C7" s="9" t="s">
        <v>60</v>
      </c>
      <c r="D7" s="9" t="s">
        <v>63</v>
      </c>
      <c r="E7" s="135"/>
    </row>
    <row r="8" spans="1:5" ht="37.5" customHeight="1">
      <c r="A8" s="137" t="s">
        <v>222</v>
      </c>
      <c r="B8" s="7">
        <v>76</v>
      </c>
      <c r="C8" s="137">
        <f>+SUM(C9:C28)</f>
        <v>0</v>
      </c>
      <c r="D8" s="137">
        <f>+SUM(D9:D28)</f>
        <v>0</v>
      </c>
      <c r="E8" s="135"/>
    </row>
    <row r="9" spans="1:5" ht="26.25" customHeight="1">
      <c r="A9" s="8" t="s">
        <v>166</v>
      </c>
      <c r="B9" s="7">
        <v>77</v>
      </c>
      <c r="C9" s="7"/>
      <c r="D9" s="7"/>
      <c r="E9" s="135"/>
    </row>
    <row r="10" spans="1:5" ht="26.25" customHeight="1">
      <c r="A10" s="8" t="s">
        <v>167</v>
      </c>
      <c r="B10" s="7">
        <v>78</v>
      </c>
      <c r="C10" s="7"/>
      <c r="D10" s="7"/>
      <c r="E10" s="135"/>
    </row>
    <row r="11" spans="1:5" ht="26.25" customHeight="1">
      <c r="A11" s="8" t="s">
        <v>68</v>
      </c>
      <c r="B11" s="7">
        <v>79</v>
      </c>
      <c r="C11" s="7"/>
      <c r="D11" s="7"/>
      <c r="E11" s="135"/>
    </row>
    <row r="12" spans="1:5" ht="26.25" customHeight="1">
      <c r="A12" s="8" t="s">
        <v>69</v>
      </c>
      <c r="B12" s="7">
        <v>80</v>
      </c>
      <c r="C12" s="7"/>
      <c r="D12" s="7"/>
      <c r="E12" s="135"/>
    </row>
    <row r="13" spans="1:5" ht="26.25" customHeight="1">
      <c r="A13" s="8" t="s">
        <v>168</v>
      </c>
      <c r="B13" s="7">
        <v>81</v>
      </c>
      <c r="C13" s="7"/>
      <c r="D13" s="7"/>
      <c r="E13" s="135"/>
    </row>
    <row r="14" spans="1:5" ht="26.25" customHeight="1">
      <c r="A14" s="8" t="s">
        <v>70</v>
      </c>
      <c r="B14" s="7">
        <v>82</v>
      </c>
      <c r="C14" s="7"/>
      <c r="D14" s="7"/>
      <c r="E14" s="135"/>
    </row>
    <row r="15" spans="1:5" ht="26.25" customHeight="1">
      <c r="A15" s="8" t="s">
        <v>89</v>
      </c>
      <c r="B15" s="7">
        <v>83</v>
      </c>
      <c r="C15" s="7"/>
      <c r="D15" s="7"/>
      <c r="E15" s="135"/>
    </row>
    <row r="16" spans="1:5" ht="26.25" customHeight="1">
      <c r="A16" s="8" t="s">
        <v>71</v>
      </c>
      <c r="B16" s="7">
        <v>84</v>
      </c>
      <c r="C16" s="7"/>
      <c r="D16" s="7"/>
      <c r="E16" s="135"/>
    </row>
    <row r="17" spans="1:5" ht="26.25" customHeight="1">
      <c r="A17" s="8" t="s">
        <v>72</v>
      </c>
      <c r="B17" s="7">
        <v>85</v>
      </c>
      <c r="C17" s="7"/>
      <c r="D17" s="7"/>
      <c r="E17" s="135"/>
    </row>
    <row r="18" spans="1:5" ht="26.25" customHeight="1">
      <c r="A18" s="8" t="s">
        <v>129</v>
      </c>
      <c r="B18" s="7">
        <v>86</v>
      </c>
      <c r="C18" s="7"/>
      <c r="D18" s="7"/>
      <c r="E18" s="135"/>
    </row>
    <row r="19" spans="1:5" ht="26.25" customHeight="1">
      <c r="A19" s="8" t="s">
        <v>130</v>
      </c>
      <c r="B19" s="7">
        <v>87</v>
      </c>
      <c r="C19" s="7"/>
      <c r="D19" s="7"/>
      <c r="E19" s="135"/>
    </row>
    <row r="20" spans="1:5" ht="26.25" customHeight="1">
      <c r="A20" s="8" t="s">
        <v>73</v>
      </c>
      <c r="B20" s="7">
        <v>88</v>
      </c>
      <c r="C20" s="7"/>
      <c r="D20" s="7"/>
      <c r="E20" s="135"/>
    </row>
    <row r="21" spans="1:5" ht="26.25" customHeight="1">
      <c r="A21" s="8" t="s">
        <v>169</v>
      </c>
      <c r="B21" s="7">
        <v>89</v>
      </c>
      <c r="C21" s="7"/>
      <c r="D21" s="7"/>
      <c r="E21" s="135"/>
    </row>
    <row r="22" spans="1:5" ht="26.25" customHeight="1">
      <c r="A22" s="8" t="s">
        <v>74</v>
      </c>
      <c r="B22" s="7">
        <v>90</v>
      </c>
      <c r="C22" s="7"/>
      <c r="D22" s="7"/>
      <c r="E22" s="135"/>
    </row>
    <row r="23" spans="1:5" ht="26.25" customHeight="1">
      <c r="A23" s="8" t="s">
        <v>75</v>
      </c>
      <c r="B23" s="7">
        <v>91</v>
      </c>
      <c r="C23" s="7"/>
      <c r="D23" s="7"/>
      <c r="E23" s="135"/>
    </row>
    <row r="24" spans="1:5" ht="26.25" customHeight="1">
      <c r="A24" s="8" t="s">
        <v>76</v>
      </c>
      <c r="B24" s="7">
        <v>92</v>
      </c>
      <c r="C24" s="7"/>
      <c r="D24" s="7"/>
      <c r="E24" s="135"/>
    </row>
    <row r="25" spans="1:5" ht="26.25" customHeight="1">
      <c r="A25" s="8" t="s">
        <v>77</v>
      </c>
      <c r="B25" s="7">
        <v>93</v>
      </c>
      <c r="C25" s="7"/>
      <c r="D25" s="7"/>
      <c r="E25" s="135"/>
    </row>
    <row r="26" spans="1:5" ht="26.25" customHeight="1">
      <c r="A26" s="8" t="s">
        <v>131</v>
      </c>
      <c r="B26" s="7">
        <v>94</v>
      </c>
      <c r="C26" s="7"/>
      <c r="D26" s="7"/>
      <c r="E26" s="135"/>
    </row>
    <row r="27" spans="1:5" ht="26.25" customHeight="1">
      <c r="A27" s="8" t="s">
        <v>78</v>
      </c>
      <c r="B27" s="7">
        <v>95</v>
      </c>
      <c r="C27" s="7"/>
      <c r="D27" s="7"/>
      <c r="E27" s="135"/>
    </row>
    <row r="28" spans="1:5" ht="26.25" customHeight="1">
      <c r="A28" s="8" t="s">
        <v>79</v>
      </c>
      <c r="B28" s="7">
        <v>96</v>
      </c>
      <c r="C28" s="8"/>
      <c r="D28" s="8"/>
      <c r="E28" s="135"/>
    </row>
    <row r="29" spans="1:5" ht="36.75" customHeight="1">
      <c r="A29" s="137" t="s">
        <v>223</v>
      </c>
      <c r="B29" s="7">
        <v>97</v>
      </c>
      <c r="C29" s="137">
        <f>+SUM(C30:C34)</f>
        <v>0</v>
      </c>
      <c r="D29" s="137">
        <f>+SUM(D30:D34)</f>
        <v>0</v>
      </c>
      <c r="E29" s="135"/>
    </row>
    <row r="30" spans="1:5" ht="28.5" customHeight="1">
      <c r="A30" s="147" t="s">
        <v>170</v>
      </c>
      <c r="B30" s="7">
        <v>98</v>
      </c>
      <c r="C30" s="148"/>
      <c r="D30" s="148"/>
      <c r="E30" s="135"/>
    </row>
    <row r="31" spans="1:5" ht="28.5" customHeight="1">
      <c r="A31" s="147" t="s">
        <v>171</v>
      </c>
      <c r="B31" s="7">
        <v>99</v>
      </c>
      <c r="C31" s="148"/>
      <c r="D31" s="148"/>
      <c r="E31" s="135"/>
    </row>
    <row r="32" spans="1:5" ht="28.5" customHeight="1">
      <c r="A32" s="8" t="s">
        <v>172</v>
      </c>
      <c r="B32" s="7">
        <v>100</v>
      </c>
      <c r="C32" s="148"/>
      <c r="D32" s="148"/>
      <c r="E32" s="135"/>
    </row>
    <row r="33" spans="1:5" ht="28.5" customHeight="1">
      <c r="A33" s="8" t="s">
        <v>80</v>
      </c>
      <c r="B33" s="7">
        <v>101</v>
      </c>
      <c r="C33" s="148"/>
      <c r="D33" s="148"/>
      <c r="E33" s="135"/>
    </row>
    <row r="34" spans="1:5" ht="28.5" customHeight="1">
      <c r="A34" s="8" t="s">
        <v>81</v>
      </c>
      <c r="B34" s="7">
        <v>102</v>
      </c>
      <c r="C34" s="148"/>
      <c r="D34" s="148"/>
      <c r="E34" s="135"/>
    </row>
    <row r="35" spans="1:5" ht="24" customHeight="1">
      <c r="A35" s="149" t="s">
        <v>82</v>
      </c>
      <c r="B35" s="7">
        <v>103</v>
      </c>
      <c r="C35" s="148"/>
      <c r="D35" s="148"/>
      <c r="E35" s="135"/>
    </row>
    <row r="36" spans="1:5" ht="31.5" customHeight="1">
      <c r="A36" s="137" t="s">
        <v>220</v>
      </c>
      <c r="B36" s="7">
        <v>104</v>
      </c>
      <c r="C36" s="150">
        <f>+C8+C29+C35</f>
        <v>0</v>
      </c>
      <c r="D36" s="150">
        <f>+D8+D29+D35</f>
        <v>0</v>
      </c>
      <c r="E36" s="135"/>
    </row>
    <row r="37" spans="1:5" ht="37.5" customHeight="1">
      <c r="A37" s="137" t="s">
        <v>83</v>
      </c>
      <c r="B37" s="7">
        <v>105</v>
      </c>
      <c r="C37" s="148"/>
      <c r="D37" s="148"/>
      <c r="E37" s="135"/>
    </row>
    <row r="38" spans="1:5" ht="35.25" customHeight="1">
      <c r="A38" s="137" t="s">
        <v>221</v>
      </c>
      <c r="B38" s="7">
        <v>106</v>
      </c>
      <c r="C38" s="150">
        <f>+C36+C37</f>
        <v>0</v>
      </c>
      <c r="D38" s="150">
        <f>+D36+D37</f>
        <v>0</v>
      </c>
      <c r="E38" s="135"/>
    </row>
    <row r="39" spans="1:5" ht="37.5" customHeight="1">
      <c r="A39" s="143"/>
      <c r="B39" s="142"/>
      <c r="C39" s="151"/>
      <c r="D39" s="151"/>
      <c r="E39" s="135"/>
    </row>
    <row r="41" ht="15">
      <c r="D41" s="134"/>
    </row>
    <row r="43" ht="15">
      <c r="D43" s="134"/>
    </row>
    <row r="45" ht="15">
      <c r="D45" s="134"/>
    </row>
    <row r="46" ht="15">
      <c r="D46" s="134"/>
    </row>
    <row r="47" ht="15">
      <c r="D47" s="134"/>
    </row>
    <row r="48" ht="15">
      <c r="D48" s="134"/>
    </row>
    <row r="49" ht="15">
      <c r="D49" s="134"/>
    </row>
    <row r="50" ht="15">
      <c r="D50" s="134"/>
    </row>
    <row r="52" ht="15">
      <c r="D52" s="134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90" zoomScaleNormal="90" zoomScaleSheetLayoutView="85" zoomScalePageLayoutView="0" workbookViewId="0" topLeftCell="A1">
      <selection activeCell="A1" sqref="A1:D36"/>
    </sheetView>
  </sheetViews>
  <sheetFormatPr defaultColWidth="9.140625" defaultRowHeight="12.75"/>
  <cols>
    <col min="1" max="1" width="78.8515625" style="135" customWidth="1"/>
    <col min="2" max="2" width="10.7109375" style="129" customWidth="1"/>
    <col min="3" max="3" width="28.57421875" style="129" customWidth="1"/>
    <col min="4" max="4" width="28.57421875" style="135" customWidth="1"/>
    <col min="5" max="5" width="28.57421875" style="134" customWidth="1"/>
    <col min="6" max="16384" width="9.140625" style="135" customWidth="1"/>
  </cols>
  <sheetData>
    <row r="1" spans="1:4" s="129" customFormat="1" ht="19.5" customHeight="1">
      <c r="A1" s="143"/>
      <c r="B1" s="144"/>
      <c r="C1" s="144"/>
      <c r="D1" s="132" t="s">
        <v>66</v>
      </c>
    </row>
    <row r="2" spans="1:4" s="129" customFormat="1" ht="24" customHeight="1">
      <c r="A2" s="216" t="s">
        <v>84</v>
      </c>
      <c r="B2" s="216"/>
      <c r="C2" s="216"/>
      <c r="D2" s="216"/>
    </row>
    <row r="3" spans="1:4" s="129" customFormat="1" ht="24" customHeight="1">
      <c r="A3" s="217" t="str">
        <f>ISD!A3</f>
        <v>Naziv fonda:  SLAVONSKI ZATVORENI INVESTICIJSKI FOND d.d.</v>
      </c>
      <c r="B3" s="217"/>
      <c r="C3" s="217"/>
      <c r="D3" s="217"/>
    </row>
    <row r="4" spans="1:4" s="129" customFormat="1" ht="24" customHeight="1">
      <c r="A4" s="217" t="str">
        <f>ISD!A4</f>
        <v>OIB fonda:06371858079</v>
      </c>
      <c r="B4" s="217"/>
      <c r="C4" s="217"/>
      <c r="D4" s="217"/>
    </row>
    <row r="5" spans="1:4" s="129" customFormat="1" ht="24" customHeight="1">
      <c r="A5" s="217" t="str">
        <f>ISD!A5</f>
        <v>Izvještajno razdoblje: 01.01.-30.09.2012.</v>
      </c>
      <c r="B5" s="217"/>
      <c r="C5" s="217"/>
      <c r="D5" s="217"/>
    </row>
    <row r="6" spans="1:4" s="129" customFormat="1" ht="9.75" customHeight="1">
      <c r="A6" s="143"/>
      <c r="B6" s="144"/>
      <c r="C6" s="144"/>
      <c r="D6" s="155" t="s">
        <v>271</v>
      </c>
    </row>
    <row r="7" spans="1:5" ht="42.75" customHeight="1">
      <c r="A7" s="9" t="s">
        <v>22</v>
      </c>
      <c r="B7" s="9" t="s">
        <v>53</v>
      </c>
      <c r="C7" s="9" t="s">
        <v>60</v>
      </c>
      <c r="D7" s="9" t="s">
        <v>63</v>
      </c>
      <c r="E7" s="135"/>
    </row>
    <row r="8" spans="1:5" ht="33.75" customHeight="1">
      <c r="A8" s="137" t="s">
        <v>224</v>
      </c>
      <c r="B8" s="7">
        <v>107</v>
      </c>
      <c r="C8" s="189">
        <v>-34433086.12</v>
      </c>
      <c r="D8" s="189">
        <v>-20858986.890000027</v>
      </c>
      <c r="E8" s="135"/>
    </row>
    <row r="9" spans="1:5" ht="35.25" customHeight="1">
      <c r="A9" s="8" t="s">
        <v>173</v>
      </c>
      <c r="B9" s="7">
        <v>108</v>
      </c>
      <c r="C9" s="190">
        <v>-736033.6700000018</v>
      </c>
      <c r="D9" s="190">
        <v>-36845205.56</v>
      </c>
      <c r="E9" s="135"/>
    </row>
    <row r="10" spans="1:5" ht="33.75" customHeight="1">
      <c r="A10" s="8" t="s">
        <v>85</v>
      </c>
      <c r="B10" s="7">
        <v>109</v>
      </c>
      <c r="C10" s="190"/>
      <c r="D10" s="190"/>
      <c r="E10" s="135"/>
    </row>
    <row r="11" spans="1:5" ht="35.25" customHeight="1">
      <c r="A11" s="8" t="s">
        <v>86</v>
      </c>
      <c r="B11" s="7">
        <v>110</v>
      </c>
      <c r="C11" s="190"/>
      <c r="D11" s="190"/>
      <c r="E11" s="135"/>
    </row>
    <row r="12" spans="1:5" ht="36" customHeight="1">
      <c r="A12" s="8" t="s">
        <v>87</v>
      </c>
      <c r="B12" s="7">
        <v>111</v>
      </c>
      <c r="C12" s="190">
        <v>691511.8500000001</v>
      </c>
      <c r="D12" s="190">
        <v>1423976.08</v>
      </c>
      <c r="E12" s="135"/>
    </row>
    <row r="13" spans="1:5" ht="42.75" customHeight="1">
      <c r="A13" s="8" t="s">
        <v>42</v>
      </c>
      <c r="B13" s="7">
        <v>112</v>
      </c>
      <c r="C13" s="190">
        <v>201.56</v>
      </c>
      <c r="D13" s="190">
        <v>78.51</v>
      </c>
      <c r="E13" s="135"/>
    </row>
    <row r="14" spans="1:5" ht="42.75" customHeight="1">
      <c r="A14" s="8" t="s">
        <v>155</v>
      </c>
      <c r="B14" s="7">
        <v>113</v>
      </c>
      <c r="C14" s="190">
        <v>1074213.42</v>
      </c>
      <c r="D14" s="190">
        <v>1150425.5799999998</v>
      </c>
      <c r="E14" s="135"/>
    </row>
    <row r="15" spans="1:5" ht="42.75" customHeight="1">
      <c r="A15" s="8" t="s">
        <v>174</v>
      </c>
      <c r="B15" s="7">
        <v>114</v>
      </c>
      <c r="C15" s="190"/>
      <c r="D15" s="190"/>
      <c r="E15" s="135"/>
    </row>
    <row r="16" spans="1:5" ht="42.75" customHeight="1">
      <c r="A16" s="8" t="s">
        <v>175</v>
      </c>
      <c r="B16" s="7">
        <v>115</v>
      </c>
      <c r="C16" s="190"/>
      <c r="D16" s="190"/>
      <c r="E16" s="135"/>
    </row>
    <row r="17" spans="1:5" ht="42.75" customHeight="1">
      <c r="A17" s="8" t="s">
        <v>88</v>
      </c>
      <c r="B17" s="7">
        <v>116</v>
      </c>
      <c r="C17" s="190">
        <v>-36477977.46000001</v>
      </c>
      <c r="D17" s="190">
        <v>14498166.779999986</v>
      </c>
      <c r="E17" s="135"/>
    </row>
    <row r="18" spans="1:5" ht="42.75" customHeight="1">
      <c r="A18" s="8" t="s">
        <v>70</v>
      </c>
      <c r="B18" s="7">
        <v>117</v>
      </c>
      <c r="C18" s="164">
        <v>1110244.09</v>
      </c>
      <c r="D18" s="164">
        <v>1858421.35</v>
      </c>
      <c r="E18" s="135"/>
    </row>
    <row r="19" spans="1:5" ht="42.75" customHeight="1">
      <c r="A19" s="8" t="s">
        <v>89</v>
      </c>
      <c r="B19" s="7">
        <v>118</v>
      </c>
      <c r="C19" s="190">
        <v>-201.56</v>
      </c>
      <c r="D19" s="190">
        <v>-78.51</v>
      </c>
      <c r="E19" s="135"/>
    </row>
    <row r="20" spans="1:5" ht="42.75" customHeight="1">
      <c r="A20" s="8" t="s">
        <v>168</v>
      </c>
      <c r="B20" s="7">
        <v>119</v>
      </c>
      <c r="C20" s="190">
        <v>1074213.42</v>
      </c>
      <c r="D20" s="190">
        <v>1150425.5799999998</v>
      </c>
      <c r="E20" s="135"/>
    </row>
    <row r="21" spans="1:5" ht="42.75" customHeight="1">
      <c r="A21" s="8" t="s">
        <v>176</v>
      </c>
      <c r="B21" s="7">
        <v>120</v>
      </c>
      <c r="C21" s="190"/>
      <c r="D21" s="190"/>
      <c r="E21" s="135"/>
    </row>
    <row r="22" spans="1:5" ht="42.75" customHeight="1">
      <c r="A22" s="8" t="s">
        <v>177</v>
      </c>
      <c r="B22" s="7">
        <v>121</v>
      </c>
      <c r="C22" s="190">
        <v>421286.5800000001</v>
      </c>
      <c r="D22" s="190">
        <v>-1602688.17</v>
      </c>
      <c r="E22" s="135"/>
    </row>
    <row r="23" spans="1:5" ht="42.75" customHeight="1">
      <c r="A23" s="8" t="s">
        <v>90</v>
      </c>
      <c r="B23" s="7">
        <v>122</v>
      </c>
      <c r="C23" s="190"/>
      <c r="D23" s="190"/>
      <c r="E23" s="135"/>
    </row>
    <row r="24" spans="1:5" ht="42.75" customHeight="1">
      <c r="A24" s="8" t="s">
        <v>91</v>
      </c>
      <c r="B24" s="7">
        <v>123</v>
      </c>
      <c r="C24" s="190">
        <v>-1733454.6600000001</v>
      </c>
      <c r="D24" s="190">
        <v>-3270088.0100000002</v>
      </c>
      <c r="E24" s="135"/>
    </row>
    <row r="25" spans="1:5" ht="42.75" customHeight="1">
      <c r="A25" s="8" t="s">
        <v>178</v>
      </c>
      <c r="B25" s="7">
        <v>124</v>
      </c>
      <c r="C25" s="190">
        <v>-53664.979999999996</v>
      </c>
      <c r="D25" s="190">
        <v>1546567.59</v>
      </c>
      <c r="E25" s="135"/>
    </row>
    <row r="26" spans="1:5" ht="42.75" customHeight="1">
      <c r="A26" s="8" t="s">
        <v>179</v>
      </c>
      <c r="B26" s="7">
        <v>125</v>
      </c>
      <c r="C26" s="190"/>
      <c r="D26" s="190"/>
      <c r="E26" s="135"/>
    </row>
    <row r="27" spans="1:5" ht="42.75" customHeight="1">
      <c r="A27" s="8" t="s">
        <v>180</v>
      </c>
      <c r="B27" s="7">
        <v>126</v>
      </c>
      <c r="C27" s="190">
        <v>333986.51999999996</v>
      </c>
      <c r="D27" s="190">
        <v>-660729.85</v>
      </c>
      <c r="E27" s="135"/>
    </row>
    <row r="28" spans="1:5" ht="42.75" customHeight="1">
      <c r="A28" s="8" t="s">
        <v>92</v>
      </c>
      <c r="B28" s="7">
        <v>127</v>
      </c>
      <c r="C28" s="190">
        <v>-137411.23</v>
      </c>
      <c r="D28" s="190">
        <v>-108258.26</v>
      </c>
      <c r="E28" s="135"/>
    </row>
    <row r="29" spans="1:5" ht="42.75" customHeight="1">
      <c r="A29" s="8" t="s">
        <v>181</v>
      </c>
      <c r="B29" s="7">
        <v>128</v>
      </c>
      <c r="C29" s="190"/>
      <c r="D29" s="190"/>
      <c r="E29" s="135"/>
    </row>
    <row r="30" spans="1:5" ht="42.75" customHeight="1">
      <c r="A30" s="137" t="s">
        <v>225</v>
      </c>
      <c r="B30" s="7">
        <v>129</v>
      </c>
      <c r="C30" s="189">
        <v>29549801.560000002</v>
      </c>
      <c r="D30" s="189">
        <v>37539488.360000014</v>
      </c>
      <c r="E30" s="135"/>
    </row>
    <row r="31" spans="1:5" ht="42.75" customHeight="1">
      <c r="A31" s="147" t="s">
        <v>228</v>
      </c>
      <c r="B31" s="7">
        <v>130</v>
      </c>
      <c r="C31" s="190"/>
      <c r="D31" s="190"/>
      <c r="E31" s="135"/>
    </row>
    <row r="32" spans="1:5" ht="42.75" customHeight="1">
      <c r="A32" s="8" t="s">
        <v>172</v>
      </c>
      <c r="B32" s="7">
        <v>131</v>
      </c>
      <c r="C32" s="190"/>
      <c r="D32" s="190"/>
      <c r="E32" s="135"/>
    </row>
    <row r="33" spans="1:5" ht="42.75" customHeight="1">
      <c r="A33" s="8" t="s">
        <v>93</v>
      </c>
      <c r="B33" s="7">
        <v>132</v>
      </c>
      <c r="C33" s="190">
        <v>29549801.560000002</v>
      </c>
      <c r="D33" s="190">
        <v>37539488.360000014</v>
      </c>
      <c r="E33" s="135"/>
    </row>
    <row r="34" spans="1:5" ht="42.75" customHeight="1">
      <c r="A34" s="137" t="s">
        <v>226</v>
      </c>
      <c r="B34" s="7">
        <v>133</v>
      </c>
      <c r="C34" s="189">
        <v>-4883284.559999995</v>
      </c>
      <c r="D34" s="189">
        <v>16680501.469999988</v>
      </c>
      <c r="E34" s="135"/>
    </row>
    <row r="35" spans="1:5" ht="42.75" customHeight="1">
      <c r="A35" s="137" t="s">
        <v>83</v>
      </c>
      <c r="B35" s="7">
        <v>134</v>
      </c>
      <c r="C35" s="190">
        <v>6601824.109999999</v>
      </c>
      <c r="D35" s="190">
        <v>1492172.83</v>
      </c>
      <c r="E35" s="135"/>
    </row>
    <row r="36" spans="1:5" ht="42.75" customHeight="1">
      <c r="A36" s="137" t="s">
        <v>227</v>
      </c>
      <c r="B36" s="7">
        <v>135</v>
      </c>
      <c r="C36" s="189">
        <v>1718539.5500000045</v>
      </c>
      <c r="D36" s="189">
        <v>18172674.29999999</v>
      </c>
      <c r="E36" s="135"/>
    </row>
    <row r="37" spans="1:5" ht="37.5" customHeight="1">
      <c r="A37" s="143"/>
      <c r="B37" s="142"/>
      <c r="C37" s="152"/>
      <c r="D37" s="152"/>
      <c r="E37" s="135"/>
    </row>
    <row r="38" spans="1:5" ht="37.5" customHeight="1">
      <c r="A38" s="143"/>
      <c r="B38" s="142"/>
      <c r="C38" s="152"/>
      <c r="D38" s="152"/>
      <c r="E38" s="135"/>
    </row>
    <row r="39" spans="1:5" ht="37.5" customHeight="1">
      <c r="A39" s="143"/>
      <c r="B39" s="142"/>
      <c r="C39" s="152"/>
      <c r="D39" s="152"/>
      <c r="E39" s="135"/>
    </row>
    <row r="40" spans="1:5" ht="37.5" customHeight="1">
      <c r="A40" s="153"/>
      <c r="B40" s="142"/>
      <c r="C40" s="142"/>
      <c r="D40" s="142"/>
      <c r="E40" s="135"/>
    </row>
    <row r="42" ht="15">
      <c r="D42" s="134"/>
    </row>
    <row r="44" ht="15">
      <c r="D44" s="134"/>
    </row>
    <row r="46" ht="15">
      <c r="D46" s="134"/>
    </row>
    <row r="47" ht="15">
      <c r="D47" s="134"/>
    </row>
    <row r="48" ht="15">
      <c r="D48" s="134"/>
    </row>
    <row r="49" ht="15">
      <c r="D49" s="134"/>
    </row>
    <row r="50" ht="15">
      <c r="D50" s="134"/>
    </row>
    <row r="51" ht="15">
      <c r="D51" s="134"/>
    </row>
    <row r="53" ht="15">
      <c r="D53" s="134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zoomScaleSheetLayoutView="75" zoomScalePageLayoutView="0" workbookViewId="0" topLeftCell="A1">
      <selection activeCell="A1" sqref="A1:F21"/>
    </sheetView>
  </sheetViews>
  <sheetFormatPr defaultColWidth="9.140625" defaultRowHeight="12.75"/>
  <cols>
    <col min="1" max="1" width="60.28125" style="135" customWidth="1"/>
    <col min="2" max="2" width="12.57421875" style="129" customWidth="1"/>
    <col min="3" max="5" width="25.7109375" style="129" customWidth="1"/>
    <col min="6" max="6" width="25.7109375" style="135" customWidth="1"/>
    <col min="7" max="7" width="28.57421875" style="134" customWidth="1"/>
    <col min="8" max="16384" width="9.140625" style="135" customWidth="1"/>
  </cols>
  <sheetData>
    <row r="1" spans="1:6" s="129" customFormat="1" ht="19.5" customHeight="1">
      <c r="A1" s="143"/>
      <c r="B1" s="144"/>
      <c r="C1" s="144"/>
      <c r="D1" s="144"/>
      <c r="E1" s="144"/>
      <c r="F1" s="132" t="s">
        <v>189</v>
      </c>
    </row>
    <row r="2" spans="1:6" s="129" customFormat="1" ht="24" customHeight="1">
      <c r="A2" s="216" t="s">
        <v>182</v>
      </c>
      <c r="B2" s="216"/>
      <c r="C2" s="216"/>
      <c r="D2" s="216"/>
      <c r="E2" s="216"/>
      <c r="F2" s="216"/>
    </row>
    <row r="3" spans="1:6" s="129" customFormat="1" ht="24" customHeight="1">
      <c r="A3" s="217" t="str">
        <f>ISD!A3</f>
        <v>Naziv fonda:  SLAVONSKI ZATVORENI INVESTICIJSKI FOND d.d.</v>
      </c>
      <c r="B3" s="217"/>
      <c r="C3" s="217"/>
      <c r="D3" s="217"/>
      <c r="E3" s="217"/>
      <c r="F3" s="217"/>
    </row>
    <row r="4" spans="1:6" s="129" customFormat="1" ht="24" customHeight="1">
      <c r="A4" s="217" t="str">
        <f>ISD!A4</f>
        <v>OIB fonda:06371858079</v>
      </c>
      <c r="B4" s="217"/>
      <c r="C4" s="217"/>
      <c r="D4" s="217"/>
      <c r="E4" s="217"/>
      <c r="F4" s="217"/>
    </row>
    <row r="5" spans="1:6" s="129" customFormat="1" ht="24" customHeight="1">
      <c r="A5" s="217" t="str">
        <f>ISD!A5</f>
        <v>Izvještajno razdoblje: 01.01.-30.09.2012.</v>
      </c>
      <c r="B5" s="217"/>
      <c r="C5" s="217"/>
      <c r="D5" s="217"/>
      <c r="E5" s="217"/>
      <c r="F5" s="217"/>
    </row>
    <row r="6" spans="1:6" s="129" customFormat="1" ht="24" customHeight="1">
      <c r="A6" s="143"/>
      <c r="B6" s="144"/>
      <c r="C6" s="144"/>
      <c r="D6" s="144"/>
      <c r="E6" s="144"/>
      <c r="F6" s="155" t="s">
        <v>271</v>
      </c>
    </row>
    <row r="7" spans="1:7" ht="65.25" customHeight="1">
      <c r="A7" s="9" t="s">
        <v>22</v>
      </c>
      <c r="B7" s="9" t="s">
        <v>53</v>
      </c>
      <c r="C7" s="9" t="s">
        <v>94</v>
      </c>
      <c r="D7" s="9" t="s">
        <v>95</v>
      </c>
      <c r="E7" s="9" t="s">
        <v>96</v>
      </c>
      <c r="F7" s="9" t="s">
        <v>97</v>
      </c>
      <c r="G7" s="135"/>
    </row>
    <row r="8" spans="1:7" ht="26.25" customHeight="1">
      <c r="A8" s="8" t="s">
        <v>145</v>
      </c>
      <c r="B8" s="7">
        <v>136</v>
      </c>
      <c r="C8" s="190">
        <v>301177620</v>
      </c>
      <c r="D8" s="190"/>
      <c r="E8" s="190">
        <v>234249260</v>
      </c>
      <c r="F8" s="190">
        <v>66928360</v>
      </c>
      <c r="G8" s="135"/>
    </row>
    <row r="9" spans="1:7" ht="26.25" customHeight="1">
      <c r="A9" s="8" t="s">
        <v>183</v>
      </c>
      <c r="B9" s="7">
        <v>137</v>
      </c>
      <c r="C9" s="190">
        <v>0</v>
      </c>
      <c r="D9" s="190">
        <v>212550276.66</v>
      </c>
      <c r="E9" s="190"/>
      <c r="F9" s="190">
        <v>212550276.66</v>
      </c>
      <c r="G9" s="135"/>
    </row>
    <row r="10" spans="1:7" ht="26.25" customHeight="1">
      <c r="A10" s="8" t="s">
        <v>184</v>
      </c>
      <c r="B10" s="7">
        <v>138</v>
      </c>
      <c r="C10" s="190">
        <v>0</v>
      </c>
      <c r="D10" s="190">
        <v>0</v>
      </c>
      <c r="E10" s="190">
        <v>8100000</v>
      </c>
      <c r="F10" s="190">
        <v>-8100000</v>
      </c>
      <c r="G10" s="135"/>
    </row>
    <row r="11" spans="1:7" ht="26.25" customHeight="1">
      <c r="A11" s="8" t="s">
        <v>148</v>
      </c>
      <c r="B11" s="7">
        <v>139</v>
      </c>
      <c r="C11" s="190">
        <v>15058881</v>
      </c>
      <c r="D11" s="190"/>
      <c r="E11" s="190">
        <v>11712463.5</v>
      </c>
      <c r="F11" s="190">
        <v>3346417.5</v>
      </c>
      <c r="G11" s="135"/>
    </row>
    <row r="12" spans="1:7" ht="33.75" customHeight="1">
      <c r="A12" s="8" t="s">
        <v>185</v>
      </c>
      <c r="B12" s="7">
        <v>140</v>
      </c>
      <c r="C12" s="190">
        <v>-117710225.75999999</v>
      </c>
      <c r="D12" s="190">
        <v>46789913.94</v>
      </c>
      <c r="E12" s="190"/>
      <c r="F12" s="190">
        <v>-70920311.82</v>
      </c>
      <c r="G12" s="135"/>
    </row>
    <row r="13" spans="1:7" ht="26.25" customHeight="1">
      <c r="A13" s="8" t="s">
        <v>29</v>
      </c>
      <c r="B13" s="7">
        <v>141</v>
      </c>
      <c r="C13" s="190">
        <v>0</v>
      </c>
      <c r="D13" s="190"/>
      <c r="E13" s="190"/>
      <c r="F13" s="190">
        <v>0</v>
      </c>
      <c r="G13" s="135"/>
    </row>
    <row r="14" spans="1:7" ht="26.25" customHeight="1">
      <c r="A14" s="8" t="s">
        <v>186</v>
      </c>
      <c r="B14" s="7">
        <v>142</v>
      </c>
      <c r="C14" s="190">
        <v>-24674964.439999998</v>
      </c>
      <c r="D14" s="190">
        <v>28440399.13</v>
      </c>
      <c r="E14" s="190">
        <v>0</v>
      </c>
      <c r="F14" s="190">
        <v>3765434.6900000013</v>
      </c>
      <c r="G14" s="135"/>
    </row>
    <row r="15" spans="1:7" ht="26.25" customHeight="1">
      <c r="A15" s="8" t="s">
        <v>187</v>
      </c>
      <c r="B15" s="7">
        <v>143</v>
      </c>
      <c r="C15" s="190">
        <v>-4971047.71</v>
      </c>
      <c r="D15" s="190"/>
      <c r="E15" s="190">
        <v>31874157.85</v>
      </c>
      <c r="F15" s="190">
        <v>-36845205.56</v>
      </c>
      <c r="G15" s="135"/>
    </row>
    <row r="16" spans="1:7" ht="26.25" customHeight="1">
      <c r="A16" s="8" t="s">
        <v>188</v>
      </c>
      <c r="B16" s="7">
        <v>144</v>
      </c>
      <c r="C16" s="190"/>
      <c r="D16" s="190"/>
      <c r="E16" s="190"/>
      <c r="F16" s="190">
        <v>0</v>
      </c>
      <c r="G16" s="135"/>
    </row>
    <row r="17" spans="1:7" ht="48" customHeight="1">
      <c r="A17" s="137" t="s">
        <v>229</v>
      </c>
      <c r="B17" s="7">
        <v>145</v>
      </c>
      <c r="C17" s="191">
        <v>168880263.09</v>
      </c>
      <c r="D17" s="191">
        <v>287780589.73</v>
      </c>
      <c r="E17" s="191">
        <v>285935881.35</v>
      </c>
      <c r="F17" s="191">
        <v>170724971.46999997</v>
      </c>
      <c r="G17" s="135"/>
    </row>
    <row r="18" spans="1:7" ht="26.25" customHeight="1">
      <c r="A18" s="8" t="s">
        <v>99</v>
      </c>
      <c r="B18" s="7">
        <v>146</v>
      </c>
      <c r="C18" s="190"/>
      <c r="D18" s="190"/>
      <c r="E18" s="190"/>
      <c r="F18" s="190">
        <f>+C18+D18-E18</f>
        <v>0</v>
      </c>
      <c r="G18" s="135"/>
    </row>
    <row r="19" spans="1:7" ht="26.25" customHeight="1">
      <c r="A19" s="8" t="s">
        <v>100</v>
      </c>
      <c r="B19" s="7">
        <v>147</v>
      </c>
      <c r="C19" s="190"/>
      <c r="D19" s="190"/>
      <c r="E19" s="190"/>
      <c r="F19" s="190">
        <f>+C19+D19-E19</f>
        <v>0</v>
      </c>
      <c r="G19" s="135"/>
    </row>
    <row r="20" spans="1:7" ht="48" customHeight="1">
      <c r="A20" s="137" t="s">
        <v>230</v>
      </c>
      <c r="B20" s="7">
        <v>148</v>
      </c>
      <c r="C20" s="191">
        <f>+C18+C19</f>
        <v>0</v>
      </c>
      <c r="D20" s="191">
        <f>+D18+D19</f>
        <v>0</v>
      </c>
      <c r="E20" s="191">
        <f>+E18+E19</f>
        <v>0</v>
      </c>
      <c r="F20" s="191">
        <f>+F18+F19</f>
        <v>0</v>
      </c>
      <c r="G20" s="135"/>
    </row>
    <row r="21" spans="1:7" ht="46.5" customHeight="1">
      <c r="A21" s="137" t="s">
        <v>231</v>
      </c>
      <c r="B21" s="7">
        <v>149</v>
      </c>
      <c r="C21" s="191">
        <f>+C17+C20</f>
        <v>168880263.09</v>
      </c>
      <c r="D21" s="191">
        <f>+D17+D20</f>
        <v>287780589.73</v>
      </c>
      <c r="E21" s="191">
        <f>+E17+E20</f>
        <v>285935881.35</v>
      </c>
      <c r="F21" s="191">
        <f>+F17+F20</f>
        <v>170724971.46999997</v>
      </c>
      <c r="G21" s="135"/>
    </row>
    <row r="23" ht="15">
      <c r="F23" s="134"/>
    </row>
    <row r="25" ht="15">
      <c r="F25" s="134"/>
    </row>
    <row r="27" ht="15">
      <c r="F27" s="134"/>
    </row>
    <row r="28" ht="15">
      <c r="F28" s="134"/>
    </row>
    <row r="29" ht="15">
      <c r="F29" s="134"/>
    </row>
    <row r="30" ht="15">
      <c r="F30" s="134"/>
    </row>
    <row r="31" ht="15">
      <c r="F31" s="134"/>
    </row>
    <row r="32" ht="15">
      <c r="F32" s="134"/>
    </row>
    <row r="34" ht="15">
      <c r="F34" s="134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="95" zoomScaleNormal="95" zoomScaleSheetLayoutView="85" zoomScalePageLayoutView="0" workbookViewId="0" topLeftCell="A1">
      <selection activeCell="A5" sqref="A5:F5"/>
    </sheetView>
  </sheetViews>
  <sheetFormatPr defaultColWidth="9.140625" defaultRowHeight="12.75"/>
  <cols>
    <col min="1" max="1" width="27.8515625" style="140" customWidth="1"/>
    <col min="2" max="2" width="21.421875" style="142" customWidth="1"/>
    <col min="3" max="5" width="23.140625" style="142" customWidth="1"/>
    <col min="6" max="6" width="23.140625" style="140" customWidth="1"/>
    <col min="7" max="7" width="28.57421875" style="154" customWidth="1"/>
    <col min="8" max="16384" width="9.140625" style="140" customWidth="1"/>
  </cols>
  <sheetData>
    <row r="1" spans="1:6" s="142" customFormat="1" ht="19.5" customHeight="1">
      <c r="A1" s="143"/>
      <c r="B1" s="144"/>
      <c r="C1" s="144"/>
      <c r="D1" s="144"/>
      <c r="E1" s="144"/>
      <c r="F1" s="145" t="s">
        <v>190</v>
      </c>
    </row>
    <row r="2" spans="1:6" s="142" customFormat="1" ht="24" customHeight="1">
      <c r="A2" s="216" t="s">
        <v>132</v>
      </c>
      <c r="B2" s="216"/>
      <c r="C2" s="216"/>
      <c r="D2" s="216"/>
      <c r="E2" s="216"/>
      <c r="F2" s="216"/>
    </row>
    <row r="3" spans="1:6" s="142" customFormat="1" ht="24" customHeight="1">
      <c r="A3" s="217" t="str">
        <f>ISD!A3</f>
        <v>Naziv fonda:  SLAVONSKI ZATVORENI INVESTICIJSKI FOND d.d.</v>
      </c>
      <c r="B3" s="217"/>
      <c r="C3" s="217"/>
      <c r="D3" s="217"/>
      <c r="E3" s="217"/>
      <c r="F3" s="217"/>
    </row>
    <row r="4" spans="1:6" s="142" customFormat="1" ht="24" customHeight="1">
      <c r="A4" s="217" t="str">
        <f>ISD!A4</f>
        <v>OIB fonda:06371858079</v>
      </c>
      <c r="B4" s="217"/>
      <c r="C4" s="217"/>
      <c r="D4" s="217"/>
      <c r="E4" s="217"/>
      <c r="F4" s="217"/>
    </row>
    <row r="5" spans="1:6" s="142" customFormat="1" ht="24" customHeight="1">
      <c r="A5" s="217" t="str">
        <f>ISD!A5</f>
        <v>Izvještajno razdoblje: 01.01.-30.09.2012.</v>
      </c>
      <c r="B5" s="217"/>
      <c r="C5" s="217"/>
      <c r="D5" s="217"/>
      <c r="E5" s="217"/>
      <c r="F5" s="217"/>
    </row>
    <row r="6" spans="1:6" s="142" customFormat="1" ht="12.75" customHeight="1">
      <c r="A6" s="143"/>
      <c r="B6" s="144"/>
      <c r="C6" s="144"/>
      <c r="D6" s="144"/>
      <c r="E6" s="144"/>
      <c r="F6" s="145"/>
    </row>
    <row r="7" spans="1:7" ht="48.75" customHeight="1">
      <c r="A7" s="9" t="s">
        <v>22</v>
      </c>
      <c r="B7" s="9" t="s">
        <v>63</v>
      </c>
      <c r="C7" s="9" t="s">
        <v>103</v>
      </c>
      <c r="D7" s="9" t="s">
        <v>104</v>
      </c>
      <c r="E7" s="9" t="s">
        <v>105</v>
      </c>
      <c r="F7" s="9" t="s">
        <v>106</v>
      </c>
      <c r="G7" s="140"/>
    </row>
    <row r="8" spans="1:7" ht="14.25" customHeight="1">
      <c r="A8" s="8"/>
      <c r="B8" s="7">
        <v>1</v>
      </c>
      <c r="C8" s="7">
        <v>2</v>
      </c>
      <c r="D8" s="7">
        <v>3</v>
      </c>
      <c r="E8" s="7">
        <v>4</v>
      </c>
      <c r="F8" s="7">
        <v>5</v>
      </c>
      <c r="G8" s="140"/>
    </row>
    <row r="9" spans="1:7" ht="40.5" customHeight="1">
      <c r="A9" s="167" t="s">
        <v>101</v>
      </c>
      <c r="B9" s="165">
        <v>170724971.47000003</v>
      </c>
      <c r="C9" s="165">
        <v>168880263.09</v>
      </c>
      <c r="D9" s="165">
        <v>156467526.34</v>
      </c>
      <c r="E9" s="166">
        <v>160303758.23</v>
      </c>
      <c r="F9" s="163">
        <v>222412888.66</v>
      </c>
      <c r="G9" s="140"/>
    </row>
    <row r="10" spans="1:7" ht="40.5" customHeight="1">
      <c r="A10" s="167" t="s">
        <v>191</v>
      </c>
      <c r="B10" s="165">
        <v>3046418</v>
      </c>
      <c r="C10" s="165">
        <v>3346418</v>
      </c>
      <c r="D10" s="165">
        <v>3346418</v>
      </c>
      <c r="E10" s="165">
        <v>3346418</v>
      </c>
      <c r="F10" s="165">
        <v>3346418</v>
      </c>
      <c r="G10" s="140"/>
    </row>
    <row r="11" spans="1:7" ht="40.5" customHeight="1">
      <c r="A11" s="167" t="s">
        <v>192</v>
      </c>
      <c r="B11" s="167">
        <v>56.04121675686003</v>
      </c>
      <c r="C11" s="167">
        <v>50.4659797700108</v>
      </c>
      <c r="D11" s="167">
        <v>46.7567190769354</v>
      </c>
      <c r="E11" s="167">
        <v>47.903088684677165</v>
      </c>
      <c r="F11" s="8">
        <v>66.4629728443966</v>
      </c>
      <c r="G11" s="140"/>
    </row>
    <row r="12" spans="1:7" ht="48.75" customHeight="1">
      <c r="A12" s="192"/>
      <c r="B12" s="193" t="s">
        <v>63</v>
      </c>
      <c r="C12" s="193" t="s">
        <v>63</v>
      </c>
      <c r="D12" s="193" t="s">
        <v>107</v>
      </c>
      <c r="E12" s="193" t="s">
        <v>108</v>
      </c>
      <c r="F12" s="193" t="s">
        <v>109</v>
      </c>
      <c r="G12" s="140"/>
    </row>
    <row r="13" spans="1:7" ht="40.5" customHeight="1">
      <c r="A13" s="167" t="s">
        <v>102</v>
      </c>
      <c r="B13" s="168">
        <v>0.035</v>
      </c>
      <c r="C13" s="196">
        <v>0.035</v>
      </c>
      <c r="D13" s="168">
        <v>0.035</v>
      </c>
      <c r="E13" s="168">
        <v>0.035</v>
      </c>
      <c r="F13" s="167">
        <v>3.49</v>
      </c>
      <c r="G13" s="140"/>
    </row>
    <row r="14" spans="1:7" ht="40.5" customHeight="1">
      <c r="A14" s="167" t="s">
        <v>193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40"/>
    </row>
    <row r="15" spans="1:7" ht="40.5" customHeight="1">
      <c r="A15" s="167" t="s">
        <v>194</v>
      </c>
      <c r="B15" s="163">
        <v>11.047515598146163</v>
      </c>
      <c r="C15" s="165">
        <v>7.933107297310649</v>
      </c>
      <c r="D15" s="167">
        <v>-2.39</v>
      </c>
      <c r="E15" s="167">
        <v>-27.93</v>
      </c>
      <c r="F15" s="167">
        <v>-59.28</v>
      </c>
      <c r="G15" s="140"/>
    </row>
    <row r="16" spans="1:7" ht="40.5" customHeight="1">
      <c r="A16" s="167" t="s">
        <v>195</v>
      </c>
      <c r="B16" s="198">
        <v>53.63620765108399</v>
      </c>
      <c r="C16" s="199">
        <v>46.53100365823994</v>
      </c>
      <c r="D16" s="199">
        <v>43.75566982068588</v>
      </c>
      <c r="E16" s="199">
        <v>47.903088684677165</v>
      </c>
      <c r="F16" s="199">
        <v>60.509333699496004</v>
      </c>
      <c r="G16" s="140"/>
    </row>
    <row r="17" spans="1:7" ht="40.5" customHeight="1">
      <c r="A17" s="167" t="s">
        <v>196</v>
      </c>
      <c r="B17" s="198">
        <v>56.79091058416803</v>
      </c>
      <c r="C17" s="199">
        <v>55.688054406233775</v>
      </c>
      <c r="D17" s="199">
        <v>49.895033683777704</v>
      </c>
      <c r="E17" s="199">
        <v>65.06988881544386</v>
      </c>
      <c r="F17" s="199">
        <v>148.59228603240837</v>
      </c>
      <c r="G17" s="140"/>
    </row>
    <row r="18" spans="1:7" ht="40.5" customHeight="1">
      <c r="A18" s="167" t="s">
        <v>197</v>
      </c>
      <c r="B18" s="169">
        <v>173008852.24</v>
      </c>
      <c r="C18" s="170">
        <v>186355507.65</v>
      </c>
      <c r="D18" s="170">
        <v>166969638.83</v>
      </c>
      <c r="E18" s="173">
        <v>217751047.19</v>
      </c>
      <c r="F18" s="197">
        <v>497251900.64</v>
      </c>
      <c r="G18" s="140"/>
    </row>
    <row r="19" spans="1:7" ht="40.5" customHeight="1">
      <c r="A19" s="167" t="s">
        <v>198</v>
      </c>
      <c r="B19" s="171">
        <v>163398308.44</v>
      </c>
      <c r="C19" s="172">
        <v>155712188.2</v>
      </c>
      <c r="D19" s="173">
        <v>146424761.09</v>
      </c>
      <c r="E19" s="173">
        <v>160303758.23</v>
      </c>
      <c r="F19" s="197">
        <v>202489523.46</v>
      </c>
      <c r="G19" s="140"/>
    </row>
    <row r="20" spans="1:7" ht="62.25" customHeight="1">
      <c r="A20" s="221" t="s">
        <v>110</v>
      </c>
      <c r="B20" s="221"/>
      <c r="C20" s="221"/>
      <c r="D20" s="221"/>
      <c r="E20" s="221"/>
      <c r="F20" s="221"/>
      <c r="G20" s="140"/>
    </row>
    <row r="21" spans="1:7" ht="80.25" customHeight="1">
      <c r="A21" s="218" t="s">
        <v>111</v>
      </c>
      <c r="B21" s="218"/>
      <c r="C21" s="218" t="s">
        <v>112</v>
      </c>
      <c r="D21" s="218"/>
      <c r="E21" s="218" t="s">
        <v>113</v>
      </c>
      <c r="F21" s="218"/>
      <c r="G21" s="140"/>
    </row>
    <row r="22" spans="1:7" ht="39.75" customHeight="1">
      <c r="A22" s="218" t="s">
        <v>289</v>
      </c>
      <c r="B22" s="218"/>
      <c r="C22" s="220">
        <f>(1263048+2478000)/(1263048+2252483.68+2478000+253851.28)*100</f>
        <v>59.88184210817133</v>
      </c>
      <c r="D22" s="220"/>
      <c r="E22" s="220">
        <f>8109.07/(8109.07+6759.63+761.55)*100</f>
        <v>51.88061611298603</v>
      </c>
      <c r="F22" s="220"/>
      <c r="G22" s="140"/>
    </row>
    <row r="23" spans="1:7" ht="39.75" customHeight="1">
      <c r="A23" s="218" t="s">
        <v>286</v>
      </c>
      <c r="B23" s="218"/>
      <c r="C23" s="220">
        <f>(2252483.68+253851.28)/(1263048+2252483.68+2478000+253851.28)*100</f>
        <v>40.11815789182867</v>
      </c>
      <c r="D23" s="220"/>
      <c r="E23" s="220">
        <f>(6759.63+761.55)/(8109.07+6759.63+761.55)*100</f>
        <v>48.11938388701397</v>
      </c>
      <c r="F23" s="220"/>
      <c r="G23" s="140"/>
    </row>
    <row r="24" spans="1:7" ht="39.75" customHeight="1">
      <c r="A24" s="218"/>
      <c r="B24" s="218"/>
      <c r="C24" s="219"/>
      <c r="D24" s="219"/>
      <c r="E24" s="219"/>
      <c r="F24" s="219"/>
      <c r="G24" s="140"/>
    </row>
    <row r="25" spans="1:7" ht="37.5" customHeight="1">
      <c r="A25" s="153"/>
      <c r="F25" s="142"/>
      <c r="G25" s="140"/>
    </row>
    <row r="27" ht="15">
      <c r="F27" s="154"/>
    </row>
    <row r="29" ht="15">
      <c r="F29" s="154"/>
    </row>
    <row r="31" ht="15">
      <c r="F31" s="154"/>
    </row>
    <row r="32" ht="15">
      <c r="F32" s="154"/>
    </row>
    <row r="33" ht="15">
      <c r="F33" s="154"/>
    </row>
    <row r="34" ht="15">
      <c r="F34" s="154"/>
    </row>
    <row r="35" ht="15">
      <c r="F35" s="154"/>
    </row>
    <row r="36" ht="15">
      <c r="F36" s="154"/>
    </row>
    <row r="38" ht="15">
      <c r="F38" s="154"/>
    </row>
  </sheetData>
  <sheetProtection/>
  <mergeCells count="17">
    <mergeCell ref="A20:F20"/>
    <mergeCell ref="A21:B21"/>
    <mergeCell ref="C21:D21"/>
    <mergeCell ref="A2:F2"/>
    <mergeCell ref="A3:F3"/>
    <mergeCell ref="A4:F4"/>
    <mergeCell ref="A5:F5"/>
    <mergeCell ref="A24:B24"/>
    <mergeCell ref="C24:D24"/>
    <mergeCell ref="E24:F24"/>
    <mergeCell ref="E21:F21"/>
    <mergeCell ref="A23:B23"/>
    <mergeCell ref="C23:D23"/>
    <mergeCell ref="E23:F23"/>
    <mergeCell ref="A22:B22"/>
    <mergeCell ref="C22:D22"/>
    <mergeCell ref="E22:F22"/>
  </mergeCells>
  <printOptions/>
  <pageMargins left="0.75" right="0.75" top="1" bottom="1" header="0.5" footer="0.5"/>
  <pageSetup horizontalDpi="600" verticalDpi="600" orientation="portrait" paperSize="9" scale="59" r:id="rId1"/>
  <colBreaks count="1" manualBreakCount="1">
    <brk id="6" max="4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51.7109375" style="3" customWidth="1"/>
    <col min="2" max="6" width="14.7109375" style="3" customWidth="1"/>
    <col min="7" max="16384" width="9.140625" style="3" customWidth="1"/>
  </cols>
  <sheetData>
    <row r="1" spans="1:7" s="5" customFormat="1" ht="14.25">
      <c r="A1" s="224" t="s">
        <v>114</v>
      </c>
      <c r="B1" s="224"/>
      <c r="C1" s="224"/>
      <c r="D1" s="224"/>
      <c r="E1" s="224"/>
      <c r="F1" s="224"/>
      <c r="G1" s="4"/>
    </row>
    <row r="2" spans="1:6" ht="15">
      <c r="A2" s="222" t="s">
        <v>115</v>
      </c>
      <c r="B2" s="222"/>
      <c r="C2" s="222"/>
      <c r="D2" s="222"/>
      <c r="E2" s="222"/>
      <c r="F2" s="222"/>
    </row>
    <row r="3" spans="1:6" ht="15">
      <c r="A3" s="223"/>
      <c r="B3" s="223"/>
      <c r="C3" s="223"/>
      <c r="D3" s="223"/>
      <c r="E3" s="223"/>
      <c r="F3" s="223"/>
    </row>
    <row r="4" spans="1:6" ht="15">
      <c r="A4" s="222" t="s">
        <v>117</v>
      </c>
      <c r="B4" s="222"/>
      <c r="C4" s="222"/>
      <c r="D4" s="222"/>
      <c r="E4" s="222"/>
      <c r="F4" s="222"/>
    </row>
    <row r="5" spans="1:6" ht="15">
      <c r="A5" s="222" t="s">
        <v>116</v>
      </c>
      <c r="B5" s="222"/>
      <c r="C5" s="222"/>
      <c r="D5" s="222"/>
      <c r="E5" s="222"/>
      <c r="F5" s="222"/>
    </row>
    <row r="6" spans="1:6" ht="15">
      <c r="A6" s="222" t="s">
        <v>118</v>
      </c>
      <c r="B6" s="222"/>
      <c r="C6" s="222"/>
      <c r="D6" s="222"/>
      <c r="E6" s="222"/>
      <c r="F6" s="222"/>
    </row>
    <row r="7" spans="1:6" ht="15">
      <c r="A7" s="223"/>
      <c r="B7" s="223"/>
      <c r="C7" s="223"/>
      <c r="D7" s="223"/>
      <c r="E7" s="223"/>
      <c r="F7" s="223"/>
    </row>
    <row r="8" spans="1:6" ht="15">
      <c r="A8" s="223"/>
      <c r="B8" s="223"/>
      <c r="C8" s="223"/>
      <c r="D8" s="223"/>
      <c r="E8" s="223"/>
      <c r="F8" s="223"/>
    </row>
    <row r="9" spans="1:6" ht="69" customHeight="1">
      <c r="A9" s="225" t="s">
        <v>119</v>
      </c>
      <c r="B9" s="226"/>
      <c r="C9" s="226"/>
      <c r="D9" s="226"/>
      <c r="E9" s="226"/>
      <c r="F9" s="227"/>
    </row>
    <row r="10" spans="1:6" ht="69" customHeight="1">
      <c r="A10" s="225" t="s">
        <v>199</v>
      </c>
      <c r="B10" s="226"/>
      <c r="C10" s="226"/>
      <c r="D10" s="226"/>
      <c r="E10" s="226"/>
      <c r="F10" s="227"/>
    </row>
    <row r="11" spans="1:6" ht="69" customHeight="1">
      <c r="A11" s="228" t="s">
        <v>200</v>
      </c>
      <c r="B11" s="229"/>
      <c r="C11" s="229"/>
      <c r="D11" s="229"/>
      <c r="E11" s="229"/>
      <c r="F11" s="230"/>
    </row>
    <row r="12" spans="1:6" ht="69" customHeight="1">
      <c r="A12" s="228" t="s">
        <v>201</v>
      </c>
      <c r="B12" s="229"/>
      <c r="C12" s="229"/>
      <c r="D12" s="229"/>
      <c r="E12" s="229"/>
      <c r="F12" s="230"/>
    </row>
    <row r="13" spans="1:6" ht="15">
      <c r="A13" s="6"/>
      <c r="B13" s="6"/>
      <c r="C13" s="6"/>
      <c r="D13" s="6"/>
      <c r="E13" s="6"/>
      <c r="F13" s="6"/>
    </row>
    <row r="14" spans="1:6" ht="15">
      <c r="A14" s="6"/>
      <c r="B14" s="6"/>
      <c r="C14" s="6"/>
      <c r="D14" s="6"/>
      <c r="E14" s="6"/>
      <c r="F14" s="6"/>
    </row>
    <row r="15" spans="1:6" ht="15">
      <c r="A15" s="6"/>
      <c r="B15" s="6"/>
      <c r="C15" s="6"/>
      <c r="D15" s="6"/>
      <c r="E15" s="6"/>
      <c r="F15" s="6"/>
    </row>
    <row r="16" spans="1:6" ht="15">
      <c r="A16" s="6"/>
      <c r="B16" s="6"/>
      <c r="C16" s="6"/>
      <c r="D16" s="6"/>
      <c r="E16" s="6"/>
      <c r="F16" s="6"/>
    </row>
    <row r="17" spans="1:6" ht="15">
      <c r="A17" s="6" t="s">
        <v>120</v>
      </c>
      <c r="B17" s="6"/>
      <c r="C17" s="6"/>
      <c r="D17" s="6" t="s">
        <v>121</v>
      </c>
      <c r="E17" s="6"/>
      <c r="F17" s="6"/>
    </row>
    <row r="18" spans="1:6" ht="15">
      <c r="A18" s="6" t="s">
        <v>122</v>
      </c>
      <c r="B18" s="6"/>
      <c r="C18" s="6"/>
      <c r="D18" s="6"/>
      <c r="E18" s="6"/>
      <c r="F18" s="6"/>
    </row>
    <row r="19" spans="1:6" ht="15">
      <c r="A19" s="6" t="s">
        <v>123</v>
      </c>
      <c r="B19" s="6"/>
      <c r="C19" s="6"/>
      <c r="D19" s="6" t="s">
        <v>124</v>
      </c>
      <c r="E19" s="6"/>
      <c r="F19" s="6"/>
    </row>
    <row r="20" spans="1:6" ht="15">
      <c r="A20" s="6"/>
      <c r="B20" s="6"/>
      <c r="C20" s="6"/>
      <c r="D20" s="6"/>
      <c r="E20" s="6"/>
      <c r="F20" s="6"/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VesnaK</dc:creator>
  <cp:keywords/>
  <dc:description/>
  <cp:lastModifiedBy>Davor Krsnik</cp:lastModifiedBy>
  <cp:lastPrinted>2009-12-30T14:44:32Z</cp:lastPrinted>
  <dcterms:created xsi:type="dcterms:W3CDTF">2003-11-19T18:37:16Z</dcterms:created>
  <dcterms:modified xsi:type="dcterms:W3CDTF">2012-10-30T09:47:50Z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