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730" windowHeight="103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  <definedName name="_xlnm.Print_Titles" localSheetId="1">'Bilanca'!$1:$6</definedName>
    <definedName name="_xlnm.Print_Titles" localSheetId="5">'PK'!$1:$5</definedName>
    <definedName name="_xlnm.Print_Titles" localSheetId="2">'RDG'!$1:$7</definedName>
  </definedNames>
  <calcPr fullCalcOnLoad="1"/>
</workbook>
</file>

<file path=xl/sharedStrings.xml><?xml version="1.0" encoding="utf-8"?>
<sst xmlns="http://schemas.openxmlformats.org/spreadsheetml/2006/main" count="518" uniqueCount="455">
  <si>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</si>
  <si>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</si>
  <si>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</si>
  <si>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</si>
  <si>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</si>
  <si>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</si>
  <si>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</si>
  <si>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</si>
  <si>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</si>
  <si>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</si>
  <si>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</si>
  <si>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</si>
  <si>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</si>
  <si>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</si>
  <si>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</si>
  <si>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</si>
  <si>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</si>
  <si>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</si>
  <si>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</si>
  <si>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</si>
  <si>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</si>
  <si>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</si>
  <si>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</si>
  <si>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</si>
  <si>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</si>
  <si>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</si>
  <si>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</si>
  <si>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</si>
  <si>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</si>
  <si>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</si>
  <si>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</si>
  <si>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</si>
  <si>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</si>
  <si>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</si>
  <si>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</si>
  <si>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</si>
  <si>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</si>
  <si>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</si>
  <si>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</si>
  <si>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</si>
  <si>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</si>
  <si>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</si>
  <si>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</si>
  <si>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</si>
  <si>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</si>
  <si>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</si>
  <si>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</si>
  <si>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</si>
  <si>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</si>
  <si>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</si>
  <si>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</si>
  <si>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</si>
  <si>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</si>
  <si>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</si>
  <si>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</si>
  <si>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</si>
  <si>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</si>
  <si>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</si>
  <si>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</si>
  <si>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</si>
  <si>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</si>
  <si>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</si>
  <si>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</si>
  <si>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</si>
  <si>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</si>
  <si>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</si>
  <si>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</si>
  <si>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</si>
  <si>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</si>
  <si>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</si>
  <si>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</si>
  <si>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</si>
  <si>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</si>
  <si>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</si>
  <si>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</si>
  <si>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</si>
  <si>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</si>
  <si>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</si>
  <si>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</si>
  <si>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</si>
  <si>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</si>
  <si>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</si>
  <si>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</si>
  <si>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</si>
  <si>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</si>
  <si>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</si>
  <si>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</si>
  <si>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</si>
  <si>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</si>
  <si>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</si>
  <si>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</si>
  <si>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</si>
  <si>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</si>
  <si>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</si>
  <si>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</si>
  <si>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</si>
  <si>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</si>
  <si>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</si>
  <si>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</si>
  <si>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</si>
  <si>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</si>
  <si>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</si>
  <si>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</si>
  <si>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</si>
  <si>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</si>
  <si>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</si>
  <si>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</si>
  <si>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</si>
  <si>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</si>
  <si>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</si>
  <si>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</si>
  <si>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</si>
  <si>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</si>
  <si>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</si>
  <si>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</si>
  <si>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</si>
  <si>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</si>
  <si>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</si>
  <si>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</si>
  <si>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</si>
  <si>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</si>
  <si>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</si>
  <si>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</si>
  <si>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</si>
  <si>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</si>
  <si>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</si>
  <si>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</si>
  <si>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</si>
  <si>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</si>
  <si>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</si>
  <si>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</si>
  <si>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</si>
  <si>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</si>
  <si>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</si>
  <si>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</si>
  <si>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</si>
  <si>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</si>
  <si>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</si>
  <si>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</si>
  <si>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</si>
  <si>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</si>
  <si>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</si>
  <si>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</si>
  <si>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</si>
  <si>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</si>
  <si>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</si>
  <si>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</si>
  <si>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</si>
  <si>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</si>
  <si>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</si>
  <si>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</si>
  <si>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</si>
  <si>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</si>
  <si>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</si>
  <si>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</si>
  <si>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</si>
  <si>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</si>
  <si>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</si>
  <si>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</si>
  <si>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</si>
  <si>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</si>
  <si>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</si>
  <si>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</si>
  <si>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</si>
  <si>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</si>
  <si>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</si>
  <si>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</si>
  <si>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</si>
  <si>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</si>
  <si>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</si>
  <si>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</si>
  <si>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</si>
  <si>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</si>
  <si>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</si>
  <si>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</si>
  <si>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</si>
  <si>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</si>
  <si>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</si>
  <si>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</si>
  <si>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</si>
  <si>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</si>
  <si>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</si>
  <si>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</si>
  <si>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</si>
  <si>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</si>
  <si>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</si>
  <si>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</si>
  <si>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</si>
  <si>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</si>
  <si>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</si>
  <si>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</si>
  <si>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</si>
  <si>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</si>
  <si>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</si>
  <si>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</si>
  <si>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</si>
  <si>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</si>
  <si>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</si>
  <si>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</si>
  <si>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</si>
  <si>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</si>
  <si>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</si>
  <si>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</si>
  <si>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</si>
  <si>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</si>
  <si>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</si>
  <si>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</si>
  <si>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</si>
  <si>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</si>
  <si>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</si>
  <si>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</si>
  <si>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</si>
  <si>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</si>
  <si>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</si>
  <si>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</si>
  <si>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</si>
  <si>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</si>
  <si>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</si>
  <si>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</si>
  <si>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</si>
  <si>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</si>
  <si>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</si>
  <si>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</si>
  <si>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</si>
  <si>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</si>
  <si>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</si>
  <si>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</si>
  <si>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</si>
  <si>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</si>
  <si>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</si>
  <si>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</si>
  <si>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</si>
  <si>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</si>
  <si>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</si>
  <si>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</si>
  <si>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</si>
  <si>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</si>
  <si>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</si>
  <si>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</si>
  <si>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</si>
  <si>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</si>
  <si>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</si>
  <si>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</si>
  <si>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</si>
  <si>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</si>
  <si>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</si>
  <si>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</si>
  <si>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</si>
  <si>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</si>
  <si>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</si>
  <si>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</si>
  <si>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</si>
  <si>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</si>
  <si>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</si>
  <si>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</si>
  <si>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</si>
  <si>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</si>
  <si>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</si>
  <si>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</si>
  <si>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</si>
  <si>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</si>
  <si>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</si>
  <si>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</si>
  <si>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</si>
  <si>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</si>
  <si>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</si>
  <si>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</si>
  <si>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</si>
  <si>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</si>
  <si>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</si>
  <si>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</si>
  <si>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</si>
  <si>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</si>
  <si>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</si>
  <si>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</si>
  <si>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</si>
  <si>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</si>
  <si>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</si>
  <si>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</si>
  <si>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</si>
  <si>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</si>
  <si>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</si>
  <si>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</si>
  <si>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</si>
  <si>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</si>
  <si>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</si>
  <si>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</si>
  <si>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</si>
  <si>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</si>
  <si>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</si>
  <si>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</si>
  <si>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</si>
  <si>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</si>
  <si>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</si>
  <si>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</si>
  <si>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</si>
  <si>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</si>
  <si>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</si>
  <si>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</si>
  <si>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</si>
  <si>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</si>
  <si>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</si>
  <si>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</si>
  <si>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</si>
  <si>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</si>
  <si>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</si>
  <si>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</si>
  <si>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</si>
  <si>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</si>
  <si>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</si>
  <si>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</si>
  <si>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</si>
  <si>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</si>
  <si>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</si>
  <si>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</si>
  <si>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</si>
  <si>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</si>
  <si>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</si>
  <si>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</si>
  <si>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</si>
  <si>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</si>
  <si>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</si>
  <si>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</si>
  <si>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</si>
  <si>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</si>
  <si>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</si>
  <si>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</si>
  <si>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</si>
  <si>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</si>
  <si>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</si>
  <si>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</si>
  <si>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</si>
  <si>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</si>
  <si>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</si>
  <si>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</si>
  <si>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</si>
  <si>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</si>
  <si>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</si>
  <si>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</si>
  <si>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</si>
  <si>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</si>
  <si>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</si>
  <si>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</si>
  <si>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</si>
  <si>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</si>
  <si>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</si>
  <si>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</si>
  <si>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</si>
  <si>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</si>
  <si>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</si>
  <si>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</si>
  <si>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</si>
  <si>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</si>
  <si>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</si>
  <si>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</si>
  <si>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</si>
  <si>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</si>
  <si>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</si>
  <si>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</si>
  <si>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</si>
  <si>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</si>
  <si>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</si>
  <si>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</si>
  <si>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</si>
  <si>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</si>
  <si>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</si>
  <si>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</si>
  <si>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</si>
  <si>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</si>
  <si>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</si>
  <si>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</si>
  <si>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</si>
  <si>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</si>
  <si>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</si>
  <si>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</si>
  <si>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</si>
  <si>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</si>
  <si>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</si>
  <si>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</si>
  <si>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</si>
  <si>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</si>
  <si>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</si>
  <si>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</si>
  <si>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</si>
  <si>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</si>
  <si>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</si>
  <si>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</si>
  <si>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</si>
  <si>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</si>
  <si>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</si>
  <si>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</si>
  <si>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</si>
  <si>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</si>
  <si>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</si>
  <si>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</si>
  <si>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</si>
  <si>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</si>
  <si>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</si>
  <si>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</si>
  <si>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</si>
  <si>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</si>
  <si>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</si>
  <si>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</si>
  <si>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</si>
  <si>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</si>
  <si>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</si>
  <si>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</si>
  <si>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</si>
  <si>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</si>
  <si>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</si>
  <si>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</si>
  <si>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</si>
  <si>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 __.__.____ do ___.___.____</t>
  </si>
  <si>
    <t>Obveznik: ____________________________________________________________________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</si>
  <si>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</si>
  <si>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</si>
  <si>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</si>
  <si>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</si>
  <si>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</si>
  <si>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</si>
  <si>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</si>
  <si>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</si>
  <si>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</si>
  <si>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</si>
  <si>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</si>
  <si>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</si>
  <si>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</si>
  <si>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</si>
  <si>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</si>
  <si>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</si>
  <si>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</si>
  <si>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</si>
  <si>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</si>
  <si>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</si>
  <si>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03012476</t>
  </si>
  <si>
    <t>030002225</t>
  </si>
  <si>
    <t>37879152548</t>
  </si>
  <si>
    <t>747800063MY717H3N08</t>
  </si>
  <si>
    <t>1383</t>
  </si>
  <si>
    <t xml:space="preserve">SAPONIA D.D. </t>
  </si>
  <si>
    <t xml:space="preserve">OSIJEK </t>
  </si>
  <si>
    <t>MATIJE GUPCA 2</t>
  </si>
  <si>
    <t>saponia@saponia.hr</t>
  </si>
  <si>
    <t xml:space="preserve">www.saponia.hr </t>
  </si>
  <si>
    <t>Gordana Rajhl</t>
  </si>
  <si>
    <t>031 513 613</t>
  </si>
  <si>
    <t>gordana.rajhl@saponia.hr</t>
  </si>
  <si>
    <t>Deloitte d.o.o.</t>
  </si>
  <si>
    <t>Marina Tonžetić</t>
  </si>
  <si>
    <t>HR</t>
  </si>
  <si>
    <t>Obveznik: SAPONIA D.D.</t>
  </si>
  <si>
    <t xml:space="preserve">stanje na dan 31.12.2019 </t>
  </si>
  <si>
    <t>u razdoblju 01.01.2019 do  31.12.2019</t>
  </si>
  <si>
    <t>u razdoblju 01.01.2019. do 31.12.2019.</t>
  </si>
  <si>
    <r>
      <t xml:space="preserve">BILJEŠKE UZ FINANCIJSKE IZVJEŠTAJE - TFI
(sastavljaju se za tromjesečna izvještajna razdoblja)
Naziv izdavatelja:   </t>
    </r>
    <r>
      <rPr>
        <b/>
        <sz val="10"/>
        <rFont val="Arial"/>
        <family val="2"/>
      </rPr>
      <t>SAPONIA D.D.</t>
    </r>
    <r>
      <rPr>
        <sz val="10"/>
        <rFont val="Arial"/>
        <family val="2"/>
      </rPr>
      <t xml:space="preserve">
OIB:   </t>
    </r>
    <r>
      <rPr>
        <b/>
        <sz val="10"/>
        <rFont val="Arial"/>
        <family val="2"/>
      </rPr>
      <t>37879152548</t>
    </r>
    <r>
      <rPr>
        <sz val="10"/>
        <rFont val="Arial"/>
        <family val="2"/>
      </rPr>
      <t xml:space="preserve">
Izvještajno razdoblje: </t>
    </r>
    <r>
      <rPr>
        <b/>
        <sz val="10"/>
        <rFont val="Arial"/>
        <family val="2"/>
      </rPr>
      <t>01.01.-31.12.2019</t>
    </r>
    <r>
      <rPr>
        <sz val="10"/>
        <rFont val="Arial"/>
        <family val="2"/>
      </rPr>
      <t xml:space="preserve">
Financijski izvještaji Društva sastavljeni su u skladu sa Zakonom o računovodstvu i Međunarodnim standardima financijskog izvještavanja koji su na snazi u Republici Hrvatskoj za 2019.godinu.
U financijskim izvještajima za razdoblje 01.01.-31.12.2019. godine primjenjivane su iste računovodstvene politike i metode izračunavanja u financijskim izvještajima kao i kod posljednjeg godišnjeg financijskog izvještaja za godinu 2018. osim početnog priznavanja i primjene MSFI 16 Najmovi i reklasifikacije troškova i prihoda sukladno MSFI 15.
Primjena MSFI 16 Najmovi utjecala je na početno priznavanje nematerijalne imovine s pravom korištenja od 4,6 milijuna kuna. U istom su iznosu priznate i obveze po najmovima.            
Sukladno zahtjevima MSFI 15 Prihodi, Društvo je dio troškova podrške prodaje u iznosu od 144,7 milijuna kuna reklasificiralo na umanjenje prihoda od prodaje. Primjenjujući metodu potpune retrospektive, usporedno razdoblje prilagođeno je izvještavanju za 2019. godinu                              
Materijalno značajna transakcija u promatranom razdoblju odnosi se na realizaciju  financijske imovine izdavatelja duštva Fortenova Group TopCo B.V. i Fortenova Group STAK kojom je ostvaren financijski gubitak u iznosu od 38,5 milijuna kuna. 
Godišnji financijski izvještaji za 2018. godinu dostupni su na internetskim stranicama društva Saponia d.d. i Zagrebačka burza d.d. Izvještaj je dostavljen Službenom registru propisanih informacija pri Hrvatskoj agenciji za nadzor financijskih usluga kao i Financijskoj agenciji (FINA) u svrhu javne objave.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</si>
</sst>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23" fillId="37" borderId="0" xfId="57" applyFont="1" applyFill="1" applyBorder="1">
      <alignment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16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selection activeCell="A43" sqref="A43:D43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74" t="s">
        <v>391</v>
      </c>
      <c r="B1" s="175"/>
      <c r="C1" s="175"/>
      <c r="D1" s="71"/>
      <c r="E1" s="71"/>
      <c r="F1" s="71"/>
      <c r="G1" s="71"/>
      <c r="H1" s="71"/>
      <c r="I1" s="71"/>
      <c r="J1" s="72"/>
    </row>
    <row r="2" spans="1:14" ht="14.25" customHeight="1">
      <c r="A2" s="176" t="s">
        <v>407</v>
      </c>
      <c r="B2" s="177"/>
      <c r="C2" s="177"/>
      <c r="D2" s="177"/>
      <c r="E2" s="177"/>
      <c r="F2" s="177"/>
      <c r="G2" s="177"/>
      <c r="H2" s="177"/>
      <c r="I2" s="177"/>
      <c r="J2" s="178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79" t="s">
        <v>392</v>
      </c>
      <c r="B4" s="180"/>
      <c r="C4" s="180"/>
      <c r="D4" s="180"/>
      <c r="E4" s="181">
        <v>43466</v>
      </c>
      <c r="F4" s="182"/>
      <c r="G4" s="77" t="s">
        <v>0</v>
      </c>
      <c r="H4" s="181">
        <v>43830</v>
      </c>
      <c r="I4" s="182"/>
      <c r="J4" s="78"/>
      <c r="N4" s="123">
        <v>3</v>
      </c>
    </row>
    <row r="5" spans="1:14" s="79" customFormat="1" ht="9.75" customHeight="1">
      <c r="A5" s="183"/>
      <c r="B5" s="184"/>
      <c r="C5" s="184"/>
      <c r="D5" s="184"/>
      <c r="E5" s="184"/>
      <c r="F5" s="184"/>
      <c r="G5" s="184"/>
      <c r="H5" s="184"/>
      <c r="I5" s="184"/>
      <c r="J5" s="185"/>
      <c r="N5" s="124">
        <v>4</v>
      </c>
    </row>
    <row r="6" spans="1:10" ht="20.25" customHeight="1">
      <c r="A6" s="80"/>
      <c r="B6" s="81" t="s">
        <v>414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415</v>
      </c>
      <c r="C8" s="82"/>
      <c r="D8" s="82"/>
      <c r="E8" s="88">
        <v>4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69" t="s">
        <v>416</v>
      </c>
      <c r="B10" s="170"/>
      <c r="C10" s="170"/>
      <c r="D10" s="170"/>
      <c r="E10" s="170"/>
      <c r="F10" s="170"/>
      <c r="G10" s="170"/>
      <c r="H10" s="170"/>
      <c r="I10" s="170"/>
      <c r="J10" s="90"/>
    </row>
    <row r="11" spans="1:10" ht="24" customHeight="1">
      <c r="A11" s="157" t="s">
        <v>393</v>
      </c>
      <c r="B11" s="171"/>
      <c r="C11" s="163" t="s">
        <v>434</v>
      </c>
      <c r="D11" s="164"/>
      <c r="E11" s="91"/>
      <c r="F11" s="129" t="s">
        <v>417</v>
      </c>
      <c r="G11" s="167"/>
      <c r="H11" s="145" t="s">
        <v>449</v>
      </c>
      <c r="I11" s="146"/>
      <c r="J11" s="92"/>
    </row>
    <row r="12" spans="1:10" ht="14.25" customHeight="1">
      <c r="A12" s="93"/>
      <c r="B12" s="94"/>
      <c r="C12" s="94"/>
      <c r="D12" s="94"/>
      <c r="E12" s="172"/>
      <c r="F12" s="172"/>
      <c r="G12" s="172"/>
      <c r="H12" s="172"/>
      <c r="I12" s="95"/>
      <c r="J12" s="92"/>
    </row>
    <row r="13" spans="1:10" ht="21" customHeight="1">
      <c r="A13" s="128" t="s">
        <v>408</v>
      </c>
      <c r="B13" s="167"/>
      <c r="C13" s="163" t="s">
        <v>435</v>
      </c>
      <c r="D13" s="164"/>
      <c r="E13" s="173"/>
      <c r="F13" s="172"/>
      <c r="G13" s="172"/>
      <c r="H13" s="172"/>
      <c r="I13" s="95"/>
      <c r="J13" s="92"/>
    </row>
    <row r="14" spans="1:10" ht="10.5" customHeight="1">
      <c r="A14" s="91"/>
      <c r="B14" s="95"/>
      <c r="C14" s="94"/>
      <c r="D14" s="94"/>
      <c r="E14" s="135"/>
      <c r="F14" s="135"/>
      <c r="G14" s="135"/>
      <c r="H14" s="135"/>
      <c r="I14" s="94"/>
      <c r="J14" s="96"/>
    </row>
    <row r="15" spans="1:10" ht="22.5" customHeight="1">
      <c r="A15" s="128" t="s">
        <v>394</v>
      </c>
      <c r="B15" s="167"/>
      <c r="C15" s="163" t="s">
        <v>436</v>
      </c>
      <c r="D15" s="164"/>
      <c r="E15" s="168"/>
      <c r="F15" s="159"/>
      <c r="G15" s="97" t="s">
        <v>418</v>
      </c>
      <c r="H15" s="145" t="s">
        <v>437</v>
      </c>
      <c r="I15" s="146"/>
      <c r="J15" s="98"/>
    </row>
    <row r="16" spans="1:10" ht="10.5" customHeight="1">
      <c r="A16" s="91"/>
      <c r="B16" s="95"/>
      <c r="C16" s="94"/>
      <c r="D16" s="94"/>
      <c r="E16" s="135"/>
      <c r="F16" s="135"/>
      <c r="G16" s="135"/>
      <c r="H16" s="135"/>
      <c r="I16" s="94"/>
      <c r="J16" s="96"/>
    </row>
    <row r="17" spans="1:10" ht="22.5" customHeight="1">
      <c r="A17" s="99"/>
      <c r="B17" s="97" t="s">
        <v>419</v>
      </c>
      <c r="C17" s="163" t="s">
        <v>438</v>
      </c>
      <c r="D17" s="164"/>
      <c r="E17" s="100"/>
      <c r="F17" s="100"/>
      <c r="G17" s="100"/>
      <c r="H17" s="100"/>
      <c r="I17" s="100"/>
      <c r="J17" s="98"/>
    </row>
    <row r="18" spans="1:10" ht="15">
      <c r="A18" s="165"/>
      <c r="B18" s="166"/>
      <c r="C18" s="135"/>
      <c r="D18" s="135"/>
      <c r="E18" s="135"/>
      <c r="F18" s="135"/>
      <c r="G18" s="135"/>
      <c r="H18" s="135"/>
      <c r="I18" s="94"/>
      <c r="J18" s="96"/>
    </row>
    <row r="19" spans="1:10" ht="15">
      <c r="A19" s="157" t="s">
        <v>395</v>
      </c>
      <c r="B19" s="158"/>
      <c r="C19" s="136" t="s">
        <v>439</v>
      </c>
      <c r="D19" s="137"/>
      <c r="E19" s="137"/>
      <c r="F19" s="137"/>
      <c r="G19" s="137"/>
      <c r="H19" s="137"/>
      <c r="I19" s="137"/>
      <c r="J19" s="138"/>
    </row>
    <row r="20" spans="1:10" ht="15">
      <c r="A20" s="93"/>
      <c r="B20" s="94"/>
      <c r="C20" s="101"/>
      <c r="D20" s="94"/>
      <c r="E20" s="135"/>
      <c r="F20" s="135"/>
      <c r="G20" s="135"/>
      <c r="H20" s="135"/>
      <c r="I20" s="94"/>
      <c r="J20" s="96"/>
    </row>
    <row r="21" spans="1:10" ht="15">
      <c r="A21" s="157" t="s">
        <v>396</v>
      </c>
      <c r="B21" s="158"/>
      <c r="C21" s="145">
        <v>31000</v>
      </c>
      <c r="D21" s="146"/>
      <c r="E21" s="135"/>
      <c r="F21" s="135"/>
      <c r="G21" s="136" t="s">
        <v>440</v>
      </c>
      <c r="H21" s="137"/>
      <c r="I21" s="137"/>
      <c r="J21" s="138"/>
    </row>
    <row r="22" spans="1:10" ht="15">
      <c r="A22" s="93"/>
      <c r="B22" s="94"/>
      <c r="C22" s="94"/>
      <c r="D22" s="94"/>
      <c r="E22" s="135"/>
      <c r="F22" s="135"/>
      <c r="G22" s="135"/>
      <c r="H22" s="135"/>
      <c r="I22" s="94"/>
      <c r="J22" s="96"/>
    </row>
    <row r="23" spans="1:10" ht="15">
      <c r="A23" s="157" t="s">
        <v>397</v>
      </c>
      <c r="B23" s="158"/>
      <c r="C23" s="136" t="s">
        <v>441</v>
      </c>
      <c r="D23" s="137"/>
      <c r="E23" s="137"/>
      <c r="F23" s="137"/>
      <c r="G23" s="137"/>
      <c r="H23" s="137"/>
      <c r="I23" s="137"/>
      <c r="J23" s="138"/>
    </row>
    <row r="24" spans="1:10" ht="15">
      <c r="A24" s="93"/>
      <c r="B24" s="94"/>
      <c r="C24" s="94"/>
      <c r="D24" s="94"/>
      <c r="E24" s="135"/>
      <c r="F24" s="135"/>
      <c r="G24" s="135"/>
      <c r="H24" s="135"/>
      <c r="I24" s="94"/>
      <c r="J24" s="96"/>
    </row>
    <row r="25" spans="1:10" ht="15">
      <c r="A25" s="157" t="s">
        <v>398</v>
      </c>
      <c r="B25" s="158"/>
      <c r="C25" s="160" t="s">
        <v>442</v>
      </c>
      <c r="D25" s="161"/>
      <c r="E25" s="161"/>
      <c r="F25" s="161"/>
      <c r="G25" s="161"/>
      <c r="H25" s="161"/>
      <c r="I25" s="161"/>
      <c r="J25" s="162"/>
    </row>
    <row r="26" spans="1:10" ht="15">
      <c r="A26" s="93"/>
      <c r="B26" s="94"/>
      <c r="C26" s="101"/>
      <c r="D26" s="94"/>
      <c r="E26" s="135"/>
      <c r="F26" s="135"/>
      <c r="G26" s="135"/>
      <c r="H26" s="135"/>
      <c r="I26" s="94"/>
      <c r="J26" s="96"/>
    </row>
    <row r="27" spans="1:10" ht="15">
      <c r="A27" s="157" t="s">
        <v>399</v>
      </c>
      <c r="B27" s="158"/>
      <c r="C27" s="160" t="s">
        <v>443</v>
      </c>
      <c r="D27" s="161"/>
      <c r="E27" s="161"/>
      <c r="F27" s="161"/>
      <c r="G27" s="161"/>
      <c r="H27" s="161"/>
      <c r="I27" s="161"/>
      <c r="J27" s="162"/>
    </row>
    <row r="28" spans="1:10" ht="13.5" customHeight="1">
      <c r="A28" s="93"/>
      <c r="B28" s="94"/>
      <c r="C28" s="101"/>
      <c r="D28" s="94"/>
      <c r="E28" s="135"/>
      <c r="F28" s="135"/>
      <c r="G28" s="135"/>
      <c r="H28" s="135"/>
      <c r="I28" s="94"/>
      <c r="J28" s="96"/>
    </row>
    <row r="29" spans="1:10" ht="22.5" customHeight="1">
      <c r="A29" s="128" t="s">
        <v>409</v>
      </c>
      <c r="B29" s="158"/>
      <c r="C29" s="102">
        <v>782</v>
      </c>
      <c r="D29" s="103"/>
      <c r="E29" s="139"/>
      <c r="F29" s="139"/>
      <c r="G29" s="139"/>
      <c r="H29" s="139"/>
      <c r="I29" s="104"/>
      <c r="J29" s="105"/>
    </row>
    <row r="30" spans="1:10" ht="15">
      <c r="A30" s="93"/>
      <c r="B30" s="94"/>
      <c r="C30" s="94"/>
      <c r="D30" s="94"/>
      <c r="E30" s="135"/>
      <c r="F30" s="135"/>
      <c r="G30" s="135"/>
      <c r="H30" s="135"/>
      <c r="I30" s="104"/>
      <c r="J30" s="105"/>
    </row>
    <row r="31" spans="1:10" ht="15">
      <c r="A31" s="157" t="s">
        <v>400</v>
      </c>
      <c r="B31" s="158"/>
      <c r="C31" s="118" t="s">
        <v>421</v>
      </c>
      <c r="D31" s="156" t="s">
        <v>420</v>
      </c>
      <c r="E31" s="143"/>
      <c r="F31" s="143"/>
      <c r="G31" s="143"/>
      <c r="H31" s="106"/>
      <c r="I31" s="107" t="s">
        <v>421</v>
      </c>
      <c r="J31" s="108" t="s">
        <v>422</v>
      </c>
    </row>
    <row r="32" spans="1:10" ht="15">
      <c r="A32" s="157"/>
      <c r="B32" s="158"/>
      <c r="C32" s="109"/>
      <c r="D32" s="77"/>
      <c r="E32" s="159"/>
      <c r="F32" s="159"/>
      <c r="G32" s="159"/>
      <c r="H32" s="159"/>
      <c r="I32" s="104"/>
      <c r="J32" s="105"/>
    </row>
    <row r="33" spans="1:10" ht="15">
      <c r="A33" s="157" t="s">
        <v>410</v>
      </c>
      <c r="B33" s="158"/>
      <c r="C33" s="102" t="s">
        <v>424</v>
      </c>
      <c r="D33" s="156" t="s">
        <v>423</v>
      </c>
      <c r="E33" s="143"/>
      <c r="F33" s="143"/>
      <c r="G33" s="143"/>
      <c r="H33" s="100"/>
      <c r="I33" s="107" t="s">
        <v>424</v>
      </c>
      <c r="J33" s="108" t="s">
        <v>425</v>
      </c>
    </row>
    <row r="34" spans="1:10" ht="15">
      <c r="A34" s="93"/>
      <c r="B34" s="94"/>
      <c r="C34" s="94"/>
      <c r="D34" s="94"/>
      <c r="E34" s="135"/>
      <c r="F34" s="135"/>
      <c r="G34" s="135"/>
      <c r="H34" s="135"/>
      <c r="I34" s="94"/>
      <c r="J34" s="96"/>
    </row>
    <row r="35" spans="1:10" ht="15">
      <c r="A35" s="156" t="s">
        <v>411</v>
      </c>
      <c r="B35" s="143"/>
      <c r="C35" s="143"/>
      <c r="D35" s="143"/>
      <c r="E35" s="143" t="s">
        <v>401</v>
      </c>
      <c r="F35" s="143"/>
      <c r="G35" s="143"/>
      <c r="H35" s="143"/>
      <c r="I35" s="143"/>
      <c r="J35" s="110" t="s">
        <v>402</v>
      </c>
    </row>
    <row r="36" spans="1:10" ht="15">
      <c r="A36" s="93"/>
      <c r="B36" s="94"/>
      <c r="C36" s="94"/>
      <c r="D36" s="94"/>
      <c r="E36" s="135"/>
      <c r="F36" s="135"/>
      <c r="G36" s="135"/>
      <c r="H36" s="135"/>
      <c r="I36" s="94"/>
      <c r="J36" s="105"/>
    </row>
    <row r="37" spans="1:10" ht="15">
      <c r="A37" s="151"/>
      <c r="B37" s="152"/>
      <c r="C37" s="152"/>
      <c r="D37" s="152"/>
      <c r="E37" s="151"/>
      <c r="F37" s="152"/>
      <c r="G37" s="152"/>
      <c r="H37" s="152"/>
      <c r="I37" s="153"/>
      <c r="J37" s="111"/>
    </row>
    <row r="38" spans="1:10" ht="15">
      <c r="A38" s="93"/>
      <c r="B38" s="94"/>
      <c r="C38" s="101"/>
      <c r="D38" s="155"/>
      <c r="E38" s="155"/>
      <c r="F38" s="155"/>
      <c r="G38" s="155"/>
      <c r="H38" s="155"/>
      <c r="I38" s="155"/>
      <c r="J38" s="96"/>
    </row>
    <row r="39" spans="1:10" ht="15">
      <c r="A39" s="151"/>
      <c r="B39" s="152"/>
      <c r="C39" s="152"/>
      <c r="D39" s="153"/>
      <c r="E39" s="151"/>
      <c r="F39" s="152"/>
      <c r="G39" s="152"/>
      <c r="H39" s="152"/>
      <c r="I39" s="153"/>
      <c r="J39" s="102"/>
    </row>
    <row r="40" spans="1:10" ht="15">
      <c r="A40" s="93"/>
      <c r="B40" s="94"/>
      <c r="C40" s="101"/>
      <c r="D40" s="112"/>
      <c r="E40" s="155"/>
      <c r="F40" s="155"/>
      <c r="G40" s="155"/>
      <c r="H40" s="155"/>
      <c r="I40" s="95"/>
      <c r="J40" s="96"/>
    </row>
    <row r="41" spans="1:10" ht="15">
      <c r="A41" s="151"/>
      <c r="B41" s="152"/>
      <c r="C41" s="152"/>
      <c r="D41" s="153"/>
      <c r="E41" s="151"/>
      <c r="F41" s="152"/>
      <c r="G41" s="152"/>
      <c r="H41" s="152"/>
      <c r="I41" s="153"/>
      <c r="J41" s="102"/>
    </row>
    <row r="42" spans="1:10" ht="15">
      <c r="A42" s="93"/>
      <c r="B42" s="94"/>
      <c r="C42" s="101"/>
      <c r="D42" s="112"/>
      <c r="E42" s="155"/>
      <c r="F42" s="155"/>
      <c r="G42" s="155"/>
      <c r="H42" s="155"/>
      <c r="I42" s="95"/>
      <c r="J42" s="96"/>
    </row>
    <row r="43" spans="1:10" ht="15">
      <c r="A43" s="151"/>
      <c r="B43" s="152"/>
      <c r="C43" s="152"/>
      <c r="D43" s="153"/>
      <c r="E43" s="151"/>
      <c r="F43" s="152"/>
      <c r="G43" s="152"/>
      <c r="H43" s="152"/>
      <c r="I43" s="153"/>
      <c r="J43" s="102"/>
    </row>
    <row r="44" spans="1:10" ht="15">
      <c r="A44" s="113"/>
      <c r="B44" s="101"/>
      <c r="C44" s="149"/>
      <c r="D44" s="149"/>
      <c r="E44" s="135"/>
      <c r="F44" s="135"/>
      <c r="G44" s="149"/>
      <c r="H44" s="149"/>
      <c r="I44" s="149"/>
      <c r="J44" s="96"/>
    </row>
    <row r="45" spans="1:10" ht="15">
      <c r="A45" s="151"/>
      <c r="B45" s="152"/>
      <c r="C45" s="152"/>
      <c r="D45" s="153"/>
      <c r="E45" s="151"/>
      <c r="F45" s="152"/>
      <c r="G45" s="152"/>
      <c r="H45" s="152"/>
      <c r="I45" s="153"/>
      <c r="J45" s="102"/>
    </row>
    <row r="46" spans="1:10" ht="15">
      <c r="A46" s="113"/>
      <c r="B46" s="101"/>
      <c r="C46" s="101"/>
      <c r="D46" s="94"/>
      <c r="E46" s="154"/>
      <c r="F46" s="154"/>
      <c r="G46" s="149"/>
      <c r="H46" s="149"/>
      <c r="I46" s="94"/>
      <c r="J46" s="96"/>
    </row>
    <row r="47" spans="1:10" ht="15">
      <c r="A47" s="151"/>
      <c r="B47" s="152"/>
      <c r="C47" s="152"/>
      <c r="D47" s="153"/>
      <c r="E47" s="151"/>
      <c r="F47" s="152"/>
      <c r="G47" s="152"/>
      <c r="H47" s="152"/>
      <c r="I47" s="153"/>
      <c r="J47" s="102"/>
    </row>
    <row r="48" spans="1:10" ht="15">
      <c r="A48" s="113"/>
      <c r="B48" s="101"/>
      <c r="C48" s="101"/>
      <c r="D48" s="94"/>
      <c r="E48" s="135"/>
      <c r="F48" s="135"/>
      <c r="G48" s="149"/>
      <c r="H48" s="149"/>
      <c r="I48" s="94"/>
      <c r="J48" s="114" t="s">
        <v>426</v>
      </c>
    </row>
    <row r="49" spans="1:10" ht="15">
      <c r="A49" s="113"/>
      <c r="B49" s="101"/>
      <c r="C49" s="101"/>
      <c r="D49" s="94"/>
      <c r="E49" s="135"/>
      <c r="F49" s="135"/>
      <c r="G49" s="149"/>
      <c r="H49" s="149"/>
      <c r="I49" s="94"/>
      <c r="J49" s="114" t="s">
        <v>427</v>
      </c>
    </row>
    <row r="50" spans="1:10" ht="14.25" customHeight="1">
      <c r="A50" s="128" t="s">
        <v>403</v>
      </c>
      <c r="B50" s="129"/>
      <c r="C50" s="145"/>
      <c r="D50" s="146"/>
      <c r="E50" s="147" t="s">
        <v>428</v>
      </c>
      <c r="F50" s="148"/>
      <c r="G50" s="136"/>
      <c r="H50" s="137"/>
      <c r="I50" s="137"/>
      <c r="J50" s="138"/>
    </row>
    <row r="51" spans="1:10" ht="15">
      <c r="A51" s="113"/>
      <c r="B51" s="101"/>
      <c r="C51" s="149"/>
      <c r="D51" s="149"/>
      <c r="E51" s="135"/>
      <c r="F51" s="135"/>
      <c r="G51" s="150" t="s">
        <v>429</v>
      </c>
      <c r="H51" s="150"/>
      <c r="I51" s="150"/>
      <c r="J51" s="85"/>
    </row>
    <row r="52" spans="1:10" ht="13.5" customHeight="1">
      <c r="A52" s="128" t="s">
        <v>404</v>
      </c>
      <c r="B52" s="129"/>
      <c r="C52" s="136" t="s">
        <v>444</v>
      </c>
      <c r="D52" s="137"/>
      <c r="E52" s="137"/>
      <c r="F52" s="137"/>
      <c r="G52" s="137"/>
      <c r="H52" s="137"/>
      <c r="I52" s="137"/>
      <c r="J52" s="138"/>
    </row>
    <row r="53" spans="1:10" ht="15">
      <c r="A53" s="93"/>
      <c r="B53" s="94"/>
      <c r="C53" s="139" t="s">
        <v>405</v>
      </c>
      <c r="D53" s="139"/>
      <c r="E53" s="139"/>
      <c r="F53" s="139"/>
      <c r="G53" s="139"/>
      <c r="H53" s="139"/>
      <c r="I53" s="139"/>
      <c r="J53" s="96"/>
    </row>
    <row r="54" spans="1:10" ht="15">
      <c r="A54" s="128" t="s">
        <v>406</v>
      </c>
      <c r="B54" s="129"/>
      <c r="C54" s="140" t="s">
        <v>445</v>
      </c>
      <c r="D54" s="141"/>
      <c r="E54" s="142"/>
      <c r="F54" s="135"/>
      <c r="G54" s="135"/>
      <c r="H54" s="143"/>
      <c r="I54" s="143"/>
      <c r="J54" s="144"/>
    </row>
    <row r="55" spans="1:10" ht="15">
      <c r="A55" s="93"/>
      <c r="B55" s="94"/>
      <c r="C55" s="101"/>
      <c r="D55" s="94"/>
      <c r="E55" s="135"/>
      <c r="F55" s="135"/>
      <c r="G55" s="135"/>
      <c r="H55" s="135"/>
      <c r="I55" s="94"/>
      <c r="J55" s="96"/>
    </row>
    <row r="56" spans="1:10" ht="14.25" customHeight="1">
      <c r="A56" s="128" t="s">
        <v>398</v>
      </c>
      <c r="B56" s="129"/>
      <c r="C56" s="130" t="s">
        <v>446</v>
      </c>
      <c r="D56" s="131"/>
      <c r="E56" s="131"/>
      <c r="F56" s="131"/>
      <c r="G56" s="131"/>
      <c r="H56" s="131"/>
      <c r="I56" s="131"/>
      <c r="J56" s="132"/>
    </row>
    <row r="57" spans="1:10" ht="15">
      <c r="A57" s="93"/>
      <c r="B57" s="94"/>
      <c r="C57" s="94"/>
      <c r="D57" s="94"/>
      <c r="E57" s="135"/>
      <c r="F57" s="135"/>
      <c r="G57" s="135"/>
      <c r="H57" s="135"/>
      <c r="I57" s="94"/>
      <c r="J57" s="96"/>
    </row>
    <row r="58" spans="1:10" ht="15">
      <c r="A58" s="128" t="s">
        <v>430</v>
      </c>
      <c r="B58" s="129"/>
      <c r="C58" s="130" t="s">
        <v>447</v>
      </c>
      <c r="D58" s="131"/>
      <c r="E58" s="131"/>
      <c r="F58" s="131"/>
      <c r="G58" s="131"/>
      <c r="H58" s="131"/>
      <c r="I58" s="131"/>
      <c r="J58" s="132"/>
    </row>
    <row r="59" spans="1:10" ht="14.25" customHeight="1">
      <c r="A59" s="93"/>
      <c r="B59" s="94"/>
      <c r="C59" s="133" t="s">
        <v>431</v>
      </c>
      <c r="D59" s="133"/>
      <c r="E59" s="133"/>
      <c r="F59" s="133"/>
      <c r="G59" s="94"/>
      <c r="H59" s="94"/>
      <c r="I59" s="94"/>
      <c r="J59" s="96"/>
    </row>
    <row r="60" spans="1:10" ht="15">
      <c r="A60" s="128" t="s">
        <v>432</v>
      </c>
      <c r="B60" s="129"/>
      <c r="C60" s="130" t="s">
        <v>448</v>
      </c>
      <c r="D60" s="131"/>
      <c r="E60" s="131"/>
      <c r="F60" s="131"/>
      <c r="G60" s="131"/>
      <c r="H60" s="131"/>
      <c r="I60" s="131"/>
      <c r="J60" s="132"/>
    </row>
    <row r="61" spans="1:10" ht="14.25" customHeight="1">
      <c r="A61" s="115"/>
      <c r="B61" s="116"/>
      <c r="C61" s="134" t="s">
        <v>433</v>
      </c>
      <c r="D61" s="134"/>
      <c r="E61" s="134"/>
      <c r="F61" s="134"/>
      <c r="G61" s="134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C13:D13"/>
    <mergeCell ref="E13:F13"/>
    <mergeCell ref="G13:H13"/>
    <mergeCell ref="A1:C1"/>
    <mergeCell ref="A2:J2"/>
    <mergeCell ref="A4:D4"/>
    <mergeCell ref="E4:F4"/>
    <mergeCell ref="H4:I4"/>
    <mergeCell ref="A5:J5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view="pageBreakPreview" zoomScale="110" zoomScaleSheetLayoutView="110" zoomScalePageLayoutView="0" workbookViewId="0" topLeftCell="A95">
      <selection activeCell="A74" sqref="A74:I13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0" t="s">
        <v>1</v>
      </c>
      <c r="B1" s="191"/>
      <c r="C1" s="191"/>
      <c r="D1" s="191"/>
      <c r="E1" s="191"/>
      <c r="F1" s="191"/>
      <c r="G1" s="191"/>
      <c r="H1" s="191"/>
      <c r="I1" s="191"/>
    </row>
    <row r="2" spans="1:9" ht="12.75">
      <c r="A2" s="192" t="s">
        <v>451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194" t="s">
        <v>355</v>
      </c>
      <c r="B3" s="195"/>
      <c r="C3" s="195"/>
      <c r="D3" s="195"/>
      <c r="E3" s="195"/>
      <c r="F3" s="195"/>
      <c r="G3" s="195"/>
      <c r="H3" s="195"/>
      <c r="I3" s="195"/>
    </row>
    <row r="4" spans="1:9" ht="12.75">
      <c r="A4" s="196" t="s">
        <v>450</v>
      </c>
      <c r="B4" s="197"/>
      <c r="C4" s="197"/>
      <c r="D4" s="197"/>
      <c r="E4" s="197"/>
      <c r="F4" s="197"/>
      <c r="G4" s="197"/>
      <c r="H4" s="197"/>
      <c r="I4" s="198"/>
    </row>
    <row r="5" spans="1:9" ht="45">
      <c r="A5" s="201" t="s">
        <v>2</v>
      </c>
      <c r="B5" s="202"/>
      <c r="C5" s="202"/>
      <c r="D5" s="202"/>
      <c r="E5" s="202"/>
      <c r="F5" s="202"/>
      <c r="G5" s="12" t="s">
        <v>105</v>
      </c>
      <c r="H5" s="14" t="s">
        <v>372</v>
      </c>
      <c r="I5" s="14" t="s">
        <v>373</v>
      </c>
    </row>
    <row r="6" spans="1:9" ht="12.75">
      <c r="A6" s="199">
        <v>1</v>
      </c>
      <c r="B6" s="200"/>
      <c r="C6" s="200"/>
      <c r="D6" s="200"/>
      <c r="E6" s="200"/>
      <c r="F6" s="200"/>
      <c r="G6" s="13">
        <v>2</v>
      </c>
      <c r="H6" s="14">
        <v>3</v>
      </c>
      <c r="I6" s="14">
        <v>4</v>
      </c>
    </row>
    <row r="7" spans="1:9" ht="12.75">
      <c r="A7" s="203"/>
      <c r="B7" s="203"/>
      <c r="C7" s="203"/>
      <c r="D7" s="203"/>
      <c r="E7" s="203"/>
      <c r="F7" s="203"/>
      <c r="G7" s="203"/>
      <c r="H7" s="203"/>
      <c r="I7" s="203"/>
    </row>
    <row r="8" spans="1:9" ht="12.75" customHeight="1">
      <c r="A8" s="187" t="s">
        <v>4</v>
      </c>
      <c r="B8" s="187"/>
      <c r="C8" s="187"/>
      <c r="D8" s="187"/>
      <c r="E8" s="187"/>
      <c r="F8" s="187"/>
      <c r="G8" s="15">
        <v>1</v>
      </c>
      <c r="H8" s="33">
        <v>0</v>
      </c>
      <c r="I8" s="33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309677022</v>
      </c>
      <c r="I9" s="34">
        <f>I10+I17+I27+I38+I43</f>
        <v>307789438</v>
      </c>
    </row>
    <row r="10" spans="1:9" ht="12.75" customHeight="1">
      <c r="A10" s="189" t="s">
        <v>5</v>
      </c>
      <c r="B10" s="189"/>
      <c r="C10" s="189"/>
      <c r="D10" s="189"/>
      <c r="E10" s="189"/>
      <c r="F10" s="189"/>
      <c r="G10" s="16">
        <v>3</v>
      </c>
      <c r="H10" s="34">
        <f>H11+H12+H13+H14+H15+H16</f>
        <v>107487</v>
      </c>
      <c r="I10" s="34">
        <f>I11+I12+I13+I14+I15+I16</f>
        <v>3299791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107487</v>
      </c>
      <c r="I12" s="33">
        <v>3299791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0</v>
      </c>
      <c r="I13" s="33">
        <v>0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0</v>
      </c>
      <c r="I15" s="33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0</v>
      </c>
      <c r="I16" s="33">
        <v>0</v>
      </c>
    </row>
    <row r="17" spans="1:9" ht="12.75" customHeight="1">
      <c r="A17" s="189" t="s">
        <v>12</v>
      </c>
      <c r="B17" s="189"/>
      <c r="C17" s="189"/>
      <c r="D17" s="189"/>
      <c r="E17" s="189"/>
      <c r="F17" s="189"/>
      <c r="G17" s="16">
        <v>10</v>
      </c>
      <c r="H17" s="34">
        <f>H18+H19+H20+H21+H22+H23+H24+H25+H26</f>
        <v>84074500</v>
      </c>
      <c r="I17" s="34">
        <f>I18+I19+I20+I21+I22+I23+I24+I25+I26</f>
        <v>84570603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22524270</v>
      </c>
      <c r="I18" s="33">
        <v>22524270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27885553</v>
      </c>
      <c r="I19" s="33">
        <v>24009415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14481836</v>
      </c>
      <c r="I20" s="33">
        <v>18262007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6366305</v>
      </c>
      <c r="I21" s="33">
        <v>6270113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0</v>
      </c>
      <c r="I22" s="33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904827</v>
      </c>
      <c r="I23" s="33">
        <v>3207886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3489182</v>
      </c>
      <c r="I24" s="33">
        <v>800007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13</v>
      </c>
      <c r="I25" s="33">
        <v>13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8422514</v>
      </c>
      <c r="I26" s="33">
        <v>9496892</v>
      </c>
    </row>
    <row r="27" spans="1:9" ht="12.75" customHeight="1">
      <c r="A27" s="189" t="s">
        <v>22</v>
      </c>
      <c r="B27" s="189"/>
      <c r="C27" s="189"/>
      <c r="D27" s="189"/>
      <c r="E27" s="189"/>
      <c r="F27" s="189"/>
      <c r="G27" s="16">
        <v>20</v>
      </c>
      <c r="H27" s="34">
        <f>SUM(H28:H37)</f>
        <v>216302368</v>
      </c>
      <c r="I27" s="34">
        <f>SUM(I28:I37)</f>
        <v>206446536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179859714</v>
      </c>
      <c r="I28" s="33">
        <v>179859714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35912808</v>
      </c>
      <c r="I30" s="33">
        <v>26351137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0</v>
      </c>
      <c r="I31" s="33">
        <v>0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529846</v>
      </c>
      <c r="I34" s="33">
        <v>235685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0</v>
      </c>
      <c r="I35" s="33">
        <v>0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0</v>
      </c>
      <c r="I37" s="33">
        <v>0</v>
      </c>
    </row>
    <row r="38" spans="1:9" ht="12.75" customHeight="1">
      <c r="A38" s="189" t="s">
        <v>33</v>
      </c>
      <c r="B38" s="189"/>
      <c r="C38" s="189"/>
      <c r="D38" s="189"/>
      <c r="E38" s="189"/>
      <c r="F38" s="189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9192667</v>
      </c>
      <c r="I43" s="33">
        <v>13472508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358253809</v>
      </c>
      <c r="I44" s="34">
        <f>I45+I53+I60+I70</f>
        <v>324525328</v>
      </c>
    </row>
    <row r="45" spans="1:9" ht="12.75" customHeight="1">
      <c r="A45" s="189" t="s">
        <v>39</v>
      </c>
      <c r="B45" s="189"/>
      <c r="C45" s="189"/>
      <c r="D45" s="189"/>
      <c r="E45" s="189"/>
      <c r="F45" s="189"/>
      <c r="G45" s="16">
        <v>38</v>
      </c>
      <c r="H45" s="34">
        <f>SUM(H46:H52)</f>
        <v>56217538</v>
      </c>
      <c r="I45" s="34">
        <f>SUM(I46:I52)</f>
        <v>52904215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31779528</v>
      </c>
      <c r="I46" s="33">
        <v>27506846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527179</v>
      </c>
      <c r="I47" s="33">
        <v>526112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22394865</v>
      </c>
      <c r="I48" s="33">
        <v>23801010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1203062</v>
      </c>
      <c r="I49" s="33">
        <v>821937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312904</v>
      </c>
      <c r="I50" s="33">
        <v>248310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9" t="s">
        <v>47</v>
      </c>
      <c r="B53" s="189"/>
      <c r="C53" s="189"/>
      <c r="D53" s="189"/>
      <c r="E53" s="189"/>
      <c r="F53" s="189"/>
      <c r="G53" s="16">
        <v>46</v>
      </c>
      <c r="H53" s="34">
        <f>SUM(H54:H59)</f>
        <v>244895644</v>
      </c>
      <c r="I53" s="34">
        <f>SUM(I54:I59)</f>
        <v>197022883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36640026</v>
      </c>
      <c r="I54" s="33">
        <v>75390441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f>-1+113247931</f>
        <v>113247930</v>
      </c>
      <c r="I56" s="33">
        <v>109764520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180977</v>
      </c>
      <c r="I57" s="33">
        <v>163577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4852007</v>
      </c>
      <c r="I58" s="33">
        <v>1551396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89974704</v>
      </c>
      <c r="I59" s="33">
        <v>10152949</v>
      </c>
    </row>
    <row r="60" spans="1:9" ht="12.75" customHeight="1">
      <c r="A60" s="189" t="s">
        <v>54</v>
      </c>
      <c r="B60" s="189"/>
      <c r="C60" s="189"/>
      <c r="D60" s="189"/>
      <c r="E60" s="189"/>
      <c r="F60" s="189"/>
      <c r="G60" s="16">
        <v>53</v>
      </c>
      <c r="H60" s="34">
        <f>SUM(H61:H69)</f>
        <v>52262740</v>
      </c>
      <c r="I60" s="34">
        <f>SUM(I61:I69)</f>
        <v>26044618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27119041</v>
      </c>
      <c r="I63" s="33">
        <v>25981041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25128699</v>
      </c>
      <c r="I68" s="33">
        <v>0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15000</v>
      </c>
      <c r="I69" s="33">
        <v>63577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4877887</v>
      </c>
      <c r="I70" s="33">
        <v>48553612</v>
      </c>
    </row>
    <row r="71" spans="1:9" ht="12.75" customHeight="1">
      <c r="A71" s="187" t="s">
        <v>58</v>
      </c>
      <c r="B71" s="187"/>
      <c r="C71" s="187"/>
      <c r="D71" s="187"/>
      <c r="E71" s="187"/>
      <c r="F71" s="187"/>
      <c r="G71" s="15">
        <v>64</v>
      </c>
      <c r="H71" s="33">
        <v>842215</v>
      </c>
      <c r="I71" s="33">
        <v>191740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668773046</v>
      </c>
      <c r="I72" s="34">
        <f>I8+I9+I44+I71</f>
        <v>632506506</v>
      </c>
    </row>
    <row r="73" spans="1:9" ht="12.75" customHeight="1">
      <c r="A73" s="187" t="s">
        <v>59</v>
      </c>
      <c r="B73" s="187"/>
      <c r="C73" s="187"/>
      <c r="D73" s="187"/>
      <c r="E73" s="187"/>
      <c r="F73" s="187"/>
      <c r="G73" s="15">
        <v>66</v>
      </c>
      <c r="H73" s="33">
        <v>0</v>
      </c>
      <c r="I73" s="33">
        <v>0</v>
      </c>
    </row>
    <row r="74" spans="1:9" ht="12.75">
      <c r="A74" s="204" t="s">
        <v>60</v>
      </c>
      <c r="B74" s="205"/>
      <c r="C74" s="205"/>
      <c r="D74" s="205"/>
      <c r="E74" s="205"/>
      <c r="F74" s="205"/>
      <c r="G74" s="205"/>
      <c r="H74" s="205"/>
      <c r="I74" s="205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385292660</v>
      </c>
      <c r="I75" s="34">
        <f>I76+I77+I78+I84+I85+I89+I92+I95</f>
        <v>363328851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244169200</v>
      </c>
      <c r="I76" s="33">
        <v>244169200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215962</v>
      </c>
      <c r="I77" s="33">
        <v>215962</v>
      </c>
    </row>
    <row r="78" spans="1:9" ht="12.75" customHeight="1">
      <c r="A78" s="189" t="s">
        <v>63</v>
      </c>
      <c r="B78" s="189"/>
      <c r="C78" s="189"/>
      <c r="D78" s="189"/>
      <c r="E78" s="189"/>
      <c r="F78" s="189"/>
      <c r="G78" s="16">
        <v>70</v>
      </c>
      <c r="H78" s="34">
        <f>SUM(H79:H83)</f>
        <v>205421978</v>
      </c>
      <c r="I78" s="34">
        <f>SUM(I79:I83)</f>
        <v>156348593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12402105</v>
      </c>
      <c r="I79" s="33">
        <v>12402105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545380</v>
      </c>
      <c r="I80" s="33">
        <v>545380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-545380</v>
      </c>
      <c r="I81" s="33">
        <v>-545380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193019873</v>
      </c>
      <c r="I83" s="33">
        <v>143946488</v>
      </c>
    </row>
    <row r="84" spans="1:9" ht="12.75" customHeight="1">
      <c r="A84" s="206" t="s">
        <v>69</v>
      </c>
      <c r="B84" s="206"/>
      <c r="C84" s="206"/>
      <c r="D84" s="206"/>
      <c r="E84" s="206"/>
      <c r="F84" s="206"/>
      <c r="G84" s="119">
        <v>76</v>
      </c>
      <c r="H84" s="120">
        <v>853820</v>
      </c>
      <c r="I84" s="120">
        <v>795305</v>
      </c>
    </row>
    <row r="85" spans="1:9" ht="12.75" customHeight="1">
      <c r="A85" s="189" t="s">
        <v>70</v>
      </c>
      <c r="B85" s="189"/>
      <c r="C85" s="189"/>
      <c r="D85" s="189"/>
      <c r="E85" s="189"/>
      <c r="F85" s="189"/>
      <c r="G85" s="16">
        <v>77</v>
      </c>
      <c r="H85" s="34">
        <f>H86+H87+H88</f>
        <v>-2335629</v>
      </c>
      <c r="I85" s="34">
        <f>I86+I87+I88</f>
        <v>-2033505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-2335629</v>
      </c>
      <c r="I86" s="33">
        <v>-2033505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9" t="s">
        <v>74</v>
      </c>
      <c r="B89" s="189"/>
      <c r="C89" s="189"/>
      <c r="D89" s="189"/>
      <c r="E89" s="189"/>
      <c r="F89" s="189"/>
      <c r="G89" s="16">
        <v>81</v>
      </c>
      <c r="H89" s="34">
        <f>H90-H91</f>
        <v>-21238558</v>
      </c>
      <c r="I89" s="34">
        <f>I90-I91</f>
        <v>-13994752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58515</v>
      </c>
      <c r="I90" s="33">
        <v>58515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21297073</v>
      </c>
      <c r="I91" s="33">
        <v>14053267</v>
      </c>
    </row>
    <row r="92" spans="1:9" ht="12.75" customHeight="1">
      <c r="A92" s="189" t="s">
        <v>77</v>
      </c>
      <c r="B92" s="189"/>
      <c r="C92" s="189"/>
      <c r="D92" s="189"/>
      <c r="E92" s="189"/>
      <c r="F92" s="189"/>
      <c r="G92" s="16">
        <v>84</v>
      </c>
      <c r="H92" s="34">
        <f>H93-H94</f>
        <v>-41794113</v>
      </c>
      <c r="I92" s="34">
        <f>I93-I94</f>
        <v>-22171952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0</v>
      </c>
      <c r="I93" s="33">
        <v>0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41794113</v>
      </c>
      <c r="I94" s="33">
        <v>22171952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0</v>
      </c>
      <c r="I95" s="33">
        <v>0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0</v>
      </c>
      <c r="I96" s="34">
        <f>SUM(I97:I102)</f>
        <v>0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0</v>
      </c>
      <c r="I97" s="33">
        <v>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0</v>
      </c>
      <c r="I99" s="33">
        <v>0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0</v>
      </c>
      <c r="I102" s="33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97782766</v>
      </c>
      <c r="I103" s="34">
        <f>SUM(I104:I114)</f>
        <v>83748950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0</v>
      </c>
      <c r="I105" s="33">
        <v>0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97782766</v>
      </c>
      <c r="I109" s="33">
        <v>83748950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0</v>
      </c>
      <c r="I113" s="33">
        <v>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0</v>
      </c>
      <c r="I114" s="33">
        <v>0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180501365</v>
      </c>
      <c r="I115" s="34">
        <f>SUM(I116:I129)</f>
        <v>172851318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26238</v>
      </c>
      <c r="I116" s="33">
        <v>5126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62435392</v>
      </c>
      <c r="I121" s="33">
        <v>63604712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113929</v>
      </c>
      <c r="I122" s="33">
        <v>278978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105943377</v>
      </c>
      <c r="I123" s="33">
        <v>100608753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8162659</v>
      </c>
      <c r="I125" s="33">
        <v>4079174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3279213</v>
      </c>
      <c r="I126" s="33">
        <v>3791256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0</v>
      </c>
      <c r="I127" s="33">
        <v>0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540557</v>
      </c>
      <c r="I129" s="33">
        <v>483319</v>
      </c>
    </row>
    <row r="130" spans="1:9" ht="21.75" customHeight="1">
      <c r="A130" s="187" t="s">
        <v>103</v>
      </c>
      <c r="B130" s="187"/>
      <c r="C130" s="187"/>
      <c r="D130" s="187"/>
      <c r="E130" s="187"/>
      <c r="F130" s="187"/>
      <c r="G130" s="15">
        <v>122</v>
      </c>
      <c r="H130" s="33">
        <v>5196255</v>
      </c>
      <c r="I130" s="33">
        <v>12577387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668773046</v>
      </c>
      <c r="I131" s="34">
        <f>I75+I96+I103+I115+I130</f>
        <v>632506506</v>
      </c>
    </row>
    <row r="132" spans="1:9" ht="12.75">
      <c r="A132" s="187" t="s">
        <v>104</v>
      </c>
      <c r="B132" s="187"/>
      <c r="C132" s="187"/>
      <c r="D132" s="187"/>
      <c r="E132" s="187"/>
      <c r="F132" s="187"/>
      <c r="G132" s="15">
        <v>124</v>
      </c>
      <c r="H132" s="33">
        <v>0</v>
      </c>
      <c r="I132" s="33">
        <v>0</v>
      </c>
    </row>
  </sheetData>
  <sheetProtection sheet="1" objects="1" scenarios="1"/>
  <mergeCells count="132"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6:F6"/>
    <mergeCell ref="A5:F5"/>
    <mergeCell ref="A7:I7"/>
    <mergeCell ref="A8:F8"/>
    <mergeCell ref="A9:F9"/>
    <mergeCell ref="A10:F10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5905511811023623" bottom="0.3937007874015748" header="0.5118110236220472" footer="0.5118110236220472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SheetLayoutView="110" zoomScalePageLayoutView="0" workbookViewId="0" topLeftCell="A66">
      <selection activeCell="A1" sqref="A1:K105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1" t="s">
        <v>106</v>
      </c>
      <c r="B1" s="222"/>
      <c r="C1" s="222"/>
      <c r="D1" s="222"/>
      <c r="E1" s="222"/>
      <c r="F1" s="222"/>
      <c r="G1" s="222"/>
      <c r="H1" s="222"/>
      <c r="I1" s="222"/>
      <c r="J1" s="121"/>
      <c r="K1" s="121"/>
    </row>
    <row r="2" spans="1:11" ht="12.75">
      <c r="A2" s="220" t="s">
        <v>452</v>
      </c>
      <c r="B2" s="193"/>
      <c r="C2" s="193"/>
      <c r="D2" s="193"/>
      <c r="E2" s="193"/>
      <c r="F2" s="193"/>
      <c r="G2" s="193"/>
      <c r="H2" s="193"/>
      <c r="I2" s="193"/>
      <c r="J2" s="121"/>
      <c r="K2" s="121"/>
    </row>
    <row r="3" spans="1:11" ht="12.75">
      <c r="A3" s="226" t="s">
        <v>355</v>
      </c>
      <c r="B3" s="227"/>
      <c r="C3" s="227"/>
      <c r="D3" s="227"/>
      <c r="E3" s="227"/>
      <c r="F3" s="227"/>
      <c r="G3" s="227"/>
      <c r="H3" s="227"/>
      <c r="I3" s="227"/>
      <c r="J3" s="228"/>
      <c r="K3" s="228"/>
    </row>
    <row r="4" spans="1:11" ht="12.75">
      <c r="A4" s="229" t="s">
        <v>450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</row>
    <row r="5" spans="1:11" ht="21.75" customHeight="1">
      <c r="A5" s="223" t="s">
        <v>2</v>
      </c>
      <c r="B5" s="202"/>
      <c r="C5" s="202"/>
      <c r="D5" s="202"/>
      <c r="E5" s="202"/>
      <c r="F5" s="202"/>
      <c r="G5" s="223" t="s">
        <v>107</v>
      </c>
      <c r="H5" s="224" t="s">
        <v>380</v>
      </c>
      <c r="I5" s="225"/>
      <c r="J5" s="224" t="s">
        <v>347</v>
      </c>
      <c r="K5" s="225"/>
    </row>
    <row r="6" spans="1:11" ht="12.75">
      <c r="A6" s="202"/>
      <c r="B6" s="202"/>
      <c r="C6" s="202"/>
      <c r="D6" s="202"/>
      <c r="E6" s="202"/>
      <c r="F6" s="202"/>
      <c r="G6" s="202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2">
        <v>1</v>
      </c>
      <c r="B7" s="200"/>
      <c r="C7" s="200"/>
      <c r="D7" s="200"/>
      <c r="E7" s="200"/>
      <c r="F7" s="200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5" t="s">
        <v>120</v>
      </c>
      <c r="B8" s="215"/>
      <c r="C8" s="215"/>
      <c r="D8" s="215"/>
      <c r="E8" s="215"/>
      <c r="F8" s="215"/>
      <c r="G8" s="20">
        <v>125</v>
      </c>
      <c r="H8" s="37">
        <f>SUM(H9:H13)</f>
        <v>512804837</v>
      </c>
      <c r="I8" s="37">
        <f>SUM(I9:I13)</f>
        <v>103587773</v>
      </c>
      <c r="J8" s="37">
        <f>SUM(J9:J13)</f>
        <v>504754006</v>
      </c>
      <c r="K8" s="37">
        <f>SUM(K9:K13)</f>
        <v>115468639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95698173</v>
      </c>
      <c r="I9" s="33">
        <v>22382860</v>
      </c>
      <c r="J9" s="33">
        <v>95698357</v>
      </c>
      <c r="K9" s="33">
        <v>22130833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407125913</v>
      </c>
      <c r="I10" s="33">
        <v>76160930</v>
      </c>
      <c r="J10" s="33">
        <v>403318715</v>
      </c>
      <c r="K10" s="33">
        <v>91392882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1672083</v>
      </c>
      <c r="I11" s="33">
        <v>176395</v>
      </c>
      <c r="J11" s="33">
        <v>1089575</v>
      </c>
      <c r="K11" s="33">
        <v>195430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3002065</v>
      </c>
      <c r="I12" s="33">
        <v>1127611</v>
      </c>
      <c r="J12" s="33">
        <v>780033</v>
      </c>
      <c r="K12" s="33">
        <v>266285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5306603</v>
      </c>
      <c r="I13" s="33">
        <v>3739977</v>
      </c>
      <c r="J13" s="33">
        <v>3867326</v>
      </c>
      <c r="K13" s="33">
        <v>1483209</v>
      </c>
    </row>
    <row r="14" spans="1:11" ht="12.75">
      <c r="A14" s="215" t="s">
        <v>126</v>
      </c>
      <c r="B14" s="215"/>
      <c r="C14" s="215"/>
      <c r="D14" s="215"/>
      <c r="E14" s="215"/>
      <c r="F14" s="215"/>
      <c r="G14" s="20">
        <v>131</v>
      </c>
      <c r="H14" s="37">
        <f>H15+H16+H20+H24+H25+H26+H29+H36</f>
        <v>511291879</v>
      </c>
      <c r="I14" s="37">
        <f>I15+I16+I20+I24+I25+I26+I29+I36</f>
        <v>115446848</v>
      </c>
      <c r="J14" s="37">
        <f>J15+J16+J20+J24+J25+J26+J29+J36</f>
        <v>488006349</v>
      </c>
      <c r="K14" s="37">
        <f>K15+K16+K20+K24+K25+K26+K29+K36</f>
        <v>112187853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3976740</v>
      </c>
      <c r="I15" s="33">
        <v>-2931671</v>
      </c>
      <c r="J15" s="33">
        <v>-1448872</v>
      </c>
      <c r="K15" s="33">
        <v>-2884102</v>
      </c>
    </row>
    <row r="16" spans="1:11" ht="12.75">
      <c r="A16" s="211" t="s">
        <v>127</v>
      </c>
      <c r="B16" s="211"/>
      <c r="C16" s="211"/>
      <c r="D16" s="211"/>
      <c r="E16" s="211"/>
      <c r="F16" s="211"/>
      <c r="G16" s="20">
        <v>133</v>
      </c>
      <c r="H16" s="37">
        <f>SUM(H17:H19)</f>
        <v>379384190</v>
      </c>
      <c r="I16" s="37">
        <f>SUM(I17:I19)</f>
        <v>81383098</v>
      </c>
      <c r="J16" s="37">
        <f>SUM(J17:J19)</f>
        <v>374629146</v>
      </c>
      <c r="K16" s="37">
        <f>SUM(K17:K19)</f>
        <v>84296422</v>
      </c>
    </row>
    <row r="17" spans="1:11" ht="12.75">
      <c r="A17" s="212" t="s">
        <v>128</v>
      </c>
      <c r="B17" s="212"/>
      <c r="C17" s="212"/>
      <c r="D17" s="212"/>
      <c r="E17" s="212"/>
      <c r="F17" s="212"/>
      <c r="G17" s="15">
        <v>134</v>
      </c>
      <c r="H17" s="33">
        <v>311692622</v>
      </c>
      <c r="I17" s="33">
        <v>79673363</v>
      </c>
      <c r="J17" s="33">
        <v>300094715</v>
      </c>
      <c r="K17" s="33">
        <v>73177411</v>
      </c>
    </row>
    <row r="18" spans="1:11" ht="12.75">
      <c r="A18" s="212" t="s">
        <v>129</v>
      </c>
      <c r="B18" s="212"/>
      <c r="C18" s="212"/>
      <c r="D18" s="212"/>
      <c r="E18" s="212"/>
      <c r="F18" s="212"/>
      <c r="G18" s="15">
        <v>135</v>
      </c>
      <c r="H18" s="33">
        <v>22513017</v>
      </c>
      <c r="I18" s="33">
        <f>-1+6249519</f>
        <v>6249518</v>
      </c>
      <c r="J18" s="33">
        <v>20409529</v>
      </c>
      <c r="K18" s="33">
        <v>4920627</v>
      </c>
    </row>
    <row r="19" spans="1:11" ht="12.75">
      <c r="A19" s="212" t="s">
        <v>130</v>
      </c>
      <c r="B19" s="212"/>
      <c r="C19" s="212"/>
      <c r="D19" s="212"/>
      <c r="E19" s="212"/>
      <c r="F19" s="212"/>
      <c r="G19" s="15">
        <v>136</v>
      </c>
      <c r="H19" s="33">
        <v>45178551</v>
      </c>
      <c r="I19" s="33">
        <v>-4539783</v>
      </c>
      <c r="J19" s="33">
        <v>54124902</v>
      </c>
      <c r="K19" s="33">
        <v>6198384</v>
      </c>
    </row>
    <row r="20" spans="1:11" ht="12.75">
      <c r="A20" s="211" t="s">
        <v>131</v>
      </c>
      <c r="B20" s="211"/>
      <c r="C20" s="211"/>
      <c r="D20" s="211"/>
      <c r="E20" s="211"/>
      <c r="F20" s="211"/>
      <c r="G20" s="20">
        <v>137</v>
      </c>
      <c r="H20" s="37">
        <f>SUM(H21:H23)</f>
        <v>74745997</v>
      </c>
      <c r="I20" s="37">
        <f>SUM(I21:I23)</f>
        <v>19022213</v>
      </c>
      <c r="J20" s="37">
        <f>SUM(J21:J23)</f>
        <v>70222434</v>
      </c>
      <c r="K20" s="37">
        <f>SUM(K21:K23)</f>
        <v>17615103</v>
      </c>
    </row>
    <row r="21" spans="1:11" ht="12.75">
      <c r="A21" s="212" t="s">
        <v>109</v>
      </c>
      <c r="B21" s="212"/>
      <c r="C21" s="212"/>
      <c r="D21" s="212"/>
      <c r="E21" s="212"/>
      <c r="F21" s="212"/>
      <c r="G21" s="15">
        <v>138</v>
      </c>
      <c r="H21" s="33">
        <v>48139707</v>
      </c>
      <c r="I21" s="33">
        <v>12245059</v>
      </c>
      <c r="J21" s="33">
        <v>45356220</v>
      </c>
      <c r="K21" s="33">
        <v>11388233</v>
      </c>
    </row>
    <row r="22" spans="1:11" ht="12.75">
      <c r="A22" s="212" t="s">
        <v>110</v>
      </c>
      <c r="B22" s="212"/>
      <c r="C22" s="212"/>
      <c r="D22" s="212"/>
      <c r="E22" s="212"/>
      <c r="F22" s="212"/>
      <c r="G22" s="15">
        <v>139</v>
      </c>
      <c r="H22" s="33">
        <v>15787431</v>
      </c>
      <c r="I22" s="33">
        <f>1+4029478</f>
        <v>4029479</v>
      </c>
      <c r="J22" s="33">
        <v>15247271</v>
      </c>
      <c r="K22" s="33">
        <v>3822742</v>
      </c>
    </row>
    <row r="23" spans="1:11" ht="12.75">
      <c r="A23" s="212" t="s">
        <v>111</v>
      </c>
      <c r="B23" s="212"/>
      <c r="C23" s="212"/>
      <c r="D23" s="212"/>
      <c r="E23" s="212"/>
      <c r="F23" s="212"/>
      <c r="G23" s="15">
        <v>140</v>
      </c>
      <c r="H23" s="33">
        <v>10818859</v>
      </c>
      <c r="I23" s="33">
        <v>2747675</v>
      </c>
      <c r="J23" s="33">
        <v>9618943</v>
      </c>
      <c r="K23" s="33">
        <v>2404128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21749993</v>
      </c>
      <c r="I24" s="33">
        <v>4933808</v>
      </c>
      <c r="J24" s="33">
        <v>18941856</v>
      </c>
      <c r="K24" s="33">
        <v>4745484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27919795</v>
      </c>
      <c r="I25" s="33">
        <v>10865548</v>
      </c>
      <c r="J25" s="33">
        <v>21992385</v>
      </c>
      <c r="K25" s="33">
        <v>6330271</v>
      </c>
    </row>
    <row r="26" spans="1:11" ht="12.75">
      <c r="A26" s="211" t="s">
        <v>132</v>
      </c>
      <c r="B26" s="211"/>
      <c r="C26" s="211"/>
      <c r="D26" s="211"/>
      <c r="E26" s="211"/>
      <c r="F26" s="211"/>
      <c r="G26" s="20">
        <v>143</v>
      </c>
      <c r="H26" s="37">
        <f>H27+H28</f>
        <v>3115839</v>
      </c>
      <c r="I26" s="37">
        <f>I27+I28</f>
        <v>2091789</v>
      </c>
      <c r="J26" s="37">
        <f>J27+J28</f>
        <v>2968215</v>
      </c>
      <c r="K26" s="37">
        <f>K27+K28</f>
        <v>1875106</v>
      </c>
    </row>
    <row r="27" spans="1:11" ht="12.75">
      <c r="A27" s="212" t="s">
        <v>133</v>
      </c>
      <c r="B27" s="212"/>
      <c r="C27" s="212"/>
      <c r="D27" s="212"/>
      <c r="E27" s="212"/>
      <c r="F27" s="212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2" t="s">
        <v>134</v>
      </c>
      <c r="B28" s="212"/>
      <c r="C28" s="212"/>
      <c r="D28" s="212"/>
      <c r="E28" s="212"/>
      <c r="F28" s="212"/>
      <c r="G28" s="15">
        <v>145</v>
      </c>
      <c r="H28" s="33">
        <v>3115839</v>
      </c>
      <c r="I28" s="33">
        <v>2091789</v>
      </c>
      <c r="J28" s="33">
        <v>2968215</v>
      </c>
      <c r="K28" s="33">
        <v>1875106</v>
      </c>
    </row>
    <row r="29" spans="1:11" ht="12.75">
      <c r="A29" s="211" t="s">
        <v>135</v>
      </c>
      <c r="B29" s="211"/>
      <c r="C29" s="211"/>
      <c r="D29" s="211"/>
      <c r="E29" s="211"/>
      <c r="F29" s="211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2" t="s">
        <v>136</v>
      </c>
      <c r="B30" s="212"/>
      <c r="C30" s="212"/>
      <c r="D30" s="212"/>
      <c r="E30" s="212"/>
      <c r="F30" s="212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2" t="s">
        <v>137</v>
      </c>
      <c r="B31" s="212"/>
      <c r="C31" s="212"/>
      <c r="D31" s="212"/>
      <c r="E31" s="212"/>
      <c r="F31" s="212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2" t="s">
        <v>138</v>
      </c>
      <c r="B32" s="212"/>
      <c r="C32" s="212"/>
      <c r="D32" s="212"/>
      <c r="E32" s="212"/>
      <c r="F32" s="212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2" t="s">
        <v>139</v>
      </c>
      <c r="B33" s="212"/>
      <c r="C33" s="212"/>
      <c r="D33" s="212"/>
      <c r="E33" s="212"/>
      <c r="F33" s="212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2" t="s">
        <v>140</v>
      </c>
      <c r="B34" s="212"/>
      <c r="C34" s="212"/>
      <c r="D34" s="212"/>
      <c r="E34" s="212"/>
      <c r="F34" s="212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2" t="s">
        <v>141</v>
      </c>
      <c r="B35" s="212"/>
      <c r="C35" s="212"/>
      <c r="D35" s="212"/>
      <c r="E35" s="212"/>
      <c r="F35" s="212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399325</v>
      </c>
      <c r="I36" s="33">
        <v>82063</v>
      </c>
      <c r="J36" s="33">
        <v>701185</v>
      </c>
      <c r="K36" s="33">
        <v>209569</v>
      </c>
    </row>
    <row r="37" spans="1:11" ht="12.75">
      <c r="A37" s="215" t="s">
        <v>142</v>
      </c>
      <c r="B37" s="215"/>
      <c r="C37" s="215"/>
      <c r="D37" s="215"/>
      <c r="E37" s="215"/>
      <c r="F37" s="215"/>
      <c r="G37" s="20">
        <v>154</v>
      </c>
      <c r="H37" s="37">
        <f>SUM(H38:H47)</f>
        <v>9023972</v>
      </c>
      <c r="I37" s="37">
        <f>SUM(I38:I47)</f>
        <v>1226177</v>
      </c>
      <c r="J37" s="37">
        <f>SUM(J38:J47)</f>
        <v>4186533</v>
      </c>
      <c r="K37" s="37">
        <f>SUM(K38:K47)</f>
        <v>1274199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3075894</v>
      </c>
      <c r="I41" s="33">
        <v>689575</v>
      </c>
      <c r="J41" s="33">
        <v>2061982</v>
      </c>
      <c r="K41" s="33">
        <v>504719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94722</v>
      </c>
      <c r="I42" s="33">
        <v>22406</v>
      </c>
      <c r="J42" s="33">
        <v>426938</v>
      </c>
      <c r="K42" s="33">
        <v>319080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1040503</v>
      </c>
      <c r="I44" s="33">
        <v>263459</v>
      </c>
      <c r="J44" s="33">
        <v>114860</v>
      </c>
      <c r="K44" s="33">
        <v>29511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4812853</v>
      </c>
      <c r="I45" s="33">
        <v>250737</v>
      </c>
      <c r="J45" s="33">
        <v>1496400</v>
      </c>
      <c r="K45" s="33">
        <v>395412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0</v>
      </c>
      <c r="I47" s="33">
        <v>0</v>
      </c>
      <c r="J47" s="33">
        <v>86353</v>
      </c>
      <c r="K47" s="33">
        <v>25477</v>
      </c>
    </row>
    <row r="48" spans="1:11" ht="12.75">
      <c r="A48" s="215" t="s">
        <v>153</v>
      </c>
      <c r="B48" s="215"/>
      <c r="C48" s="215"/>
      <c r="D48" s="215"/>
      <c r="E48" s="215"/>
      <c r="F48" s="215"/>
      <c r="G48" s="20">
        <v>165</v>
      </c>
      <c r="H48" s="37">
        <f>SUM(H49:H55)</f>
        <v>61198435</v>
      </c>
      <c r="I48" s="37">
        <f>SUM(I49:I55)</f>
        <v>53083638</v>
      </c>
      <c r="J48" s="37">
        <f>SUM(J49:J55)</f>
        <v>47452303</v>
      </c>
      <c r="K48" s="37">
        <f>SUM(K49:K55)</f>
        <v>42148371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419778</v>
      </c>
      <c r="I50" s="33">
        <v>359156</v>
      </c>
      <c r="J50" s="33">
        <v>162597</v>
      </c>
      <c r="K50" s="33">
        <v>3566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6114528</v>
      </c>
      <c r="I51" s="33">
        <v>1370473</v>
      </c>
      <c r="J51" s="33">
        <v>4962979</v>
      </c>
      <c r="K51" s="33">
        <v>1168936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2696778</v>
      </c>
      <c r="I52" s="33">
        <v>147286</v>
      </c>
      <c r="J52" s="33">
        <v>1966791</v>
      </c>
      <c r="K52" s="33">
        <v>993555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51206723</v>
      </c>
      <c r="I54" s="33">
        <v>51206723</v>
      </c>
      <c r="J54" s="33">
        <v>1428699</v>
      </c>
      <c r="K54" s="33">
        <v>1428699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760628</v>
      </c>
      <c r="I55" s="33">
        <v>0</v>
      </c>
      <c r="J55" s="33">
        <v>38931237</v>
      </c>
      <c r="K55" s="33">
        <v>38553615</v>
      </c>
    </row>
    <row r="56" spans="1:11" ht="21.75" customHeight="1">
      <c r="A56" s="217" t="s">
        <v>161</v>
      </c>
      <c r="B56" s="217"/>
      <c r="C56" s="217"/>
      <c r="D56" s="217"/>
      <c r="E56" s="217"/>
      <c r="F56" s="217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7" t="s">
        <v>162</v>
      </c>
      <c r="B57" s="217"/>
      <c r="C57" s="217"/>
      <c r="D57" s="217"/>
      <c r="E57" s="217"/>
      <c r="F57" s="217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7" t="s">
        <v>163</v>
      </c>
      <c r="B58" s="217"/>
      <c r="C58" s="217"/>
      <c r="D58" s="217"/>
      <c r="E58" s="217"/>
      <c r="F58" s="217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7" t="s">
        <v>164</v>
      </c>
      <c r="B59" s="217"/>
      <c r="C59" s="217"/>
      <c r="D59" s="217"/>
      <c r="E59" s="217"/>
      <c r="F59" s="217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5" t="s">
        <v>165</v>
      </c>
      <c r="B60" s="215"/>
      <c r="C60" s="215"/>
      <c r="D60" s="215"/>
      <c r="E60" s="215"/>
      <c r="F60" s="215"/>
      <c r="G60" s="20">
        <v>177</v>
      </c>
      <c r="H60" s="37">
        <f>H8+H37+H56+H57</f>
        <v>521828809</v>
      </c>
      <c r="I60" s="37">
        <f>I8+I37+I56+I57</f>
        <v>104813950</v>
      </c>
      <c r="J60" s="37">
        <f>J8+J37+J56+J57</f>
        <v>508940539</v>
      </c>
      <c r="K60" s="37">
        <f>K8+K37+K56+K57</f>
        <v>116742838</v>
      </c>
    </row>
    <row r="61" spans="1:11" ht="12.75">
      <c r="A61" s="215" t="s">
        <v>166</v>
      </c>
      <c r="B61" s="215"/>
      <c r="C61" s="215"/>
      <c r="D61" s="215"/>
      <c r="E61" s="215"/>
      <c r="F61" s="215"/>
      <c r="G61" s="20">
        <v>178</v>
      </c>
      <c r="H61" s="37">
        <f>H14+H48+H58+H59</f>
        <v>572490314</v>
      </c>
      <c r="I61" s="37">
        <f>I14+I48+I58+I59</f>
        <v>168530486</v>
      </c>
      <c r="J61" s="37">
        <f>J14+J48+J58+J59</f>
        <v>535458652</v>
      </c>
      <c r="K61" s="37">
        <f>K14+K48+K58+K59</f>
        <v>154336224</v>
      </c>
    </row>
    <row r="62" spans="1:11" ht="12.75">
      <c r="A62" s="215" t="s">
        <v>167</v>
      </c>
      <c r="B62" s="215"/>
      <c r="C62" s="215"/>
      <c r="D62" s="215"/>
      <c r="E62" s="215"/>
      <c r="F62" s="215"/>
      <c r="G62" s="20">
        <v>179</v>
      </c>
      <c r="H62" s="37">
        <f>H60-H61</f>
        <v>-50661505</v>
      </c>
      <c r="I62" s="37">
        <f>I60-I61</f>
        <v>-63716536</v>
      </c>
      <c r="J62" s="37">
        <f>J60-J61</f>
        <v>-26518113</v>
      </c>
      <c r="K62" s="37">
        <f>K60-K61</f>
        <v>-37593386</v>
      </c>
    </row>
    <row r="63" spans="1:11" ht="12.75">
      <c r="A63" s="216" t="s">
        <v>168</v>
      </c>
      <c r="B63" s="216"/>
      <c r="C63" s="216"/>
      <c r="D63" s="216"/>
      <c r="E63" s="216"/>
      <c r="F63" s="216"/>
      <c r="G63" s="20">
        <v>180</v>
      </c>
      <c r="H63" s="37">
        <f>+IF((H60-H61)&gt;0,(H60-H61),0)</f>
        <v>0</v>
      </c>
      <c r="I63" s="37">
        <f>+IF((I60-I61)&gt;0,(I60-I61),0)</f>
        <v>0</v>
      </c>
      <c r="J63" s="37">
        <f>+IF((J60-J61)&gt;0,(J60-J61),0)</f>
        <v>0</v>
      </c>
      <c r="K63" s="37">
        <f>+IF((K60-K61)&gt;0,(K60-K61),0)</f>
        <v>0</v>
      </c>
    </row>
    <row r="64" spans="1:11" ht="12.75">
      <c r="A64" s="216" t="s">
        <v>169</v>
      </c>
      <c r="B64" s="216"/>
      <c r="C64" s="216"/>
      <c r="D64" s="216"/>
      <c r="E64" s="216"/>
      <c r="F64" s="216"/>
      <c r="G64" s="20">
        <v>181</v>
      </c>
      <c r="H64" s="37">
        <f>+IF((H60-H61)&lt;0,(H60-H61),0)</f>
        <v>-50661505</v>
      </c>
      <c r="I64" s="37">
        <f>+IF((I60-I61)&lt;0,(I60-I61),0)</f>
        <v>-63716536</v>
      </c>
      <c r="J64" s="37">
        <f>+IF((J60-J61)&lt;0,(J60-J61),0)</f>
        <v>-26518113</v>
      </c>
      <c r="K64" s="37">
        <f>+IF((K60-K61)&lt;0,(K60-K61),0)</f>
        <v>-37593386</v>
      </c>
    </row>
    <row r="65" spans="1:11" ht="12.75">
      <c r="A65" s="217" t="s">
        <v>115</v>
      </c>
      <c r="B65" s="217"/>
      <c r="C65" s="217"/>
      <c r="D65" s="217"/>
      <c r="E65" s="217"/>
      <c r="F65" s="217"/>
      <c r="G65" s="15">
        <v>182</v>
      </c>
      <c r="H65" s="33">
        <v>-8867392</v>
      </c>
      <c r="I65" s="33">
        <v>-8867392</v>
      </c>
      <c r="J65" s="33">
        <v>-4346161</v>
      </c>
      <c r="K65" s="33">
        <v>-4346161</v>
      </c>
    </row>
    <row r="66" spans="1:11" ht="12.75">
      <c r="A66" s="215" t="s">
        <v>170</v>
      </c>
      <c r="B66" s="215"/>
      <c r="C66" s="215"/>
      <c r="D66" s="215"/>
      <c r="E66" s="215"/>
      <c r="F66" s="215"/>
      <c r="G66" s="20">
        <v>183</v>
      </c>
      <c r="H66" s="37">
        <f>H62-H65</f>
        <v>-41794113</v>
      </c>
      <c r="I66" s="37">
        <f>I62-I65</f>
        <v>-54849144</v>
      </c>
      <c r="J66" s="37">
        <f>J62-J65</f>
        <v>-22171952</v>
      </c>
      <c r="K66" s="37">
        <f>K62-K65</f>
        <v>-33247225</v>
      </c>
    </row>
    <row r="67" spans="1:11" ht="12.75">
      <c r="A67" s="216" t="s">
        <v>171</v>
      </c>
      <c r="B67" s="216"/>
      <c r="C67" s="216"/>
      <c r="D67" s="216"/>
      <c r="E67" s="216"/>
      <c r="F67" s="216"/>
      <c r="G67" s="20">
        <v>184</v>
      </c>
      <c r="H67" s="37">
        <f>+IF((H62-H65)&gt;0,(H62-H65),0)</f>
        <v>0</v>
      </c>
      <c r="I67" s="37">
        <f>+IF((I62-I65)&gt;0,(I62-I65),0)</f>
        <v>0</v>
      </c>
      <c r="J67" s="37">
        <f>+IF((J62-J65)&gt;0,(J62-J65),0)</f>
        <v>0</v>
      </c>
      <c r="K67" s="37">
        <f>+IF((K62-K65)&gt;0,(K62-K65),0)</f>
        <v>0</v>
      </c>
    </row>
    <row r="68" spans="1:11" ht="12.75">
      <c r="A68" s="216" t="s">
        <v>172</v>
      </c>
      <c r="B68" s="216"/>
      <c r="C68" s="216"/>
      <c r="D68" s="216"/>
      <c r="E68" s="216"/>
      <c r="F68" s="216"/>
      <c r="G68" s="20">
        <v>185</v>
      </c>
      <c r="H68" s="37">
        <f>+IF((H62-H65)&lt;0,(H62-H65),0)</f>
        <v>-41794113</v>
      </c>
      <c r="I68" s="37">
        <f>+IF((I62-I65)&lt;0,(I62-I65),0)</f>
        <v>-54849144</v>
      </c>
      <c r="J68" s="37">
        <f>+IF((J62-J65)&lt;0,(J62-J65),0)</f>
        <v>-22171952</v>
      </c>
      <c r="K68" s="37">
        <f>+IF((K62-K65)&lt;0,(K62-K65),0)</f>
        <v>-33247225</v>
      </c>
    </row>
    <row r="69" spans="1:11" ht="12.75">
      <c r="A69" s="204" t="s">
        <v>173</v>
      </c>
      <c r="B69" s="204"/>
      <c r="C69" s="204"/>
      <c r="D69" s="204"/>
      <c r="E69" s="204"/>
      <c r="F69" s="204"/>
      <c r="G69" s="213"/>
      <c r="H69" s="213"/>
      <c r="I69" s="213"/>
      <c r="J69" s="214"/>
      <c r="K69" s="214"/>
    </row>
    <row r="70" spans="1:11" ht="21.75" customHeight="1">
      <c r="A70" s="215" t="s">
        <v>174</v>
      </c>
      <c r="B70" s="215"/>
      <c r="C70" s="215"/>
      <c r="D70" s="215"/>
      <c r="E70" s="215"/>
      <c r="F70" s="215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7" t="s">
        <v>177</v>
      </c>
      <c r="B73" s="217"/>
      <c r="C73" s="217"/>
      <c r="D73" s="217"/>
      <c r="E73" s="217"/>
      <c r="F73" s="217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6" t="s">
        <v>178</v>
      </c>
      <c r="B74" s="216"/>
      <c r="C74" s="216"/>
      <c r="D74" s="216"/>
      <c r="E74" s="216"/>
      <c r="F74" s="216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6" t="s">
        <v>179</v>
      </c>
      <c r="B75" s="216"/>
      <c r="C75" s="216"/>
      <c r="D75" s="216"/>
      <c r="E75" s="216"/>
      <c r="F75" s="216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204" t="s">
        <v>180</v>
      </c>
      <c r="B76" s="204"/>
      <c r="C76" s="204"/>
      <c r="D76" s="204"/>
      <c r="E76" s="204"/>
      <c r="F76" s="204"/>
      <c r="G76" s="213"/>
      <c r="H76" s="213"/>
      <c r="I76" s="213"/>
      <c r="J76" s="214"/>
      <c r="K76" s="214"/>
    </row>
    <row r="77" spans="1:11" ht="12.75">
      <c r="A77" s="215" t="s">
        <v>181</v>
      </c>
      <c r="B77" s="215"/>
      <c r="C77" s="215"/>
      <c r="D77" s="215"/>
      <c r="E77" s="215"/>
      <c r="F77" s="215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5" t="s">
        <v>184</v>
      </c>
      <c r="B80" s="215"/>
      <c r="C80" s="215"/>
      <c r="D80" s="215"/>
      <c r="E80" s="215"/>
      <c r="F80" s="215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5" t="s">
        <v>185</v>
      </c>
      <c r="B81" s="215"/>
      <c r="C81" s="215"/>
      <c r="D81" s="215"/>
      <c r="E81" s="215"/>
      <c r="F81" s="215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6" t="s">
        <v>186</v>
      </c>
      <c r="B82" s="216"/>
      <c r="C82" s="216"/>
      <c r="D82" s="216"/>
      <c r="E82" s="216"/>
      <c r="F82" s="216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6" t="s">
        <v>187</v>
      </c>
      <c r="B83" s="216"/>
      <c r="C83" s="216"/>
      <c r="D83" s="216"/>
      <c r="E83" s="216"/>
      <c r="F83" s="216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204" t="s">
        <v>116</v>
      </c>
      <c r="B84" s="204"/>
      <c r="C84" s="204"/>
      <c r="D84" s="204"/>
      <c r="E84" s="204"/>
      <c r="F84" s="204"/>
      <c r="G84" s="213"/>
      <c r="H84" s="213"/>
      <c r="I84" s="213"/>
      <c r="J84" s="214"/>
      <c r="K84" s="214"/>
    </row>
    <row r="85" spans="1:11" ht="12.75">
      <c r="A85" s="208" t="s">
        <v>188</v>
      </c>
      <c r="B85" s="208"/>
      <c r="C85" s="208"/>
      <c r="D85" s="208"/>
      <c r="E85" s="208"/>
      <c r="F85" s="208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09" t="s">
        <v>189</v>
      </c>
      <c r="B86" s="209"/>
      <c r="C86" s="209"/>
      <c r="D86" s="209"/>
      <c r="E86" s="209"/>
      <c r="F86" s="209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09" t="s">
        <v>190</v>
      </c>
      <c r="B87" s="209"/>
      <c r="C87" s="209"/>
      <c r="D87" s="209"/>
      <c r="E87" s="209"/>
      <c r="F87" s="209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18" t="s">
        <v>118</v>
      </c>
      <c r="B88" s="218"/>
      <c r="C88" s="218"/>
      <c r="D88" s="218"/>
      <c r="E88" s="218"/>
      <c r="F88" s="218"/>
      <c r="G88" s="219"/>
      <c r="H88" s="219"/>
      <c r="I88" s="219"/>
      <c r="J88" s="214"/>
      <c r="K88" s="214"/>
    </row>
    <row r="89" spans="1:11" ht="12.75">
      <c r="A89" s="187" t="s">
        <v>191</v>
      </c>
      <c r="B89" s="187"/>
      <c r="C89" s="187"/>
      <c r="D89" s="187"/>
      <c r="E89" s="187"/>
      <c r="F89" s="187"/>
      <c r="G89" s="15">
        <v>202</v>
      </c>
      <c r="H89" s="40">
        <v>-41794113</v>
      </c>
      <c r="I89" s="40">
        <v>-54849145</v>
      </c>
      <c r="J89" s="40">
        <v>-22171952</v>
      </c>
      <c r="K89" s="40">
        <v>-33247225</v>
      </c>
    </row>
    <row r="90" spans="1:11" ht="24" customHeight="1">
      <c r="A90" s="207" t="s">
        <v>192</v>
      </c>
      <c r="B90" s="207"/>
      <c r="C90" s="207"/>
      <c r="D90" s="207"/>
      <c r="E90" s="207"/>
      <c r="F90" s="207"/>
      <c r="G90" s="20">
        <v>203</v>
      </c>
      <c r="H90" s="39">
        <f>SUM(H91:H98)</f>
        <v>400533</v>
      </c>
      <c r="I90" s="39">
        <f>SUM(I91:I98)</f>
        <v>-228276</v>
      </c>
      <c r="J90" s="39">
        <f>SUM(J91:J98)</f>
        <v>368443</v>
      </c>
      <c r="K90" s="39">
        <f>SUM(K91:K98)</f>
        <v>-7175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400533</v>
      </c>
      <c r="I93" s="40">
        <v>-228276</v>
      </c>
      <c r="J93" s="40">
        <v>368443</v>
      </c>
      <c r="K93" s="40">
        <v>-7175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87" t="s">
        <v>119</v>
      </c>
      <c r="B99" s="187"/>
      <c r="C99" s="187"/>
      <c r="D99" s="187"/>
      <c r="E99" s="187"/>
      <c r="F99" s="187"/>
      <c r="G99" s="15">
        <v>212</v>
      </c>
      <c r="H99" s="40">
        <v>72096</v>
      </c>
      <c r="I99" s="40">
        <v>-41090</v>
      </c>
      <c r="J99" s="40">
        <v>66320</v>
      </c>
      <c r="K99" s="40">
        <v>-1292</v>
      </c>
    </row>
    <row r="100" spans="1:11" ht="22.5" customHeight="1">
      <c r="A100" s="207" t="s">
        <v>201</v>
      </c>
      <c r="B100" s="207"/>
      <c r="C100" s="207"/>
      <c r="D100" s="207"/>
      <c r="E100" s="207"/>
      <c r="F100" s="207"/>
      <c r="G100" s="20">
        <v>213</v>
      </c>
      <c r="H100" s="39">
        <f>H90-H99</f>
        <v>328437</v>
      </c>
      <c r="I100" s="39">
        <f>I90-I99</f>
        <v>-187186</v>
      </c>
      <c r="J100" s="39">
        <f>J90-J99</f>
        <v>302123</v>
      </c>
      <c r="K100" s="39">
        <f>K90-K99</f>
        <v>-5883</v>
      </c>
    </row>
    <row r="101" spans="1:11" ht="12.75">
      <c r="A101" s="207" t="s">
        <v>202</v>
      </c>
      <c r="B101" s="207"/>
      <c r="C101" s="207"/>
      <c r="D101" s="207"/>
      <c r="E101" s="207"/>
      <c r="F101" s="207"/>
      <c r="G101" s="20">
        <v>214</v>
      </c>
      <c r="H101" s="39">
        <f>H89+H100</f>
        <v>-41465676</v>
      </c>
      <c r="I101" s="39">
        <f>I89+I100</f>
        <v>-55036331</v>
      </c>
      <c r="J101" s="39">
        <f>J89+J100</f>
        <v>-21869829</v>
      </c>
      <c r="K101" s="39">
        <f>K89+K100</f>
        <v>-33253108</v>
      </c>
    </row>
    <row r="102" spans="1:11" ht="12.75">
      <c r="A102" s="204" t="s">
        <v>203</v>
      </c>
      <c r="B102" s="204"/>
      <c r="C102" s="204"/>
      <c r="D102" s="204"/>
      <c r="E102" s="204"/>
      <c r="F102" s="204"/>
      <c r="G102" s="213"/>
      <c r="H102" s="213"/>
      <c r="I102" s="213"/>
      <c r="J102" s="214"/>
      <c r="K102" s="214"/>
    </row>
    <row r="103" spans="1:11" ht="12.75">
      <c r="A103" s="208" t="s">
        <v>204</v>
      </c>
      <c r="B103" s="208"/>
      <c r="C103" s="208"/>
      <c r="D103" s="208"/>
      <c r="E103" s="208"/>
      <c r="F103" s="208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09" t="s">
        <v>117</v>
      </c>
      <c r="B104" s="209"/>
      <c r="C104" s="209"/>
      <c r="D104" s="209"/>
      <c r="E104" s="209"/>
      <c r="F104" s="209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09" t="s">
        <v>205</v>
      </c>
      <c r="B105" s="209"/>
      <c r="C105" s="209"/>
      <c r="D105" s="209"/>
      <c r="E105" s="209"/>
      <c r="F105" s="209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  <mergeCell ref="A5:F6"/>
    <mergeCell ref="G5:G6"/>
    <mergeCell ref="H5:I5"/>
    <mergeCell ref="J5:K5"/>
    <mergeCell ref="A3:K3"/>
    <mergeCell ref="A4:K4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31:F31"/>
    <mergeCell ref="A43:F43"/>
    <mergeCell ref="A38:F38"/>
    <mergeCell ref="A39:F39"/>
    <mergeCell ref="A40:F40"/>
    <mergeCell ref="A44:F44"/>
    <mergeCell ref="A42:F4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14:F14"/>
    <mergeCell ref="A15:F15"/>
    <mergeCell ref="A16:F16"/>
    <mergeCell ref="A17:F17"/>
    <mergeCell ref="A18:F18"/>
    <mergeCell ref="A19:F19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110" zoomScaleSheetLayoutView="110" zoomScalePageLayoutView="0" workbookViewId="0" topLeftCell="A1">
      <selection activeCell="I59" sqref="A1:I59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3" t="s">
        <v>206</v>
      </c>
      <c r="B1" s="264"/>
      <c r="C1" s="264"/>
      <c r="D1" s="264"/>
      <c r="E1" s="264"/>
      <c r="F1" s="264"/>
      <c r="G1" s="264"/>
      <c r="H1" s="264"/>
      <c r="I1" s="264"/>
    </row>
    <row r="2" spans="1:9" ht="12.75">
      <c r="A2" s="220" t="s">
        <v>453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266" t="s">
        <v>355</v>
      </c>
      <c r="B3" s="267"/>
      <c r="C3" s="267"/>
      <c r="D3" s="267"/>
      <c r="E3" s="267"/>
      <c r="F3" s="267"/>
      <c r="G3" s="267"/>
      <c r="H3" s="267"/>
      <c r="I3" s="267"/>
    </row>
    <row r="4" spans="1:9" ht="12.75">
      <c r="A4" s="265" t="s">
        <v>450</v>
      </c>
      <c r="B4" s="197"/>
      <c r="C4" s="197"/>
      <c r="D4" s="197"/>
      <c r="E4" s="197"/>
      <c r="F4" s="197"/>
      <c r="G4" s="197"/>
      <c r="H4" s="197"/>
      <c r="I4" s="198"/>
    </row>
    <row r="5" spans="1:9" ht="24" thickBot="1">
      <c r="A5" s="268" t="s">
        <v>2</v>
      </c>
      <c r="B5" s="269"/>
      <c r="C5" s="269"/>
      <c r="D5" s="269"/>
      <c r="E5" s="269"/>
      <c r="F5" s="270"/>
      <c r="G5" s="22" t="s">
        <v>107</v>
      </c>
      <c r="H5" s="41" t="s">
        <v>380</v>
      </c>
      <c r="I5" s="41" t="s">
        <v>347</v>
      </c>
    </row>
    <row r="6" spans="1:9" ht="12.75">
      <c r="A6" s="260">
        <v>1</v>
      </c>
      <c r="B6" s="261"/>
      <c r="C6" s="261"/>
      <c r="D6" s="261"/>
      <c r="E6" s="261"/>
      <c r="F6" s="262"/>
      <c r="G6" s="23">
        <v>2</v>
      </c>
      <c r="H6" s="42" t="s">
        <v>207</v>
      </c>
      <c r="I6" s="42" t="s">
        <v>208</v>
      </c>
    </row>
    <row r="7" spans="1:9" ht="12.75">
      <c r="A7" s="251" t="s">
        <v>209</v>
      </c>
      <c r="B7" s="252"/>
      <c r="C7" s="252"/>
      <c r="D7" s="252"/>
      <c r="E7" s="252"/>
      <c r="F7" s="252"/>
      <c r="G7" s="252"/>
      <c r="H7" s="252"/>
      <c r="I7" s="253"/>
    </row>
    <row r="8" spans="1:9" ht="12.75" customHeight="1">
      <c r="A8" s="242" t="s">
        <v>210</v>
      </c>
      <c r="B8" s="243"/>
      <c r="C8" s="243"/>
      <c r="D8" s="243"/>
      <c r="E8" s="243"/>
      <c r="F8" s="244"/>
      <c r="G8" s="24">
        <v>1</v>
      </c>
      <c r="H8" s="43">
        <v>-50661505</v>
      </c>
      <c r="I8" s="43">
        <v>-26518113</v>
      </c>
    </row>
    <row r="9" spans="1:9" ht="12.75" customHeight="1">
      <c r="A9" s="254" t="s">
        <v>211</v>
      </c>
      <c r="B9" s="255"/>
      <c r="C9" s="255"/>
      <c r="D9" s="255"/>
      <c r="E9" s="255"/>
      <c r="F9" s="256"/>
      <c r="G9" s="25">
        <v>2</v>
      </c>
      <c r="H9" s="44">
        <f>H10+H11+H12+H13+H14+H15+H16+H17</f>
        <v>76955278</v>
      </c>
      <c r="I9" s="44">
        <f>I10+I11+I12+I13+I14+I15+I16+I17</f>
        <v>63010414</v>
      </c>
    </row>
    <row r="10" spans="1:9" ht="12.75" customHeight="1">
      <c r="A10" s="257" t="s">
        <v>212</v>
      </c>
      <c r="B10" s="258"/>
      <c r="C10" s="258"/>
      <c r="D10" s="258"/>
      <c r="E10" s="258"/>
      <c r="F10" s="259"/>
      <c r="G10" s="26">
        <v>3</v>
      </c>
      <c r="H10" s="45">
        <v>21749993</v>
      </c>
      <c r="I10" s="45">
        <v>18941856</v>
      </c>
    </row>
    <row r="11" spans="1:9" ht="21.75" customHeight="1">
      <c r="A11" s="257" t="s">
        <v>213</v>
      </c>
      <c r="B11" s="258"/>
      <c r="C11" s="258"/>
      <c r="D11" s="258"/>
      <c r="E11" s="258"/>
      <c r="F11" s="259"/>
      <c r="G11" s="26">
        <v>4</v>
      </c>
      <c r="H11" s="45">
        <v>-6330</v>
      </c>
      <c r="I11" s="45">
        <v>-255156</v>
      </c>
    </row>
    <row r="12" spans="1:9" ht="23.25" customHeight="1">
      <c r="A12" s="257" t="s">
        <v>214</v>
      </c>
      <c r="B12" s="258"/>
      <c r="C12" s="258"/>
      <c r="D12" s="258"/>
      <c r="E12" s="258"/>
      <c r="F12" s="259"/>
      <c r="G12" s="26">
        <v>5</v>
      </c>
      <c r="H12" s="45">
        <v>51967351</v>
      </c>
      <c r="I12" s="45">
        <v>40359937</v>
      </c>
    </row>
    <row r="13" spans="1:9" ht="12.75" customHeight="1">
      <c r="A13" s="257" t="s">
        <v>215</v>
      </c>
      <c r="B13" s="258"/>
      <c r="C13" s="258"/>
      <c r="D13" s="258"/>
      <c r="E13" s="258"/>
      <c r="F13" s="259"/>
      <c r="G13" s="26">
        <v>6</v>
      </c>
      <c r="H13" s="45">
        <v>-4116397</v>
      </c>
      <c r="I13" s="45">
        <v>-2176842</v>
      </c>
    </row>
    <row r="14" spans="1:9" ht="12.75" customHeight="1">
      <c r="A14" s="257" t="s">
        <v>216</v>
      </c>
      <c r="B14" s="258"/>
      <c r="C14" s="258"/>
      <c r="D14" s="258"/>
      <c r="E14" s="258"/>
      <c r="F14" s="259"/>
      <c r="G14" s="26">
        <v>7</v>
      </c>
      <c r="H14" s="45">
        <v>6114528</v>
      </c>
      <c r="I14" s="45">
        <v>4962979</v>
      </c>
    </row>
    <row r="15" spans="1:9" ht="12.75" customHeight="1">
      <c r="A15" s="257" t="s">
        <v>217</v>
      </c>
      <c r="B15" s="258"/>
      <c r="C15" s="258"/>
      <c r="D15" s="258"/>
      <c r="E15" s="258"/>
      <c r="F15" s="259"/>
      <c r="G15" s="26">
        <v>8</v>
      </c>
      <c r="H15" s="45">
        <v>0</v>
      </c>
      <c r="I15" s="45">
        <v>0</v>
      </c>
    </row>
    <row r="16" spans="1:9" ht="12.75" customHeight="1">
      <c r="A16" s="257" t="s">
        <v>218</v>
      </c>
      <c r="B16" s="258"/>
      <c r="C16" s="258"/>
      <c r="D16" s="258"/>
      <c r="E16" s="258"/>
      <c r="F16" s="259"/>
      <c r="G16" s="26">
        <v>9</v>
      </c>
      <c r="H16" s="45">
        <v>-1804977</v>
      </c>
      <c r="I16" s="45">
        <v>328249</v>
      </c>
    </row>
    <row r="17" spans="1:9" ht="24.75" customHeight="1">
      <c r="A17" s="257" t="s">
        <v>219</v>
      </c>
      <c r="B17" s="258"/>
      <c r="C17" s="258"/>
      <c r="D17" s="258"/>
      <c r="E17" s="258"/>
      <c r="F17" s="259"/>
      <c r="G17" s="26">
        <v>10</v>
      </c>
      <c r="H17" s="45">
        <v>3051110</v>
      </c>
      <c r="I17" s="45">
        <v>849391</v>
      </c>
    </row>
    <row r="18" spans="1:9" ht="27.75" customHeight="1">
      <c r="A18" s="248" t="s">
        <v>390</v>
      </c>
      <c r="B18" s="249"/>
      <c r="C18" s="249"/>
      <c r="D18" s="249"/>
      <c r="E18" s="249"/>
      <c r="F18" s="250"/>
      <c r="G18" s="25">
        <v>11</v>
      </c>
      <c r="H18" s="44">
        <f>H8+H9</f>
        <v>26293773</v>
      </c>
      <c r="I18" s="44">
        <f>I8+I9</f>
        <v>36492301</v>
      </c>
    </row>
    <row r="19" spans="1:9" ht="12.75" customHeight="1">
      <c r="A19" s="254" t="s">
        <v>220</v>
      </c>
      <c r="B19" s="255"/>
      <c r="C19" s="255"/>
      <c r="D19" s="255"/>
      <c r="E19" s="255"/>
      <c r="F19" s="256"/>
      <c r="G19" s="25">
        <v>12</v>
      </c>
      <c r="H19" s="44">
        <f>H20+H21+H22+H23</f>
        <v>-8258050</v>
      </c>
      <c r="I19" s="44">
        <f>I20+I21+I22+I23</f>
        <v>8327742</v>
      </c>
    </row>
    <row r="20" spans="1:9" ht="12.75" customHeight="1">
      <c r="A20" s="257" t="s">
        <v>221</v>
      </c>
      <c r="B20" s="258"/>
      <c r="C20" s="258"/>
      <c r="D20" s="258"/>
      <c r="E20" s="258"/>
      <c r="F20" s="259"/>
      <c r="G20" s="26">
        <v>13</v>
      </c>
      <c r="H20" s="45">
        <v>-9421797</v>
      </c>
      <c r="I20" s="45">
        <v>-1531502</v>
      </c>
    </row>
    <row r="21" spans="1:9" ht="12.75" customHeight="1">
      <c r="A21" s="257" t="s">
        <v>222</v>
      </c>
      <c r="B21" s="258"/>
      <c r="C21" s="258"/>
      <c r="D21" s="258"/>
      <c r="E21" s="258"/>
      <c r="F21" s="259"/>
      <c r="G21" s="26">
        <v>14</v>
      </c>
      <c r="H21" s="45">
        <v>-1714548</v>
      </c>
      <c r="I21" s="45">
        <v>6703637</v>
      </c>
    </row>
    <row r="22" spans="1:9" ht="12.75" customHeight="1">
      <c r="A22" s="257" t="s">
        <v>223</v>
      </c>
      <c r="B22" s="258"/>
      <c r="C22" s="258"/>
      <c r="D22" s="258"/>
      <c r="E22" s="258"/>
      <c r="F22" s="259"/>
      <c r="G22" s="26">
        <v>15</v>
      </c>
      <c r="H22" s="45">
        <v>2893295</v>
      </c>
      <c r="I22" s="45">
        <v>3204184</v>
      </c>
    </row>
    <row r="23" spans="1:9" ht="12.75" customHeight="1">
      <c r="A23" s="257" t="s">
        <v>224</v>
      </c>
      <c r="B23" s="258"/>
      <c r="C23" s="258"/>
      <c r="D23" s="258"/>
      <c r="E23" s="258"/>
      <c r="F23" s="259"/>
      <c r="G23" s="26">
        <v>16</v>
      </c>
      <c r="H23" s="45">
        <v>-15000</v>
      </c>
      <c r="I23" s="45">
        <v>-48577</v>
      </c>
    </row>
    <row r="24" spans="1:9" ht="12.75" customHeight="1">
      <c r="A24" s="248" t="s">
        <v>225</v>
      </c>
      <c r="B24" s="249"/>
      <c r="C24" s="249"/>
      <c r="D24" s="249"/>
      <c r="E24" s="249"/>
      <c r="F24" s="250"/>
      <c r="G24" s="25">
        <v>17</v>
      </c>
      <c r="H24" s="44">
        <f>H18+H19</f>
        <v>18035723</v>
      </c>
      <c r="I24" s="44">
        <f>I18+I19</f>
        <v>44820043</v>
      </c>
    </row>
    <row r="25" spans="1:9" ht="12.75" customHeight="1">
      <c r="A25" s="236" t="s">
        <v>226</v>
      </c>
      <c r="B25" s="237"/>
      <c r="C25" s="237"/>
      <c r="D25" s="237"/>
      <c r="E25" s="237"/>
      <c r="F25" s="238"/>
      <c r="G25" s="26">
        <v>18</v>
      </c>
      <c r="H25" s="45">
        <v>-6612357</v>
      </c>
      <c r="I25" s="45">
        <v>-4882557</v>
      </c>
    </row>
    <row r="26" spans="1:9" ht="12.75" customHeight="1">
      <c r="A26" s="236" t="s">
        <v>227</v>
      </c>
      <c r="B26" s="237"/>
      <c r="C26" s="237"/>
      <c r="D26" s="237"/>
      <c r="E26" s="237"/>
      <c r="F26" s="238"/>
      <c r="G26" s="26">
        <v>19</v>
      </c>
      <c r="H26" s="45">
        <v>-4716333</v>
      </c>
      <c r="I26" s="45">
        <v>-1760672</v>
      </c>
    </row>
    <row r="27" spans="1:9" ht="25.5" customHeight="1">
      <c r="A27" s="233" t="s">
        <v>228</v>
      </c>
      <c r="B27" s="234"/>
      <c r="C27" s="234"/>
      <c r="D27" s="234"/>
      <c r="E27" s="234"/>
      <c r="F27" s="235"/>
      <c r="G27" s="27">
        <v>20</v>
      </c>
      <c r="H27" s="46">
        <f>H24+H25+H26</f>
        <v>6707033</v>
      </c>
      <c r="I27" s="46">
        <f>I24+I25+I26</f>
        <v>38176814</v>
      </c>
    </row>
    <row r="28" spans="1:9" ht="12.75">
      <c r="A28" s="251" t="s">
        <v>229</v>
      </c>
      <c r="B28" s="252"/>
      <c r="C28" s="252"/>
      <c r="D28" s="252"/>
      <c r="E28" s="252"/>
      <c r="F28" s="252"/>
      <c r="G28" s="252"/>
      <c r="H28" s="252"/>
      <c r="I28" s="253"/>
    </row>
    <row r="29" spans="1:9" ht="30" customHeight="1">
      <c r="A29" s="242" t="s">
        <v>230</v>
      </c>
      <c r="B29" s="243"/>
      <c r="C29" s="243"/>
      <c r="D29" s="243"/>
      <c r="E29" s="243"/>
      <c r="F29" s="244"/>
      <c r="G29" s="24">
        <v>21</v>
      </c>
      <c r="H29" s="47">
        <v>22600</v>
      </c>
      <c r="I29" s="47">
        <v>259105</v>
      </c>
    </row>
    <row r="30" spans="1:9" ht="12.75" customHeight="1">
      <c r="A30" s="236" t="s">
        <v>231</v>
      </c>
      <c r="B30" s="237"/>
      <c r="C30" s="237"/>
      <c r="D30" s="237"/>
      <c r="E30" s="237"/>
      <c r="F30" s="238"/>
      <c r="G30" s="26">
        <v>22</v>
      </c>
      <c r="H30" s="48">
        <v>63327982</v>
      </c>
      <c r="I30" s="48">
        <v>0</v>
      </c>
    </row>
    <row r="31" spans="1:9" ht="12.75" customHeight="1">
      <c r="A31" s="236" t="s">
        <v>232</v>
      </c>
      <c r="B31" s="237"/>
      <c r="C31" s="237"/>
      <c r="D31" s="237"/>
      <c r="E31" s="237"/>
      <c r="F31" s="238"/>
      <c r="G31" s="26">
        <v>23</v>
      </c>
      <c r="H31" s="48">
        <v>1606870</v>
      </c>
      <c r="I31" s="48">
        <v>313065</v>
      </c>
    </row>
    <row r="32" spans="1:9" ht="12.75" customHeight="1">
      <c r="A32" s="236" t="s">
        <v>233</v>
      </c>
      <c r="B32" s="237"/>
      <c r="C32" s="237"/>
      <c r="D32" s="237"/>
      <c r="E32" s="237"/>
      <c r="F32" s="238"/>
      <c r="G32" s="26">
        <v>24</v>
      </c>
      <c r="H32" s="48">
        <v>0</v>
      </c>
      <c r="I32" s="48">
        <v>0</v>
      </c>
    </row>
    <row r="33" spans="1:9" ht="12.75" customHeight="1">
      <c r="A33" s="236" t="s">
        <v>234</v>
      </c>
      <c r="B33" s="237"/>
      <c r="C33" s="237"/>
      <c r="D33" s="237"/>
      <c r="E33" s="237"/>
      <c r="F33" s="238"/>
      <c r="G33" s="26">
        <v>25</v>
      </c>
      <c r="H33" s="48">
        <v>7020000</v>
      </c>
      <c r="I33" s="48">
        <v>10705671</v>
      </c>
    </row>
    <row r="34" spans="1:9" ht="12.75" customHeight="1">
      <c r="A34" s="236" t="s">
        <v>235</v>
      </c>
      <c r="B34" s="237"/>
      <c r="C34" s="237"/>
      <c r="D34" s="237"/>
      <c r="E34" s="237"/>
      <c r="F34" s="238"/>
      <c r="G34" s="26">
        <v>26</v>
      </c>
      <c r="H34" s="48">
        <v>385609</v>
      </c>
      <c r="I34" s="48">
        <v>29074063</v>
      </c>
    </row>
    <row r="35" spans="1:9" ht="26.25" customHeight="1">
      <c r="A35" s="248" t="s">
        <v>236</v>
      </c>
      <c r="B35" s="249"/>
      <c r="C35" s="249"/>
      <c r="D35" s="249"/>
      <c r="E35" s="249"/>
      <c r="F35" s="250"/>
      <c r="G35" s="25">
        <v>27</v>
      </c>
      <c r="H35" s="49">
        <f>H29+H30+H31+H32+H33+H34</f>
        <v>72363061</v>
      </c>
      <c r="I35" s="49">
        <f>I29+I30+I31+I32+I33+I34</f>
        <v>40351904</v>
      </c>
    </row>
    <row r="36" spans="1:9" ht="22.5" customHeight="1">
      <c r="A36" s="236" t="s">
        <v>237</v>
      </c>
      <c r="B36" s="237"/>
      <c r="C36" s="237"/>
      <c r="D36" s="237"/>
      <c r="E36" s="237"/>
      <c r="F36" s="238"/>
      <c r="G36" s="26">
        <v>28</v>
      </c>
      <c r="H36" s="48">
        <v>-6977160</v>
      </c>
      <c r="I36" s="48">
        <v>-17002510</v>
      </c>
    </row>
    <row r="37" spans="1:9" ht="12.75" customHeight="1">
      <c r="A37" s="236" t="s">
        <v>238</v>
      </c>
      <c r="B37" s="237"/>
      <c r="C37" s="237"/>
      <c r="D37" s="237"/>
      <c r="E37" s="237"/>
      <c r="F37" s="238"/>
      <c r="G37" s="26">
        <v>29</v>
      </c>
      <c r="H37" s="45">
        <v>0</v>
      </c>
      <c r="I37" s="45">
        <v>0</v>
      </c>
    </row>
    <row r="38" spans="1:9" ht="12.75" customHeight="1">
      <c r="A38" s="236" t="s">
        <v>239</v>
      </c>
      <c r="B38" s="237"/>
      <c r="C38" s="237"/>
      <c r="D38" s="237"/>
      <c r="E38" s="237"/>
      <c r="F38" s="238"/>
      <c r="G38" s="26">
        <v>30</v>
      </c>
      <c r="H38" s="48">
        <v>-10000000</v>
      </c>
      <c r="I38" s="45">
        <v>-6000</v>
      </c>
    </row>
    <row r="39" spans="1:9" ht="12.75" customHeight="1">
      <c r="A39" s="236" t="s">
        <v>240</v>
      </c>
      <c r="B39" s="237"/>
      <c r="C39" s="237"/>
      <c r="D39" s="237"/>
      <c r="E39" s="237"/>
      <c r="F39" s="238"/>
      <c r="G39" s="26">
        <v>31</v>
      </c>
      <c r="H39" s="45">
        <v>-65539</v>
      </c>
      <c r="I39" s="45">
        <v>0</v>
      </c>
    </row>
    <row r="40" spans="1:9" ht="12.75" customHeight="1">
      <c r="A40" s="236" t="s">
        <v>241</v>
      </c>
      <c r="B40" s="237"/>
      <c r="C40" s="237"/>
      <c r="D40" s="237"/>
      <c r="E40" s="237"/>
      <c r="F40" s="238"/>
      <c r="G40" s="26">
        <v>32</v>
      </c>
      <c r="H40" s="45">
        <v>0</v>
      </c>
      <c r="I40" s="45">
        <v>0</v>
      </c>
    </row>
    <row r="41" spans="1:9" ht="24" customHeight="1">
      <c r="A41" s="248" t="s">
        <v>242</v>
      </c>
      <c r="B41" s="249"/>
      <c r="C41" s="249"/>
      <c r="D41" s="249"/>
      <c r="E41" s="249"/>
      <c r="F41" s="250"/>
      <c r="G41" s="25">
        <v>33</v>
      </c>
      <c r="H41" s="49">
        <f>H36+H37+H38+H39+H40</f>
        <v>-17042699</v>
      </c>
      <c r="I41" s="49">
        <f>I36+I37+I38+I39+I40</f>
        <v>-17008510</v>
      </c>
    </row>
    <row r="42" spans="1:9" ht="29.25" customHeight="1">
      <c r="A42" s="233" t="s">
        <v>243</v>
      </c>
      <c r="B42" s="234"/>
      <c r="C42" s="234"/>
      <c r="D42" s="234"/>
      <c r="E42" s="234"/>
      <c r="F42" s="235"/>
      <c r="G42" s="27">
        <v>34</v>
      </c>
      <c r="H42" s="50">
        <f>H35+H41</f>
        <v>55320362</v>
      </c>
      <c r="I42" s="50">
        <f>I35+I41</f>
        <v>23343394</v>
      </c>
    </row>
    <row r="43" spans="1:9" ht="12.75">
      <c r="A43" s="251" t="s">
        <v>244</v>
      </c>
      <c r="B43" s="252"/>
      <c r="C43" s="252"/>
      <c r="D43" s="252"/>
      <c r="E43" s="252"/>
      <c r="F43" s="252"/>
      <c r="G43" s="252"/>
      <c r="H43" s="252"/>
      <c r="I43" s="253"/>
    </row>
    <row r="44" spans="1:9" ht="12.75" customHeight="1">
      <c r="A44" s="242" t="s">
        <v>245</v>
      </c>
      <c r="B44" s="243"/>
      <c r="C44" s="243"/>
      <c r="D44" s="243"/>
      <c r="E44" s="243"/>
      <c r="F44" s="244"/>
      <c r="G44" s="24">
        <v>35</v>
      </c>
      <c r="H44" s="45">
        <v>0</v>
      </c>
      <c r="I44" s="45">
        <v>0</v>
      </c>
    </row>
    <row r="45" spans="1:9" ht="24.75" customHeight="1">
      <c r="A45" s="236" t="s">
        <v>246</v>
      </c>
      <c r="B45" s="237"/>
      <c r="C45" s="237"/>
      <c r="D45" s="237"/>
      <c r="E45" s="237"/>
      <c r="F45" s="238"/>
      <c r="G45" s="26">
        <v>36</v>
      </c>
      <c r="H45" s="45">
        <v>0</v>
      </c>
      <c r="I45" s="45">
        <v>0</v>
      </c>
    </row>
    <row r="46" spans="1:9" ht="12.75" customHeight="1">
      <c r="A46" s="236" t="s">
        <v>247</v>
      </c>
      <c r="B46" s="237"/>
      <c r="C46" s="237"/>
      <c r="D46" s="237"/>
      <c r="E46" s="237"/>
      <c r="F46" s="238"/>
      <c r="G46" s="26">
        <v>37</v>
      </c>
      <c r="H46" s="48">
        <v>103834596</v>
      </c>
      <c r="I46" s="48">
        <v>23624917</v>
      </c>
    </row>
    <row r="47" spans="1:9" ht="12.75" customHeight="1">
      <c r="A47" s="236" t="s">
        <v>248</v>
      </c>
      <c r="B47" s="237"/>
      <c r="C47" s="237"/>
      <c r="D47" s="237"/>
      <c r="E47" s="237"/>
      <c r="F47" s="238"/>
      <c r="G47" s="26">
        <v>38</v>
      </c>
      <c r="H47" s="45">
        <v>0</v>
      </c>
      <c r="I47" s="45">
        <v>0</v>
      </c>
    </row>
    <row r="48" spans="1:9" ht="21.75" customHeight="1">
      <c r="A48" s="248" t="s">
        <v>249</v>
      </c>
      <c r="B48" s="249"/>
      <c r="C48" s="249"/>
      <c r="D48" s="249"/>
      <c r="E48" s="249"/>
      <c r="F48" s="250"/>
      <c r="G48" s="25">
        <v>39</v>
      </c>
      <c r="H48" s="49">
        <f>H44+H45+H46+H47</f>
        <v>103834596</v>
      </c>
      <c r="I48" s="49">
        <f>I44+I45+I46+I47</f>
        <v>23624917</v>
      </c>
    </row>
    <row r="49" spans="1:9" ht="24" customHeight="1">
      <c r="A49" s="236" t="s">
        <v>389</v>
      </c>
      <c r="B49" s="237"/>
      <c r="C49" s="237"/>
      <c r="D49" s="237"/>
      <c r="E49" s="237"/>
      <c r="F49" s="238"/>
      <c r="G49" s="26">
        <v>40</v>
      </c>
      <c r="H49" s="48">
        <v>-160211142</v>
      </c>
      <c r="I49" s="48">
        <v>-36616836</v>
      </c>
    </row>
    <row r="50" spans="1:9" ht="12.75" customHeight="1">
      <c r="A50" s="236" t="s">
        <v>250</v>
      </c>
      <c r="B50" s="237"/>
      <c r="C50" s="237"/>
      <c r="D50" s="237"/>
      <c r="E50" s="237"/>
      <c r="F50" s="238"/>
      <c r="G50" s="26">
        <v>41</v>
      </c>
      <c r="H50" s="45">
        <v>0</v>
      </c>
      <c r="I50" s="45">
        <v>0</v>
      </c>
    </row>
    <row r="51" spans="1:9" ht="12.75" customHeight="1">
      <c r="A51" s="236" t="s">
        <v>251</v>
      </c>
      <c r="B51" s="237"/>
      <c r="C51" s="237"/>
      <c r="D51" s="237"/>
      <c r="E51" s="237"/>
      <c r="F51" s="238"/>
      <c r="G51" s="26">
        <v>42</v>
      </c>
      <c r="H51" s="48">
        <v>-2840620</v>
      </c>
      <c r="I51" s="48">
        <v>-4852564</v>
      </c>
    </row>
    <row r="52" spans="1:9" ht="22.5" customHeight="1">
      <c r="A52" s="236" t="s">
        <v>252</v>
      </c>
      <c r="B52" s="237"/>
      <c r="C52" s="237"/>
      <c r="D52" s="237"/>
      <c r="E52" s="237"/>
      <c r="F52" s="238"/>
      <c r="G52" s="26">
        <v>43</v>
      </c>
      <c r="H52" s="45">
        <v>0</v>
      </c>
      <c r="I52" s="45">
        <v>0</v>
      </c>
    </row>
    <row r="53" spans="1:9" ht="12.75" customHeight="1">
      <c r="A53" s="236" t="s">
        <v>253</v>
      </c>
      <c r="B53" s="237"/>
      <c r="C53" s="237"/>
      <c r="D53" s="237"/>
      <c r="E53" s="237"/>
      <c r="F53" s="238"/>
      <c r="G53" s="26">
        <v>44</v>
      </c>
      <c r="H53" s="45">
        <v>0</v>
      </c>
      <c r="I53" s="45">
        <v>0</v>
      </c>
    </row>
    <row r="54" spans="1:9" ht="30" customHeight="1">
      <c r="A54" s="248" t="s">
        <v>254</v>
      </c>
      <c r="B54" s="249"/>
      <c r="C54" s="249"/>
      <c r="D54" s="249"/>
      <c r="E54" s="249"/>
      <c r="F54" s="250"/>
      <c r="G54" s="25">
        <v>45</v>
      </c>
      <c r="H54" s="49">
        <f>H49+H50+H51+H52+H53</f>
        <v>-163051762</v>
      </c>
      <c r="I54" s="49">
        <f>I49+I50+I51+I52+I53</f>
        <v>-41469400</v>
      </c>
    </row>
    <row r="55" spans="1:9" ht="29.25" customHeight="1">
      <c r="A55" s="239" t="s">
        <v>255</v>
      </c>
      <c r="B55" s="240"/>
      <c r="C55" s="240"/>
      <c r="D55" s="240"/>
      <c r="E55" s="240"/>
      <c r="F55" s="241"/>
      <c r="G55" s="25">
        <v>46</v>
      </c>
      <c r="H55" s="49">
        <f>H48+H54</f>
        <v>-59217166</v>
      </c>
      <c r="I55" s="49">
        <f>I48+I54</f>
        <v>-17844483</v>
      </c>
    </row>
    <row r="56" spans="1:9" ht="12.75">
      <c r="A56" s="236" t="s">
        <v>256</v>
      </c>
      <c r="B56" s="237"/>
      <c r="C56" s="237"/>
      <c r="D56" s="237"/>
      <c r="E56" s="237"/>
      <c r="F56" s="238"/>
      <c r="G56" s="26">
        <v>47</v>
      </c>
      <c r="H56" s="45">
        <v>0</v>
      </c>
      <c r="I56" s="45">
        <v>0</v>
      </c>
    </row>
    <row r="57" spans="1:9" ht="26.25" customHeight="1">
      <c r="A57" s="239" t="s">
        <v>257</v>
      </c>
      <c r="B57" s="240"/>
      <c r="C57" s="240"/>
      <c r="D57" s="240"/>
      <c r="E57" s="240"/>
      <c r="F57" s="241"/>
      <c r="G57" s="25">
        <v>48</v>
      </c>
      <c r="H57" s="49">
        <f>H27+H42+H55+H56</f>
        <v>2810229</v>
      </c>
      <c r="I57" s="49">
        <f>I27+I42+I55+I56</f>
        <v>43675725</v>
      </c>
    </row>
    <row r="58" spans="1:9" ht="12.75">
      <c r="A58" s="245" t="s">
        <v>258</v>
      </c>
      <c r="B58" s="246"/>
      <c r="C58" s="246"/>
      <c r="D58" s="246"/>
      <c r="E58" s="246"/>
      <c r="F58" s="247"/>
      <c r="G58" s="26">
        <v>49</v>
      </c>
      <c r="H58" s="48">
        <v>2067658</v>
      </c>
      <c r="I58" s="48">
        <v>4877887</v>
      </c>
    </row>
    <row r="59" spans="1:9" ht="30.75" customHeight="1">
      <c r="A59" s="233" t="s">
        <v>259</v>
      </c>
      <c r="B59" s="234"/>
      <c r="C59" s="234"/>
      <c r="D59" s="234"/>
      <c r="E59" s="234"/>
      <c r="F59" s="235"/>
      <c r="G59" s="27">
        <v>50</v>
      </c>
      <c r="H59" s="50">
        <f>H57+H58</f>
        <v>4877887</v>
      </c>
      <c r="I59" s="50">
        <f>I57+I58</f>
        <v>48553612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9:F9"/>
    <mergeCell ref="A10:F10"/>
    <mergeCell ref="A11:F11"/>
    <mergeCell ref="A19:F19"/>
    <mergeCell ref="A22:F22"/>
    <mergeCell ref="A28:I28"/>
    <mergeCell ref="A23:F23"/>
    <mergeCell ref="A24:F24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54:F54"/>
    <mergeCell ref="A37:F37"/>
    <mergeCell ref="A48:F48"/>
    <mergeCell ref="A39:F39"/>
    <mergeCell ref="A40:F40"/>
    <mergeCell ref="A43:I43"/>
    <mergeCell ref="A29:F29"/>
    <mergeCell ref="A30:F30"/>
    <mergeCell ref="A31:F31"/>
    <mergeCell ref="A32:F32"/>
    <mergeCell ref="A33:F33"/>
    <mergeCell ref="A34:F34"/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1" sqref="A1:I1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3" t="s">
        <v>260</v>
      </c>
      <c r="B1" s="264"/>
      <c r="C1" s="264"/>
      <c r="D1" s="264"/>
      <c r="E1" s="264"/>
      <c r="F1" s="264"/>
      <c r="G1" s="264"/>
      <c r="H1" s="264"/>
      <c r="I1" s="264"/>
    </row>
    <row r="2" spans="1:9" ht="12.75" customHeight="1">
      <c r="A2" s="220" t="s">
        <v>412</v>
      </c>
      <c r="B2" s="193"/>
      <c r="C2" s="193"/>
      <c r="D2" s="193"/>
      <c r="E2" s="193"/>
      <c r="F2" s="193"/>
      <c r="G2" s="193"/>
      <c r="H2" s="193"/>
      <c r="I2" s="193"/>
    </row>
    <row r="3" spans="1:9" ht="12.75">
      <c r="A3" s="282" t="s">
        <v>355</v>
      </c>
      <c r="B3" s="283"/>
      <c r="C3" s="283"/>
      <c r="D3" s="283"/>
      <c r="E3" s="283"/>
      <c r="F3" s="283"/>
      <c r="G3" s="283"/>
      <c r="H3" s="283"/>
      <c r="I3" s="283"/>
    </row>
    <row r="4" spans="1:9" ht="12.75">
      <c r="A4" s="265" t="s">
        <v>413</v>
      </c>
      <c r="B4" s="197"/>
      <c r="C4" s="197"/>
      <c r="D4" s="197"/>
      <c r="E4" s="197"/>
      <c r="F4" s="197"/>
      <c r="G4" s="197"/>
      <c r="H4" s="197"/>
      <c r="I4" s="198"/>
    </row>
    <row r="5" spans="1:9" ht="24" thickBot="1">
      <c r="A5" s="268" t="s">
        <v>2</v>
      </c>
      <c r="B5" s="269"/>
      <c r="C5" s="269"/>
      <c r="D5" s="269"/>
      <c r="E5" s="269"/>
      <c r="F5" s="270"/>
      <c r="G5" s="22" t="s">
        <v>107</v>
      </c>
      <c r="H5" s="41" t="s">
        <v>380</v>
      </c>
      <c r="I5" s="41" t="s">
        <v>347</v>
      </c>
    </row>
    <row r="6" spans="1:9" ht="12.75">
      <c r="A6" s="260">
        <v>1</v>
      </c>
      <c r="B6" s="261"/>
      <c r="C6" s="261"/>
      <c r="D6" s="261"/>
      <c r="E6" s="261"/>
      <c r="F6" s="262"/>
      <c r="G6" s="28">
        <v>2</v>
      </c>
      <c r="H6" s="42" t="s">
        <v>207</v>
      </c>
      <c r="I6" s="42" t="s">
        <v>208</v>
      </c>
    </row>
    <row r="7" spans="1:9" ht="12.75">
      <c r="A7" s="278" t="s">
        <v>209</v>
      </c>
      <c r="B7" s="279"/>
      <c r="C7" s="279"/>
      <c r="D7" s="279"/>
      <c r="E7" s="279"/>
      <c r="F7" s="279"/>
      <c r="G7" s="279"/>
      <c r="H7" s="279"/>
      <c r="I7" s="280"/>
    </row>
    <row r="8" spans="1:9" ht="12.75">
      <c r="A8" s="281" t="s">
        <v>261</v>
      </c>
      <c r="B8" s="281"/>
      <c r="C8" s="281"/>
      <c r="D8" s="281"/>
      <c r="E8" s="281"/>
      <c r="F8" s="281"/>
      <c r="G8" s="29">
        <v>1</v>
      </c>
      <c r="H8" s="52">
        <v>0</v>
      </c>
      <c r="I8" s="52">
        <v>0</v>
      </c>
    </row>
    <row r="9" spans="1:9" ht="12.75">
      <c r="A9" s="276" t="s">
        <v>262</v>
      </c>
      <c r="B9" s="276"/>
      <c r="C9" s="276"/>
      <c r="D9" s="276"/>
      <c r="E9" s="276"/>
      <c r="F9" s="276"/>
      <c r="G9" s="30">
        <v>2</v>
      </c>
      <c r="H9" s="53">
        <v>0</v>
      </c>
      <c r="I9" s="53">
        <v>0</v>
      </c>
    </row>
    <row r="10" spans="1:9" ht="12.75">
      <c r="A10" s="276" t="s">
        <v>263</v>
      </c>
      <c r="B10" s="276"/>
      <c r="C10" s="276"/>
      <c r="D10" s="276"/>
      <c r="E10" s="276"/>
      <c r="F10" s="276"/>
      <c r="G10" s="30">
        <v>3</v>
      </c>
      <c r="H10" s="53">
        <v>0</v>
      </c>
      <c r="I10" s="53">
        <v>0</v>
      </c>
    </row>
    <row r="11" spans="1:9" ht="12.75">
      <c r="A11" s="276" t="s">
        <v>264</v>
      </c>
      <c r="B11" s="276"/>
      <c r="C11" s="276"/>
      <c r="D11" s="276"/>
      <c r="E11" s="276"/>
      <c r="F11" s="276"/>
      <c r="G11" s="30">
        <v>4</v>
      </c>
      <c r="H11" s="53">
        <v>0</v>
      </c>
      <c r="I11" s="53">
        <v>0</v>
      </c>
    </row>
    <row r="12" spans="1:9" ht="12.75">
      <c r="A12" s="276" t="s">
        <v>265</v>
      </c>
      <c r="B12" s="276"/>
      <c r="C12" s="276"/>
      <c r="D12" s="276"/>
      <c r="E12" s="276"/>
      <c r="F12" s="276"/>
      <c r="G12" s="30">
        <v>5</v>
      </c>
      <c r="H12" s="53">
        <v>0</v>
      </c>
      <c r="I12" s="53">
        <v>0</v>
      </c>
    </row>
    <row r="13" spans="1:9" ht="12.75">
      <c r="A13" s="276" t="s">
        <v>266</v>
      </c>
      <c r="B13" s="276"/>
      <c r="C13" s="276"/>
      <c r="D13" s="276"/>
      <c r="E13" s="276"/>
      <c r="F13" s="276"/>
      <c r="G13" s="30">
        <v>6</v>
      </c>
      <c r="H13" s="53">
        <v>0</v>
      </c>
      <c r="I13" s="53">
        <v>0</v>
      </c>
    </row>
    <row r="14" spans="1:9" ht="12.75">
      <c r="A14" s="276" t="s">
        <v>267</v>
      </c>
      <c r="B14" s="276"/>
      <c r="C14" s="276"/>
      <c r="D14" s="276"/>
      <c r="E14" s="276"/>
      <c r="F14" s="276"/>
      <c r="G14" s="30">
        <v>7</v>
      </c>
      <c r="H14" s="53">
        <v>0</v>
      </c>
      <c r="I14" s="53">
        <v>0</v>
      </c>
    </row>
    <row r="15" spans="1:9" ht="12.75">
      <c r="A15" s="276" t="s">
        <v>268</v>
      </c>
      <c r="B15" s="276"/>
      <c r="C15" s="276"/>
      <c r="D15" s="276"/>
      <c r="E15" s="276"/>
      <c r="F15" s="276"/>
      <c r="G15" s="30">
        <v>8</v>
      </c>
      <c r="H15" s="53">
        <v>0</v>
      </c>
      <c r="I15" s="53">
        <v>0</v>
      </c>
    </row>
    <row r="16" spans="1:9" ht="12.75">
      <c r="A16" s="273" t="s">
        <v>269</v>
      </c>
      <c r="B16" s="273"/>
      <c r="C16" s="273"/>
      <c r="D16" s="273"/>
      <c r="E16" s="273"/>
      <c r="F16" s="273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6" t="s">
        <v>270</v>
      </c>
      <c r="B17" s="276"/>
      <c r="C17" s="276"/>
      <c r="D17" s="276"/>
      <c r="E17" s="276"/>
      <c r="F17" s="276"/>
      <c r="G17" s="30">
        <v>10</v>
      </c>
      <c r="H17" s="53">
        <v>0</v>
      </c>
      <c r="I17" s="53">
        <v>0</v>
      </c>
    </row>
    <row r="18" spans="1:9" ht="12.75">
      <c r="A18" s="276" t="s">
        <v>271</v>
      </c>
      <c r="B18" s="276"/>
      <c r="C18" s="276"/>
      <c r="D18" s="276"/>
      <c r="E18" s="276"/>
      <c r="F18" s="276"/>
      <c r="G18" s="30">
        <v>11</v>
      </c>
      <c r="H18" s="53">
        <v>0</v>
      </c>
      <c r="I18" s="53">
        <v>0</v>
      </c>
    </row>
    <row r="19" spans="1:9" ht="27" customHeight="1">
      <c r="A19" s="271" t="s">
        <v>272</v>
      </c>
      <c r="B19" s="271"/>
      <c r="C19" s="271"/>
      <c r="D19" s="271"/>
      <c r="E19" s="271"/>
      <c r="F19" s="271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8" t="s">
        <v>229</v>
      </c>
      <c r="B20" s="279"/>
      <c r="C20" s="279"/>
      <c r="D20" s="279"/>
      <c r="E20" s="279"/>
      <c r="F20" s="279"/>
      <c r="G20" s="279"/>
      <c r="H20" s="279"/>
      <c r="I20" s="280"/>
    </row>
    <row r="21" spans="1:9" ht="26.25" customHeight="1">
      <c r="A21" s="281" t="s">
        <v>273</v>
      </c>
      <c r="B21" s="281"/>
      <c r="C21" s="281"/>
      <c r="D21" s="281"/>
      <c r="E21" s="281"/>
      <c r="F21" s="281"/>
      <c r="G21" s="29">
        <v>13</v>
      </c>
      <c r="H21" s="52">
        <v>0</v>
      </c>
      <c r="I21" s="52">
        <v>0</v>
      </c>
    </row>
    <row r="22" spans="1:9" ht="12.75">
      <c r="A22" s="276" t="s">
        <v>274</v>
      </c>
      <c r="B22" s="276"/>
      <c r="C22" s="276"/>
      <c r="D22" s="276"/>
      <c r="E22" s="276"/>
      <c r="F22" s="276"/>
      <c r="G22" s="30">
        <v>14</v>
      </c>
      <c r="H22" s="53">
        <v>0</v>
      </c>
      <c r="I22" s="53">
        <v>0</v>
      </c>
    </row>
    <row r="23" spans="1:9" ht="12.75">
      <c r="A23" s="276" t="s">
        <v>275</v>
      </c>
      <c r="B23" s="276"/>
      <c r="C23" s="276"/>
      <c r="D23" s="276"/>
      <c r="E23" s="276"/>
      <c r="F23" s="276"/>
      <c r="G23" s="30">
        <v>15</v>
      </c>
      <c r="H23" s="53">
        <v>0</v>
      </c>
      <c r="I23" s="53">
        <v>0</v>
      </c>
    </row>
    <row r="24" spans="1:9" ht="12.75">
      <c r="A24" s="276" t="s">
        <v>276</v>
      </c>
      <c r="B24" s="276"/>
      <c r="C24" s="276"/>
      <c r="D24" s="276"/>
      <c r="E24" s="276"/>
      <c r="F24" s="276"/>
      <c r="G24" s="30">
        <v>16</v>
      </c>
      <c r="H24" s="53">
        <v>0</v>
      </c>
      <c r="I24" s="53">
        <v>0</v>
      </c>
    </row>
    <row r="25" spans="1:9" ht="12.75">
      <c r="A25" s="276" t="s">
        <v>277</v>
      </c>
      <c r="B25" s="276"/>
      <c r="C25" s="276"/>
      <c r="D25" s="276"/>
      <c r="E25" s="276"/>
      <c r="F25" s="276"/>
      <c r="G25" s="30">
        <v>17</v>
      </c>
      <c r="H25" s="53">
        <v>0</v>
      </c>
      <c r="I25" s="53">
        <v>0</v>
      </c>
    </row>
    <row r="26" spans="1:9" ht="12.75">
      <c r="A26" s="276" t="s">
        <v>278</v>
      </c>
      <c r="B26" s="276"/>
      <c r="C26" s="276"/>
      <c r="D26" s="276"/>
      <c r="E26" s="276"/>
      <c r="F26" s="276"/>
      <c r="G26" s="30">
        <v>18</v>
      </c>
      <c r="H26" s="53">
        <v>0</v>
      </c>
      <c r="I26" s="53">
        <v>0</v>
      </c>
    </row>
    <row r="27" spans="1:9" ht="24" customHeight="1">
      <c r="A27" s="273" t="s">
        <v>279</v>
      </c>
      <c r="B27" s="273"/>
      <c r="C27" s="273"/>
      <c r="D27" s="273"/>
      <c r="E27" s="273"/>
      <c r="F27" s="273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6" t="s">
        <v>280</v>
      </c>
      <c r="B28" s="276"/>
      <c r="C28" s="276"/>
      <c r="D28" s="276"/>
      <c r="E28" s="276"/>
      <c r="F28" s="276"/>
      <c r="G28" s="30">
        <v>20</v>
      </c>
      <c r="H28" s="53">
        <v>0</v>
      </c>
      <c r="I28" s="53">
        <v>0</v>
      </c>
    </row>
    <row r="29" spans="1:9" ht="12.75">
      <c r="A29" s="276" t="s">
        <v>281</v>
      </c>
      <c r="B29" s="276"/>
      <c r="C29" s="276"/>
      <c r="D29" s="276"/>
      <c r="E29" s="276"/>
      <c r="F29" s="276"/>
      <c r="G29" s="30">
        <v>21</v>
      </c>
      <c r="H29" s="53">
        <v>0</v>
      </c>
      <c r="I29" s="53">
        <v>0</v>
      </c>
    </row>
    <row r="30" spans="1:9" ht="12.75">
      <c r="A30" s="276" t="s">
        <v>282</v>
      </c>
      <c r="B30" s="276"/>
      <c r="C30" s="276"/>
      <c r="D30" s="276"/>
      <c r="E30" s="276"/>
      <c r="F30" s="276"/>
      <c r="G30" s="30">
        <v>22</v>
      </c>
      <c r="H30" s="53">
        <v>0</v>
      </c>
      <c r="I30" s="53">
        <v>0</v>
      </c>
    </row>
    <row r="31" spans="1:9" ht="12.75">
      <c r="A31" s="276" t="s">
        <v>283</v>
      </c>
      <c r="B31" s="276"/>
      <c r="C31" s="276"/>
      <c r="D31" s="276"/>
      <c r="E31" s="276"/>
      <c r="F31" s="276"/>
      <c r="G31" s="30">
        <v>23</v>
      </c>
      <c r="H31" s="53">
        <v>0</v>
      </c>
      <c r="I31" s="53">
        <v>0</v>
      </c>
    </row>
    <row r="32" spans="1:9" ht="12.75">
      <c r="A32" s="276" t="s">
        <v>284</v>
      </c>
      <c r="B32" s="276"/>
      <c r="C32" s="276"/>
      <c r="D32" s="276"/>
      <c r="E32" s="276"/>
      <c r="F32" s="276"/>
      <c r="G32" s="30">
        <v>24</v>
      </c>
      <c r="H32" s="53">
        <v>0</v>
      </c>
      <c r="I32" s="53">
        <v>0</v>
      </c>
    </row>
    <row r="33" spans="1:9" ht="25.5" customHeight="1">
      <c r="A33" s="273" t="s">
        <v>285</v>
      </c>
      <c r="B33" s="273"/>
      <c r="C33" s="273"/>
      <c r="D33" s="273"/>
      <c r="E33" s="273"/>
      <c r="F33" s="273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1" t="s">
        <v>286</v>
      </c>
      <c r="B34" s="271"/>
      <c r="C34" s="271"/>
      <c r="D34" s="271"/>
      <c r="E34" s="271"/>
      <c r="F34" s="271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8" t="s">
        <v>244</v>
      </c>
      <c r="B35" s="279"/>
      <c r="C35" s="279"/>
      <c r="D35" s="279"/>
      <c r="E35" s="279"/>
      <c r="F35" s="279"/>
      <c r="G35" s="279">
        <v>0</v>
      </c>
      <c r="H35" s="279"/>
      <c r="I35" s="280"/>
    </row>
    <row r="36" spans="1:9" ht="12.75">
      <c r="A36" s="277" t="s">
        <v>287</v>
      </c>
      <c r="B36" s="277"/>
      <c r="C36" s="277"/>
      <c r="D36" s="277"/>
      <c r="E36" s="277"/>
      <c r="F36" s="277"/>
      <c r="G36" s="29">
        <v>27</v>
      </c>
      <c r="H36" s="52">
        <v>0</v>
      </c>
      <c r="I36" s="52">
        <v>0</v>
      </c>
    </row>
    <row r="37" spans="1:9" ht="24.75" customHeight="1">
      <c r="A37" s="272" t="s">
        <v>288</v>
      </c>
      <c r="B37" s="272"/>
      <c r="C37" s="272"/>
      <c r="D37" s="272"/>
      <c r="E37" s="272"/>
      <c r="F37" s="272"/>
      <c r="G37" s="30">
        <v>28</v>
      </c>
      <c r="H37" s="53">
        <v>0</v>
      </c>
      <c r="I37" s="53">
        <v>0</v>
      </c>
    </row>
    <row r="38" spans="1:9" ht="12.75">
      <c r="A38" s="272" t="s">
        <v>289</v>
      </c>
      <c r="B38" s="272"/>
      <c r="C38" s="272"/>
      <c r="D38" s="272"/>
      <c r="E38" s="272"/>
      <c r="F38" s="272"/>
      <c r="G38" s="30">
        <v>29</v>
      </c>
      <c r="H38" s="53">
        <v>0</v>
      </c>
      <c r="I38" s="53">
        <v>0</v>
      </c>
    </row>
    <row r="39" spans="1:9" ht="12.75">
      <c r="A39" s="272" t="s">
        <v>290</v>
      </c>
      <c r="B39" s="272"/>
      <c r="C39" s="272"/>
      <c r="D39" s="272"/>
      <c r="E39" s="272"/>
      <c r="F39" s="272"/>
      <c r="G39" s="30">
        <v>30</v>
      </c>
      <c r="H39" s="53">
        <v>0</v>
      </c>
      <c r="I39" s="53">
        <v>0</v>
      </c>
    </row>
    <row r="40" spans="1:9" ht="25.5" customHeight="1">
      <c r="A40" s="273" t="s">
        <v>291</v>
      </c>
      <c r="B40" s="273"/>
      <c r="C40" s="273"/>
      <c r="D40" s="273"/>
      <c r="E40" s="273"/>
      <c r="F40" s="273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2" t="s">
        <v>292</v>
      </c>
      <c r="B41" s="272"/>
      <c r="C41" s="272"/>
      <c r="D41" s="272"/>
      <c r="E41" s="272"/>
      <c r="F41" s="272"/>
      <c r="G41" s="30">
        <v>32</v>
      </c>
      <c r="H41" s="53">
        <v>0</v>
      </c>
      <c r="I41" s="53">
        <v>0</v>
      </c>
    </row>
    <row r="42" spans="1:9" ht="12.75">
      <c r="A42" s="272" t="s">
        <v>293</v>
      </c>
      <c r="B42" s="272"/>
      <c r="C42" s="272"/>
      <c r="D42" s="272"/>
      <c r="E42" s="272"/>
      <c r="F42" s="272"/>
      <c r="G42" s="30">
        <v>33</v>
      </c>
      <c r="H42" s="53">
        <v>0</v>
      </c>
      <c r="I42" s="53">
        <v>0</v>
      </c>
    </row>
    <row r="43" spans="1:9" ht="12.75">
      <c r="A43" s="272" t="s">
        <v>294</v>
      </c>
      <c r="B43" s="272"/>
      <c r="C43" s="272"/>
      <c r="D43" s="272"/>
      <c r="E43" s="272"/>
      <c r="F43" s="272"/>
      <c r="G43" s="30">
        <v>34</v>
      </c>
      <c r="H43" s="53">
        <v>0</v>
      </c>
      <c r="I43" s="53">
        <v>0</v>
      </c>
    </row>
    <row r="44" spans="1:9" ht="21" customHeight="1">
      <c r="A44" s="272" t="s">
        <v>295</v>
      </c>
      <c r="B44" s="272"/>
      <c r="C44" s="272"/>
      <c r="D44" s="272"/>
      <c r="E44" s="272"/>
      <c r="F44" s="272"/>
      <c r="G44" s="30">
        <v>35</v>
      </c>
      <c r="H44" s="53">
        <v>0</v>
      </c>
      <c r="I44" s="53">
        <v>0</v>
      </c>
    </row>
    <row r="45" spans="1:9" ht="12.75">
      <c r="A45" s="272" t="s">
        <v>296</v>
      </c>
      <c r="B45" s="272"/>
      <c r="C45" s="272"/>
      <c r="D45" s="272"/>
      <c r="E45" s="272"/>
      <c r="F45" s="272"/>
      <c r="G45" s="30">
        <v>36</v>
      </c>
      <c r="H45" s="53">
        <v>0</v>
      </c>
      <c r="I45" s="53">
        <v>0</v>
      </c>
    </row>
    <row r="46" spans="1:9" ht="22.5" customHeight="1">
      <c r="A46" s="273" t="s">
        <v>297</v>
      </c>
      <c r="B46" s="273"/>
      <c r="C46" s="273"/>
      <c r="D46" s="273"/>
      <c r="E46" s="273"/>
      <c r="F46" s="273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4" t="s">
        <v>298</v>
      </c>
      <c r="B47" s="274"/>
      <c r="C47" s="274"/>
      <c r="D47" s="274"/>
      <c r="E47" s="274"/>
      <c r="F47" s="274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6" t="s">
        <v>299</v>
      </c>
      <c r="B48" s="276"/>
      <c r="C48" s="276"/>
      <c r="D48" s="276"/>
      <c r="E48" s="276"/>
      <c r="F48" s="276"/>
      <c r="G48" s="30">
        <v>39</v>
      </c>
      <c r="H48" s="53">
        <v>0</v>
      </c>
      <c r="I48" s="53">
        <v>0</v>
      </c>
    </row>
    <row r="49" spans="1:9" ht="25.5" customHeight="1">
      <c r="A49" s="274" t="s">
        <v>300</v>
      </c>
      <c r="B49" s="274"/>
      <c r="C49" s="274"/>
      <c r="D49" s="274"/>
      <c r="E49" s="274"/>
      <c r="F49" s="274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75" t="s">
        <v>258</v>
      </c>
      <c r="B50" s="275"/>
      <c r="C50" s="275"/>
      <c r="D50" s="275"/>
      <c r="E50" s="275"/>
      <c r="F50" s="275"/>
      <c r="G50" s="30">
        <v>41</v>
      </c>
      <c r="H50" s="53">
        <v>0</v>
      </c>
      <c r="I50" s="53">
        <v>0</v>
      </c>
    </row>
    <row r="51" spans="1:9" ht="31.5" customHeight="1">
      <c r="A51" s="271" t="s">
        <v>301</v>
      </c>
      <c r="B51" s="271"/>
      <c r="C51" s="271"/>
      <c r="D51" s="271"/>
      <c r="E51" s="271"/>
      <c r="F51" s="271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  <mergeCell ref="A21:F21"/>
    <mergeCell ref="A22:F22"/>
    <mergeCell ref="A23:F23"/>
    <mergeCell ref="A20:I20"/>
    <mergeCell ref="A24:F24"/>
    <mergeCell ref="A2:I2"/>
    <mergeCell ref="A1:I1"/>
    <mergeCell ref="A4:I4"/>
    <mergeCell ref="A5:F5"/>
    <mergeCell ref="A7:I7"/>
    <mergeCell ref="A8:F8"/>
    <mergeCell ref="A6:F6"/>
    <mergeCell ref="A3:I3"/>
    <mergeCell ref="A17:F17"/>
    <mergeCell ref="A9:F9"/>
    <mergeCell ref="A10:F10"/>
    <mergeCell ref="A11:F11"/>
    <mergeCell ref="A48:F48"/>
    <mergeCell ref="A35:I35"/>
    <mergeCell ref="A33:F33"/>
    <mergeCell ref="A34:F34"/>
    <mergeCell ref="A18:F18"/>
    <mergeCell ref="A12:F12"/>
    <mergeCell ref="A30:F30"/>
    <mergeCell ref="A31:F31"/>
    <mergeCell ref="A32:F32"/>
    <mergeCell ref="A38:F38"/>
    <mergeCell ref="A39:F39"/>
    <mergeCell ref="A41:F41"/>
    <mergeCell ref="A36:F36"/>
    <mergeCell ref="A40:F40"/>
    <mergeCell ref="A37:F37"/>
    <mergeCell ref="A51:F51"/>
    <mergeCell ref="A42:F42"/>
    <mergeCell ref="A43:F43"/>
    <mergeCell ref="A44:F44"/>
    <mergeCell ref="A45:F45"/>
    <mergeCell ref="A46:F46"/>
    <mergeCell ref="A47:F4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view="pageBreakPreview" zoomScale="85" zoomScaleSheetLayoutView="85" zoomScalePageLayoutView="0" workbookViewId="0" topLeftCell="A24">
      <selection activeCell="A34" sqref="A34:W61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8515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4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56"/>
    </row>
    <row r="2" spans="1:22" ht="15.75">
      <c r="A2" s="2"/>
      <c r="B2" s="3"/>
      <c r="C2" s="306" t="s">
        <v>303</v>
      </c>
      <c r="D2" s="306"/>
      <c r="E2" s="10">
        <v>43466</v>
      </c>
      <c r="F2" s="4" t="s">
        <v>0</v>
      </c>
      <c r="G2" s="10">
        <v>43830</v>
      </c>
      <c r="H2" s="58"/>
      <c r="I2" s="58"/>
      <c r="J2" s="58"/>
      <c r="K2" s="59"/>
      <c r="V2" s="60" t="s">
        <v>355</v>
      </c>
    </row>
    <row r="3" spans="1:23" ht="13.5" customHeight="1" thickBot="1">
      <c r="A3" s="308" t="s">
        <v>304</v>
      </c>
      <c r="B3" s="309"/>
      <c r="C3" s="309"/>
      <c r="D3" s="309"/>
      <c r="E3" s="309"/>
      <c r="F3" s="309"/>
      <c r="G3" s="312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57" thickBot="1">
      <c r="A4" s="310"/>
      <c r="B4" s="311"/>
      <c r="C4" s="311"/>
      <c r="D4" s="311"/>
      <c r="E4" s="311"/>
      <c r="F4" s="311"/>
      <c r="G4" s="313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6"/>
      <c r="W4" s="298"/>
    </row>
    <row r="5" spans="1:23" ht="22.5">
      <c r="A5" s="299">
        <v>1</v>
      </c>
      <c r="B5" s="300"/>
      <c r="C5" s="300"/>
      <c r="D5" s="300"/>
      <c r="E5" s="300"/>
      <c r="F5" s="300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293" t="s">
        <v>374</v>
      </c>
      <c r="B7" s="293"/>
      <c r="C7" s="293"/>
      <c r="D7" s="293"/>
      <c r="E7" s="293"/>
      <c r="F7" s="293"/>
      <c r="G7" s="6">
        <v>1</v>
      </c>
      <c r="H7" s="65">
        <v>244169200</v>
      </c>
      <c r="I7" s="65">
        <v>215962</v>
      </c>
      <c r="J7" s="65">
        <v>11301320</v>
      </c>
      <c r="K7" s="65">
        <v>545380</v>
      </c>
      <c r="L7" s="65">
        <v>545380</v>
      </c>
      <c r="M7" s="65">
        <v>0</v>
      </c>
      <c r="N7" s="65">
        <v>172104959</v>
      </c>
      <c r="O7" s="65">
        <v>912335</v>
      </c>
      <c r="P7" s="65">
        <v>-2664066</v>
      </c>
      <c r="Q7" s="65">
        <v>0</v>
      </c>
      <c r="R7" s="65">
        <v>0</v>
      </c>
      <c r="S7" s="65">
        <v>22015699</v>
      </c>
      <c r="T7" s="65">
        <v>0</v>
      </c>
      <c r="U7" s="66">
        <f>H7+I7+J7+K7-L7+M7+N7+O7+P7+Q7+R7+S7+T7</f>
        <v>448055409</v>
      </c>
      <c r="V7" s="65">
        <v>0</v>
      </c>
      <c r="W7" s="66">
        <f>U7+V7</f>
        <v>448055409</v>
      </c>
    </row>
    <row r="8" spans="1:23" ht="12.75">
      <c r="A8" s="286" t="s">
        <v>323</v>
      </c>
      <c r="B8" s="286"/>
      <c r="C8" s="286"/>
      <c r="D8" s="286"/>
      <c r="E8" s="286"/>
      <c r="F8" s="286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6" t="s">
        <v>324</v>
      </c>
      <c r="B9" s="286"/>
      <c r="C9" s="286"/>
      <c r="D9" s="286"/>
      <c r="E9" s="286"/>
      <c r="F9" s="286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07" t="s">
        <v>375</v>
      </c>
      <c r="B10" s="307"/>
      <c r="C10" s="307"/>
      <c r="D10" s="307"/>
      <c r="E10" s="307"/>
      <c r="F10" s="307"/>
      <c r="G10" s="7">
        <v>4</v>
      </c>
      <c r="H10" s="66">
        <f>H7+H8+H9</f>
        <v>244169200</v>
      </c>
      <c r="I10" s="66">
        <f aca="true" t="shared" si="0" ref="I10:W10">I7+I8+I9</f>
        <v>215962</v>
      </c>
      <c r="J10" s="66">
        <f t="shared" si="0"/>
        <v>11301320</v>
      </c>
      <c r="K10" s="66">
        <f>K7+K8+K9</f>
        <v>545380</v>
      </c>
      <c r="L10" s="66">
        <f t="shared" si="0"/>
        <v>545380</v>
      </c>
      <c r="M10" s="66">
        <f t="shared" si="0"/>
        <v>0</v>
      </c>
      <c r="N10" s="66">
        <f t="shared" si="0"/>
        <v>172104959</v>
      </c>
      <c r="O10" s="66">
        <f t="shared" si="0"/>
        <v>912335</v>
      </c>
      <c r="P10" s="66">
        <f t="shared" si="0"/>
        <v>-2664066</v>
      </c>
      <c r="Q10" s="66">
        <f t="shared" si="0"/>
        <v>0</v>
      </c>
      <c r="R10" s="66">
        <f t="shared" si="0"/>
        <v>0</v>
      </c>
      <c r="S10" s="66">
        <f t="shared" si="0"/>
        <v>22015699</v>
      </c>
      <c r="T10" s="66">
        <f t="shared" si="0"/>
        <v>0</v>
      </c>
      <c r="U10" s="66">
        <f t="shared" si="0"/>
        <v>448055409</v>
      </c>
      <c r="V10" s="66">
        <f t="shared" si="0"/>
        <v>0</v>
      </c>
      <c r="W10" s="66">
        <f t="shared" si="0"/>
        <v>448055409</v>
      </c>
    </row>
    <row r="11" spans="1:23" ht="12.75">
      <c r="A11" s="286" t="s">
        <v>325</v>
      </c>
      <c r="B11" s="286"/>
      <c r="C11" s="286"/>
      <c r="D11" s="286"/>
      <c r="E11" s="286"/>
      <c r="F11" s="286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-41794113</v>
      </c>
      <c r="U11" s="66">
        <f>H11+I11+J11+K11-L11+M11+N11+O11+P11+Q11+R11+S11+T11</f>
        <v>-41794113</v>
      </c>
      <c r="V11" s="65">
        <v>0</v>
      </c>
      <c r="W11" s="66">
        <f aca="true" t="shared" si="1" ref="W11:W28">U11+V11</f>
        <v>-41794113</v>
      </c>
    </row>
    <row r="12" spans="1:23" ht="12.75">
      <c r="A12" s="286" t="s">
        <v>326</v>
      </c>
      <c r="B12" s="286"/>
      <c r="C12" s="286"/>
      <c r="D12" s="286"/>
      <c r="E12" s="286"/>
      <c r="F12" s="286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6" t="s">
        <v>327</v>
      </c>
      <c r="B13" s="286"/>
      <c r="C13" s="286"/>
      <c r="D13" s="286"/>
      <c r="E13" s="286"/>
      <c r="F13" s="286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-58515</v>
      </c>
      <c r="P13" s="67">
        <v>0</v>
      </c>
      <c r="Q13" s="67">
        <v>0</v>
      </c>
      <c r="R13" s="67">
        <v>0</v>
      </c>
      <c r="S13" s="65">
        <v>71360</v>
      </c>
      <c r="T13" s="65">
        <v>0</v>
      </c>
      <c r="U13" s="66">
        <f t="shared" si="2"/>
        <v>12845</v>
      </c>
      <c r="V13" s="65">
        <v>0</v>
      </c>
      <c r="W13" s="66">
        <f t="shared" si="1"/>
        <v>12845</v>
      </c>
    </row>
    <row r="14" spans="1:23" ht="29.25" customHeight="1">
      <c r="A14" s="286" t="s">
        <v>328</v>
      </c>
      <c r="B14" s="286"/>
      <c r="C14" s="286"/>
      <c r="D14" s="286"/>
      <c r="E14" s="286"/>
      <c r="F14" s="286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328437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328437</v>
      </c>
      <c r="V14" s="65">
        <v>0</v>
      </c>
      <c r="W14" s="66">
        <f t="shared" si="1"/>
        <v>328437</v>
      </c>
    </row>
    <row r="15" spans="1:23" ht="12.75">
      <c r="A15" s="286" t="s">
        <v>329</v>
      </c>
      <c r="B15" s="286"/>
      <c r="C15" s="286"/>
      <c r="D15" s="286"/>
      <c r="E15" s="286"/>
      <c r="F15" s="286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6" t="s">
        <v>330</v>
      </c>
      <c r="B16" s="286"/>
      <c r="C16" s="286"/>
      <c r="D16" s="286"/>
      <c r="E16" s="286"/>
      <c r="F16" s="286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6" t="s">
        <v>331</v>
      </c>
      <c r="B17" s="286"/>
      <c r="C17" s="286"/>
      <c r="D17" s="286"/>
      <c r="E17" s="286"/>
      <c r="F17" s="286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6" t="s">
        <v>332</v>
      </c>
      <c r="B18" s="286"/>
      <c r="C18" s="286"/>
      <c r="D18" s="286"/>
      <c r="E18" s="286"/>
      <c r="F18" s="286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6" t="s">
        <v>333</v>
      </c>
      <c r="B19" s="286"/>
      <c r="C19" s="286"/>
      <c r="D19" s="286"/>
      <c r="E19" s="286"/>
      <c r="F19" s="286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-21297073</v>
      </c>
      <c r="T19" s="65">
        <v>0</v>
      </c>
      <c r="U19" s="66">
        <f t="shared" si="2"/>
        <v>-21297073</v>
      </c>
      <c r="V19" s="65">
        <v>0</v>
      </c>
      <c r="W19" s="66">
        <f t="shared" si="1"/>
        <v>-21297073</v>
      </c>
    </row>
    <row r="20" spans="1:23" ht="12.75">
      <c r="A20" s="286" t="s">
        <v>334</v>
      </c>
      <c r="B20" s="286"/>
      <c r="C20" s="286"/>
      <c r="D20" s="286"/>
      <c r="E20" s="286"/>
      <c r="F20" s="286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-12845</v>
      </c>
      <c r="T20" s="65">
        <v>0</v>
      </c>
      <c r="U20" s="66">
        <f t="shared" si="2"/>
        <v>-12845</v>
      </c>
      <c r="V20" s="65">
        <v>0</v>
      </c>
      <c r="W20" s="66">
        <f t="shared" si="1"/>
        <v>-12845</v>
      </c>
    </row>
    <row r="21" spans="1:23" ht="30.75" customHeight="1">
      <c r="A21" s="286" t="s">
        <v>335</v>
      </c>
      <c r="B21" s="286"/>
      <c r="C21" s="286"/>
      <c r="D21" s="286"/>
      <c r="E21" s="286"/>
      <c r="F21" s="286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6" t="s">
        <v>336</v>
      </c>
      <c r="B22" s="286"/>
      <c r="C22" s="286"/>
      <c r="D22" s="286"/>
      <c r="E22" s="286"/>
      <c r="F22" s="286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6" t="s">
        <v>337</v>
      </c>
      <c r="B23" s="286"/>
      <c r="C23" s="286"/>
      <c r="D23" s="286"/>
      <c r="E23" s="286"/>
      <c r="F23" s="286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6" t="s">
        <v>338</v>
      </c>
      <c r="B24" s="286"/>
      <c r="C24" s="286"/>
      <c r="D24" s="286"/>
      <c r="E24" s="286"/>
      <c r="F24" s="286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6" t="s">
        <v>339</v>
      </c>
      <c r="B25" s="286"/>
      <c r="C25" s="286"/>
      <c r="D25" s="286"/>
      <c r="E25" s="286"/>
      <c r="F25" s="286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f t="shared" si="2"/>
        <v>0</v>
      </c>
      <c r="V25" s="65">
        <v>0</v>
      </c>
      <c r="W25" s="66">
        <f t="shared" si="1"/>
        <v>0</v>
      </c>
    </row>
    <row r="26" spans="1:23" ht="12.75">
      <c r="A26" s="286" t="s">
        <v>340</v>
      </c>
      <c r="B26" s="286"/>
      <c r="C26" s="286"/>
      <c r="D26" s="286"/>
      <c r="E26" s="286"/>
      <c r="F26" s="286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6" t="s">
        <v>341</v>
      </c>
      <c r="B27" s="286"/>
      <c r="C27" s="286"/>
      <c r="D27" s="286"/>
      <c r="E27" s="286"/>
      <c r="F27" s="286"/>
      <c r="G27" s="6">
        <v>21</v>
      </c>
      <c r="H27" s="65">
        <v>0</v>
      </c>
      <c r="I27" s="65">
        <v>0</v>
      </c>
      <c r="J27" s="65">
        <v>1100785</v>
      </c>
      <c r="K27" s="65">
        <v>0</v>
      </c>
      <c r="L27" s="65">
        <v>0</v>
      </c>
      <c r="M27" s="65">
        <v>0</v>
      </c>
      <c r="N27" s="65">
        <v>20914914</v>
      </c>
      <c r="O27" s="65">
        <v>0</v>
      </c>
      <c r="P27" s="65">
        <v>0</v>
      </c>
      <c r="Q27" s="65">
        <v>0</v>
      </c>
      <c r="R27" s="65">
        <v>0</v>
      </c>
      <c r="S27" s="65">
        <v>-22015699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6" t="s">
        <v>342</v>
      </c>
      <c r="B28" s="286"/>
      <c r="C28" s="286"/>
      <c r="D28" s="286"/>
      <c r="E28" s="286"/>
      <c r="F28" s="286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294" t="s">
        <v>376</v>
      </c>
      <c r="B29" s="294"/>
      <c r="C29" s="294"/>
      <c r="D29" s="294"/>
      <c r="E29" s="294"/>
      <c r="F29" s="294"/>
      <c r="G29" s="8">
        <v>23</v>
      </c>
      <c r="H29" s="68">
        <f>SUM(H10:H28)</f>
        <v>244169200</v>
      </c>
      <c r="I29" s="68">
        <f aca="true" t="shared" si="3" ref="I29:W29">SUM(I10:I28)</f>
        <v>215962</v>
      </c>
      <c r="J29" s="68">
        <f t="shared" si="3"/>
        <v>12402105</v>
      </c>
      <c r="K29" s="68">
        <f t="shared" si="3"/>
        <v>545380</v>
      </c>
      <c r="L29" s="68">
        <f t="shared" si="3"/>
        <v>545380</v>
      </c>
      <c r="M29" s="68">
        <f t="shared" si="3"/>
        <v>0</v>
      </c>
      <c r="N29" s="68">
        <f t="shared" si="3"/>
        <v>193019873</v>
      </c>
      <c r="O29" s="68">
        <f t="shared" si="3"/>
        <v>853820</v>
      </c>
      <c r="P29" s="68">
        <f t="shared" si="3"/>
        <v>-2335629</v>
      </c>
      <c r="Q29" s="68">
        <f t="shared" si="3"/>
        <v>0</v>
      </c>
      <c r="R29" s="68">
        <f t="shared" si="3"/>
        <v>0</v>
      </c>
      <c r="S29" s="68">
        <f t="shared" si="3"/>
        <v>-21238558</v>
      </c>
      <c r="T29" s="68">
        <f t="shared" si="3"/>
        <v>-41794113</v>
      </c>
      <c r="U29" s="68">
        <f t="shared" si="3"/>
        <v>385292660</v>
      </c>
      <c r="V29" s="68">
        <f t="shared" si="3"/>
        <v>0</v>
      </c>
      <c r="W29" s="68">
        <f t="shared" si="3"/>
        <v>385292660</v>
      </c>
    </row>
    <row r="30" spans="1:23" ht="12.75">
      <c r="A30" s="288" t="s">
        <v>343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ht="36.75" customHeight="1">
      <c r="A31" s="290" t="s">
        <v>344</v>
      </c>
      <c r="B31" s="290"/>
      <c r="C31" s="290"/>
      <c r="D31" s="290"/>
      <c r="E31" s="290"/>
      <c r="F31" s="290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-58515</v>
      </c>
      <c r="P31" s="66">
        <f t="shared" si="4"/>
        <v>328437</v>
      </c>
      <c r="Q31" s="66">
        <f t="shared" si="4"/>
        <v>0</v>
      </c>
      <c r="R31" s="66">
        <f t="shared" si="4"/>
        <v>0</v>
      </c>
      <c r="S31" s="66">
        <f t="shared" si="4"/>
        <v>-21238558</v>
      </c>
      <c r="T31" s="66">
        <f t="shared" si="4"/>
        <v>0</v>
      </c>
      <c r="U31" s="66">
        <f t="shared" si="4"/>
        <v>-20968636</v>
      </c>
      <c r="V31" s="66">
        <f t="shared" si="4"/>
        <v>0</v>
      </c>
      <c r="W31" s="66">
        <f t="shared" si="4"/>
        <v>-20968636</v>
      </c>
    </row>
    <row r="32" spans="1:23" ht="31.5" customHeight="1">
      <c r="A32" s="290" t="s">
        <v>345</v>
      </c>
      <c r="B32" s="290"/>
      <c r="C32" s="290"/>
      <c r="D32" s="290"/>
      <c r="E32" s="290"/>
      <c r="F32" s="290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-58515</v>
      </c>
      <c r="P32" s="66">
        <f t="shared" si="5"/>
        <v>328437</v>
      </c>
      <c r="Q32" s="66">
        <f t="shared" si="5"/>
        <v>0</v>
      </c>
      <c r="R32" s="66">
        <f t="shared" si="5"/>
        <v>0</v>
      </c>
      <c r="S32" s="66">
        <f t="shared" si="5"/>
        <v>-21238558</v>
      </c>
      <c r="T32" s="66">
        <f t="shared" si="5"/>
        <v>-41794113</v>
      </c>
      <c r="U32" s="66">
        <f t="shared" si="5"/>
        <v>-62762749</v>
      </c>
      <c r="V32" s="66">
        <f t="shared" si="5"/>
        <v>0</v>
      </c>
      <c r="W32" s="66">
        <f t="shared" si="5"/>
        <v>-62762749</v>
      </c>
    </row>
    <row r="33" spans="1:23" ht="30.75" customHeight="1">
      <c r="A33" s="291" t="s">
        <v>346</v>
      </c>
      <c r="B33" s="291"/>
      <c r="C33" s="291"/>
      <c r="D33" s="291"/>
      <c r="E33" s="291"/>
      <c r="F33" s="291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1100785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20914914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-22015699</v>
      </c>
      <c r="T33" s="68">
        <f t="shared" si="6"/>
        <v>0</v>
      </c>
      <c r="U33" s="68">
        <f t="shared" si="6"/>
        <v>0</v>
      </c>
      <c r="V33" s="68">
        <f t="shared" si="6"/>
        <v>0</v>
      </c>
      <c r="W33" s="68">
        <f t="shared" si="6"/>
        <v>0</v>
      </c>
    </row>
    <row r="34" spans="1:23" ht="12.75">
      <c r="A34" s="288" t="s">
        <v>347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</row>
    <row r="35" spans="1:23" ht="12.75">
      <c r="A35" s="293" t="s">
        <v>377</v>
      </c>
      <c r="B35" s="293"/>
      <c r="C35" s="293"/>
      <c r="D35" s="293"/>
      <c r="E35" s="293"/>
      <c r="F35" s="293"/>
      <c r="G35" s="6">
        <v>27</v>
      </c>
      <c r="H35" s="65">
        <v>244169200</v>
      </c>
      <c r="I35" s="65">
        <v>215962</v>
      </c>
      <c r="J35" s="65">
        <v>12402105</v>
      </c>
      <c r="K35" s="65">
        <v>545380</v>
      </c>
      <c r="L35" s="65">
        <v>545380</v>
      </c>
      <c r="M35" s="65">
        <v>0</v>
      </c>
      <c r="N35" s="65">
        <v>193019873</v>
      </c>
      <c r="O35" s="65">
        <v>853820</v>
      </c>
      <c r="P35" s="65">
        <v>-2335629</v>
      </c>
      <c r="Q35" s="65">
        <v>0</v>
      </c>
      <c r="R35" s="65">
        <v>0</v>
      </c>
      <c r="S35" s="65">
        <v>-63032671</v>
      </c>
      <c r="T35" s="65">
        <v>0</v>
      </c>
      <c r="U35" s="69">
        <f>H35+I35+J35+K35-L35+M35+N35+O35+P35+Q35+R35+S35+T35</f>
        <v>385292660</v>
      </c>
      <c r="V35" s="65">
        <v>0</v>
      </c>
      <c r="W35" s="69">
        <f>U35+V35</f>
        <v>385292660</v>
      </c>
    </row>
    <row r="36" spans="1:23" ht="12.75">
      <c r="A36" s="286" t="s">
        <v>323</v>
      </c>
      <c r="B36" s="286"/>
      <c r="C36" s="286"/>
      <c r="D36" s="286"/>
      <c r="E36" s="286"/>
      <c r="F36" s="286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6" t="s">
        <v>324</v>
      </c>
      <c r="B37" s="286"/>
      <c r="C37" s="286"/>
      <c r="D37" s="286"/>
      <c r="E37" s="286"/>
      <c r="F37" s="286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-93980</v>
      </c>
      <c r="T37" s="65">
        <v>0</v>
      </c>
      <c r="U37" s="69">
        <f>H37+I37+J37+K37-L37+M37+N37+O37+P37+Q37+R37+S37+T37</f>
        <v>-93980</v>
      </c>
      <c r="V37" s="65">
        <v>0</v>
      </c>
      <c r="W37" s="69">
        <f>U37+V37</f>
        <v>-93980</v>
      </c>
    </row>
    <row r="38" spans="1:23" ht="25.5" customHeight="1">
      <c r="A38" s="293" t="s">
        <v>378</v>
      </c>
      <c r="B38" s="293"/>
      <c r="C38" s="293"/>
      <c r="D38" s="293"/>
      <c r="E38" s="293"/>
      <c r="F38" s="293"/>
      <c r="G38" s="6">
        <v>30</v>
      </c>
      <c r="H38" s="69">
        <f>H35+H36+H37</f>
        <v>244169200</v>
      </c>
      <c r="I38" s="69">
        <f aca="true" t="shared" si="7" ref="I38:W38">I35+I36+I37</f>
        <v>215962</v>
      </c>
      <c r="J38" s="69">
        <f t="shared" si="7"/>
        <v>12402105</v>
      </c>
      <c r="K38" s="69">
        <f t="shared" si="7"/>
        <v>545380</v>
      </c>
      <c r="L38" s="69">
        <f t="shared" si="7"/>
        <v>545380</v>
      </c>
      <c r="M38" s="69">
        <f t="shared" si="7"/>
        <v>0</v>
      </c>
      <c r="N38" s="69">
        <f t="shared" si="7"/>
        <v>193019873</v>
      </c>
      <c r="O38" s="69">
        <f t="shared" si="7"/>
        <v>853820</v>
      </c>
      <c r="P38" s="69">
        <f t="shared" si="7"/>
        <v>-2335629</v>
      </c>
      <c r="Q38" s="69">
        <f t="shared" si="7"/>
        <v>0</v>
      </c>
      <c r="R38" s="69">
        <f t="shared" si="7"/>
        <v>0</v>
      </c>
      <c r="S38" s="69">
        <f t="shared" si="7"/>
        <v>-63126651</v>
      </c>
      <c r="T38" s="69">
        <f t="shared" si="7"/>
        <v>0</v>
      </c>
      <c r="U38" s="69">
        <f t="shared" si="7"/>
        <v>385198680</v>
      </c>
      <c r="V38" s="69">
        <f t="shared" si="7"/>
        <v>0</v>
      </c>
      <c r="W38" s="69">
        <f t="shared" si="7"/>
        <v>385198680</v>
      </c>
    </row>
    <row r="39" spans="1:23" ht="12.75">
      <c r="A39" s="286" t="s">
        <v>325</v>
      </c>
      <c r="B39" s="286"/>
      <c r="C39" s="286"/>
      <c r="D39" s="286"/>
      <c r="E39" s="286"/>
      <c r="F39" s="286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-22171952</v>
      </c>
      <c r="U39" s="69">
        <f aca="true" t="shared" si="8" ref="U39:U56">H39+I39+J39+K39-L39+M39+N39+O39+P39+Q39+R39+S39+T39</f>
        <v>-22171952</v>
      </c>
      <c r="V39" s="65">
        <v>0</v>
      </c>
      <c r="W39" s="69">
        <f aca="true" t="shared" si="9" ref="W39:W56">U39+V39</f>
        <v>-22171952</v>
      </c>
    </row>
    <row r="40" spans="1:23" ht="12.75">
      <c r="A40" s="286" t="s">
        <v>326</v>
      </c>
      <c r="B40" s="286"/>
      <c r="C40" s="286"/>
      <c r="D40" s="286"/>
      <c r="E40" s="286"/>
      <c r="F40" s="286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6" t="s">
        <v>348</v>
      </c>
      <c r="B41" s="286"/>
      <c r="C41" s="286"/>
      <c r="D41" s="286"/>
      <c r="E41" s="286"/>
      <c r="F41" s="286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-58515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-58515</v>
      </c>
      <c r="V41" s="65">
        <v>0</v>
      </c>
      <c r="W41" s="69">
        <f t="shared" si="9"/>
        <v>-58515</v>
      </c>
    </row>
    <row r="42" spans="1:23" ht="20.25" customHeight="1">
      <c r="A42" s="286" t="s">
        <v>328</v>
      </c>
      <c r="B42" s="286"/>
      <c r="C42" s="286"/>
      <c r="D42" s="286"/>
      <c r="E42" s="286"/>
      <c r="F42" s="286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302123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302123</v>
      </c>
      <c r="V42" s="65">
        <v>0</v>
      </c>
      <c r="W42" s="69">
        <f t="shared" si="9"/>
        <v>302123</v>
      </c>
    </row>
    <row r="43" spans="1:23" ht="21" customHeight="1">
      <c r="A43" s="286" t="s">
        <v>329</v>
      </c>
      <c r="B43" s="286"/>
      <c r="C43" s="286"/>
      <c r="D43" s="286"/>
      <c r="E43" s="286"/>
      <c r="F43" s="286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6" t="s">
        <v>330</v>
      </c>
      <c r="B44" s="286"/>
      <c r="C44" s="286"/>
      <c r="D44" s="286"/>
      <c r="E44" s="286"/>
      <c r="F44" s="286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6" t="s">
        <v>349</v>
      </c>
      <c r="B45" s="286"/>
      <c r="C45" s="286"/>
      <c r="D45" s="286"/>
      <c r="E45" s="286"/>
      <c r="F45" s="286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6" t="s">
        <v>332</v>
      </c>
      <c r="B46" s="286"/>
      <c r="C46" s="286"/>
      <c r="D46" s="286"/>
      <c r="E46" s="286"/>
      <c r="F46" s="286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6" t="s">
        <v>333</v>
      </c>
      <c r="B47" s="286"/>
      <c r="C47" s="286"/>
      <c r="D47" s="286"/>
      <c r="E47" s="286"/>
      <c r="F47" s="286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58515</v>
      </c>
      <c r="T47" s="65">
        <v>0</v>
      </c>
      <c r="U47" s="69">
        <f t="shared" si="8"/>
        <v>58515</v>
      </c>
      <c r="V47" s="65">
        <v>0</v>
      </c>
      <c r="W47" s="69">
        <f t="shared" si="9"/>
        <v>58515</v>
      </c>
    </row>
    <row r="48" spans="1:23" ht="12.75">
      <c r="A48" s="286" t="s">
        <v>334</v>
      </c>
      <c r="B48" s="286"/>
      <c r="C48" s="286"/>
      <c r="D48" s="286"/>
      <c r="E48" s="286"/>
      <c r="F48" s="286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6" t="s">
        <v>350</v>
      </c>
      <c r="B49" s="286"/>
      <c r="C49" s="286"/>
      <c r="D49" s="286"/>
      <c r="E49" s="286"/>
      <c r="F49" s="286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6" t="s">
        <v>336</v>
      </c>
      <c r="B50" s="286"/>
      <c r="C50" s="286"/>
      <c r="D50" s="286"/>
      <c r="E50" s="286"/>
      <c r="F50" s="286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6" t="s">
        <v>351</v>
      </c>
      <c r="B51" s="286"/>
      <c r="C51" s="286"/>
      <c r="D51" s="286"/>
      <c r="E51" s="286"/>
      <c r="F51" s="286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6" t="s">
        <v>338</v>
      </c>
      <c r="B52" s="286"/>
      <c r="C52" s="286"/>
      <c r="D52" s="286"/>
      <c r="E52" s="286"/>
      <c r="F52" s="286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6" t="s">
        <v>339</v>
      </c>
      <c r="B53" s="286"/>
      <c r="C53" s="286"/>
      <c r="D53" s="286"/>
      <c r="E53" s="286"/>
      <c r="F53" s="286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.75">
      <c r="A54" s="286" t="s">
        <v>340</v>
      </c>
      <c r="B54" s="286"/>
      <c r="C54" s="286"/>
      <c r="D54" s="286"/>
      <c r="E54" s="286"/>
      <c r="F54" s="286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6" t="s">
        <v>341</v>
      </c>
      <c r="B55" s="286"/>
      <c r="C55" s="286"/>
      <c r="D55" s="286"/>
      <c r="E55" s="286"/>
      <c r="F55" s="286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-49073384</v>
      </c>
      <c r="O55" s="65">
        <v>0</v>
      </c>
      <c r="P55" s="65">
        <v>0</v>
      </c>
      <c r="Q55" s="65">
        <v>0</v>
      </c>
      <c r="R55" s="65">
        <v>0</v>
      </c>
      <c r="S55" s="65">
        <v>49073384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6" t="s">
        <v>342</v>
      </c>
      <c r="B56" s="286"/>
      <c r="C56" s="286"/>
      <c r="D56" s="286"/>
      <c r="E56" s="286"/>
      <c r="F56" s="286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87" t="s">
        <v>379</v>
      </c>
      <c r="B57" s="287"/>
      <c r="C57" s="287"/>
      <c r="D57" s="287"/>
      <c r="E57" s="287"/>
      <c r="F57" s="287"/>
      <c r="G57" s="9">
        <v>49</v>
      </c>
      <c r="H57" s="70">
        <f>SUM(H38:H56)</f>
        <v>244169200</v>
      </c>
      <c r="I57" s="70">
        <f aca="true" t="shared" si="10" ref="I57:W57">SUM(I38:I56)</f>
        <v>215962</v>
      </c>
      <c r="J57" s="70">
        <f t="shared" si="10"/>
        <v>12402105</v>
      </c>
      <c r="K57" s="70">
        <f t="shared" si="10"/>
        <v>545380</v>
      </c>
      <c r="L57" s="70">
        <f t="shared" si="10"/>
        <v>545380</v>
      </c>
      <c r="M57" s="70">
        <f t="shared" si="10"/>
        <v>0</v>
      </c>
      <c r="N57" s="70">
        <f t="shared" si="10"/>
        <v>143946489</v>
      </c>
      <c r="O57" s="70">
        <f t="shared" si="10"/>
        <v>795305</v>
      </c>
      <c r="P57" s="70">
        <f t="shared" si="10"/>
        <v>-2033506</v>
      </c>
      <c r="Q57" s="70">
        <f t="shared" si="10"/>
        <v>0</v>
      </c>
      <c r="R57" s="70">
        <f t="shared" si="10"/>
        <v>0</v>
      </c>
      <c r="S57" s="70">
        <f t="shared" si="10"/>
        <v>-13994752</v>
      </c>
      <c r="T57" s="70">
        <f t="shared" si="10"/>
        <v>-22171952</v>
      </c>
      <c r="U57" s="70">
        <f t="shared" si="10"/>
        <v>363328851</v>
      </c>
      <c r="V57" s="70">
        <f t="shared" si="10"/>
        <v>0</v>
      </c>
      <c r="W57" s="70">
        <f t="shared" si="10"/>
        <v>363328851</v>
      </c>
    </row>
    <row r="58" spans="1:23" ht="12.75">
      <c r="A58" s="288" t="s">
        <v>343</v>
      </c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</row>
    <row r="59" spans="1:23" ht="31.5" customHeight="1">
      <c r="A59" s="284" t="s">
        <v>352</v>
      </c>
      <c r="B59" s="284"/>
      <c r="C59" s="284"/>
      <c r="D59" s="284"/>
      <c r="E59" s="284"/>
      <c r="F59" s="28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-58515</v>
      </c>
      <c r="P59" s="69">
        <f t="shared" si="11"/>
        <v>302123</v>
      </c>
      <c r="Q59" s="69">
        <f t="shared" si="11"/>
        <v>0</v>
      </c>
      <c r="R59" s="69">
        <f t="shared" si="11"/>
        <v>0</v>
      </c>
      <c r="S59" s="69">
        <f t="shared" si="11"/>
        <v>58515</v>
      </c>
      <c r="T59" s="69">
        <f t="shared" si="11"/>
        <v>0</v>
      </c>
      <c r="U59" s="69">
        <f t="shared" si="11"/>
        <v>302123</v>
      </c>
      <c r="V59" s="69">
        <f t="shared" si="11"/>
        <v>0</v>
      </c>
      <c r="W59" s="69">
        <f t="shared" si="11"/>
        <v>302123</v>
      </c>
    </row>
    <row r="60" spans="1:23" ht="27.75" customHeight="1">
      <c r="A60" s="284" t="s">
        <v>353</v>
      </c>
      <c r="B60" s="284"/>
      <c r="C60" s="284"/>
      <c r="D60" s="284"/>
      <c r="E60" s="284"/>
      <c r="F60" s="28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-58515</v>
      </c>
      <c r="P60" s="69">
        <f t="shared" si="12"/>
        <v>302123</v>
      </c>
      <c r="Q60" s="69">
        <f t="shared" si="12"/>
        <v>0</v>
      </c>
      <c r="R60" s="69">
        <f t="shared" si="12"/>
        <v>0</v>
      </c>
      <c r="S60" s="69">
        <f t="shared" si="12"/>
        <v>58515</v>
      </c>
      <c r="T60" s="69">
        <f t="shared" si="12"/>
        <v>-22171952</v>
      </c>
      <c r="U60" s="69">
        <f t="shared" si="12"/>
        <v>-21869829</v>
      </c>
      <c r="V60" s="69">
        <f t="shared" si="12"/>
        <v>0</v>
      </c>
      <c r="W60" s="69">
        <f t="shared" si="12"/>
        <v>-21869829</v>
      </c>
    </row>
    <row r="61" spans="1:23" ht="29.25" customHeight="1">
      <c r="A61" s="285" t="s">
        <v>354</v>
      </c>
      <c r="B61" s="285"/>
      <c r="C61" s="285"/>
      <c r="D61" s="285"/>
      <c r="E61" s="285"/>
      <c r="F61" s="285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-49073384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49073384</v>
      </c>
      <c r="T61" s="70">
        <f t="shared" si="13"/>
        <v>0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  <mergeCell ref="W3:W4"/>
    <mergeCell ref="A5:F5"/>
    <mergeCell ref="A6:W6"/>
    <mergeCell ref="A7:F7"/>
    <mergeCell ref="A11:F11"/>
    <mergeCell ref="A12:F12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>
      <c r="A1" s="314" t="s">
        <v>454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Gordana Rajhl</cp:lastModifiedBy>
  <cp:lastPrinted>2020-02-26T12:41:12Z</cp:lastPrinted>
  <dcterms:created xsi:type="dcterms:W3CDTF">2008-10-17T11:51:54Z</dcterms:created>
  <dcterms:modified xsi:type="dcterms:W3CDTF">2020-02-26T12:41:41Z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