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85" windowWidth="15315" windowHeight="46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calcMode="manual" fullCalcOnLoad="1"/>
</workbook>
</file>

<file path=xl/sharedStrings.xml><?xml version="1.0" encoding="utf-8"?>
<sst xmlns="http://schemas.openxmlformats.org/spreadsheetml/2006/main" count="411" uniqueCount="356">
  <si>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</si>
  <si>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</si>
  <si>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</si>
  <si>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</si>
  <si>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</si>
  <si>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</si>
  <si>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</si>
  <si>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</si>
  <si>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</si>
  <si>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</si>
  <si>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</si>
  <si>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</si>
  <si>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</si>
  <si>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</si>
  <si>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</si>
  <si>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</si>
  <si>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</si>
  <si>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</si>
  <si>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</si>
  <si>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</si>
  <si>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</si>
  <si>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</si>
  <si>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</si>
  <si>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</si>
  <si>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</si>
  <si>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</si>
  <si>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</si>
  <si>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</si>
  <si>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</si>
  <si>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</si>
  <si>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</si>
  <si>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</si>
  <si>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</si>
  <si>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</si>
  <si>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</si>
  <si>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</si>
  <si>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</si>
  <si>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</si>
  <si>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</si>
  <si>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</si>
  <si>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</si>
  <si>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</si>
  <si>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</si>
  <si>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</si>
  <si>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</si>
  <si>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</si>
  <si>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</si>
  <si>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</si>
  <si>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</si>
  <si>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</si>
  <si>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</si>
  <si>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</si>
  <si>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</si>
  <si>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</si>
  <si>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</si>
  <si>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</si>
  <si>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</si>
  <si>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</si>
  <si>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</si>
  <si>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</si>
  <si>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</si>
  <si>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</si>
  <si>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</si>
  <si>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</si>
  <si>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</si>
  <si>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</si>
  <si>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</si>
  <si>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</si>
  <si>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</si>
  <si>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</si>
  <si>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</si>
  <si>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</si>
  <si>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</si>
  <si>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</si>
  <si>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</si>
  <si>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</si>
  <si>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</si>
  <si>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</si>
  <si>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</si>
  <si>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</si>
  <si>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</si>
  <si>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</si>
  <si>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</si>
  <si>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</si>
  <si>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</si>
  <si>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</si>
  <si>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</si>
  <si>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</si>
  <si>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</si>
  <si>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</si>
  <si>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</si>
  <si>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</si>
  <si>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</si>
  <si>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</si>
  <si>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</si>
  <si>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</si>
  <si>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</si>
  <si>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</si>
  <si>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</si>
  <si>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</si>
  <si>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</si>
  <si>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</si>
  <si>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</si>
  <si>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</si>
  <si>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</si>
  <si>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</si>
  <si>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</si>
  <si>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</si>
  <si>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</si>
  <si>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</si>
  <si>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</si>
  <si>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</si>
  <si>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</si>
  <si>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</si>
  <si>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</si>
  <si>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</si>
  <si>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</si>
  <si>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</si>
  <si>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</si>
  <si>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</si>
  <si>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</si>
  <si>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</si>
  <si>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</si>
  <si>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</si>
  <si>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</si>
  <si>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</si>
  <si>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</si>
  <si>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</si>
  <si>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</si>
  <si>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</si>
  <si>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</si>
  <si>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</si>
  <si>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</si>
  <si>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</si>
  <si>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</si>
  <si>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</si>
  <si>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</si>
  <si>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</si>
  <si>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</si>
  <si>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</si>
  <si>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</si>
  <si>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</si>
  <si>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</si>
  <si>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</si>
  <si>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</si>
  <si>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</si>
  <si>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</si>
  <si>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</si>
  <si>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</si>
  <si>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</si>
  <si>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</si>
  <si>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</si>
  <si>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</si>
  <si>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</si>
  <si>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</si>
  <si>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</si>
  <si>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</si>
  <si>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</si>
  <si>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</si>
  <si>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</si>
  <si>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</si>
  <si>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</si>
  <si>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</si>
  <si>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</si>
  <si>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</si>
  <si>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</si>
  <si>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</si>
  <si>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</si>
  <si>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</si>
  <si>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</si>
  <si>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</si>
  <si>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</si>
  <si>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</si>
  <si>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</si>
  <si>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</si>
  <si>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</si>
  <si>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</si>
  <si>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</si>
  <si>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</si>
  <si>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</si>
  <si>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</si>
  <si>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</si>
  <si>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</si>
  <si>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</si>
  <si>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</si>
  <si>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</si>
  <si>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</si>
  <si>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</si>
  <si>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</si>
  <si>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</si>
  <si>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</si>
  <si>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</si>
  <si>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</si>
  <si>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</si>
  <si>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</si>
  <si>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</si>
  <si>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</si>
  <si>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</si>
  <si>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</si>
  <si>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</si>
  <si>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</si>
  <si>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</si>
  <si>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</si>
  <si>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</si>
  <si>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</si>
  <si>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</si>
  <si>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</si>
  <si>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</si>
  <si>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</si>
  <si>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</si>
  <si>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</si>
  <si>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</si>
  <si>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</si>
  <si>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</si>
  <si>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</si>
  <si>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</si>
  <si>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</si>
  <si>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</si>
  <si>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</si>
  <si>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</si>
  <si>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</si>
  <si>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</si>
  <si>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</si>
  <si>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</si>
  <si>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</si>
  <si>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</si>
  <si>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</si>
  <si>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</si>
  <si>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</si>
  <si>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</si>
  <si>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</si>
  <si>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</si>
  <si>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</si>
  <si>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</si>
  <si>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</si>
  <si>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</si>
  <si>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</si>
  <si>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</si>
  <si>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</si>
  <si>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</si>
  <si>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</si>
  <si>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</si>
  <si>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</si>
  <si>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</si>
  <si>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</si>
  <si>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</si>
  <si>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</si>
  <si>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</si>
  <si>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</si>
  <si>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</si>
  <si>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</si>
  <si>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</si>
  <si>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</si>
  <si>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</si>
  <si>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</si>
  <si>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</si>
  <si>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</si>
  <si>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</si>
  <si>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</si>
  <si>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</si>
  <si>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</si>
  <si>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</si>
  <si>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</si>
  <si>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</si>
  <si>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</si>
  <si>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</si>
  <si>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</si>
  <si>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</si>
  <si>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</si>
  <si>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</si>
  <si>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</si>
  <si>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</si>
  <si>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</si>
  <si>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</si>
  <si>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</si>
  <si>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</si>
  <si>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</si>
  <si>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</si>
  <si>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</si>
  <si>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</si>
  <si>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</si>
  <si>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</si>
  <si>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</si>
  <si>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</si>
  <si>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</si>
  <si>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</si>
  <si>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</si>
  <si>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</si>
  <si>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</si>
  <si>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</si>
  <si>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</si>
  <si>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</si>
  <si>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</si>
  <si>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</si>
  <si>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</si>
  <si>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</si>
  <si>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</si>
  <si>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</si>
  <si>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</si>
  <si>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</si>
  <si>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</si>
  <si>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</si>
  <si>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</si>
  <si>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</si>
  <si>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</si>
  <si>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</si>
  <si>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</si>
  <si>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</si>
  <si>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</si>
  <si>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</si>
  <si>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</si>
  <si>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</si>
  <si>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</si>
  <si>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</si>
  <si>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</si>
  <si>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</si>
  <si>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</si>
  <si>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</si>
  <si>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</si>
  <si>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</si>
  <si>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</si>
  <si>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</si>
  <si>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</si>
  <si>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</si>
  <si>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</si>
  <si>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</si>
  <si>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</si>
  <si>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</si>
  <si>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</si>
  <si>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</si>
  <si>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</si>
  <si>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2041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</si>
  <si>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</si>
  <si>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</si>
  <si>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</si>
  <si>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</si>
  <si>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</si>
  <si>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</si>
  <si>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</si>
  <si>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</si>
  <si>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</si>
  <si>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</si>
  <si>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</si>
  <si>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</si>
  <si>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SAPONIA KOMERC DOEL</t>
  </si>
  <si>
    <t>SKOPJE</t>
  </si>
  <si>
    <t>BEOGRAD</t>
  </si>
  <si>
    <t>DALMATIEN BETEILINGUNGS GmbH</t>
  </si>
  <si>
    <t>KLAGENFURT</t>
  </si>
  <si>
    <t>28423138222</t>
  </si>
  <si>
    <t>07602786563</t>
  </si>
  <si>
    <t>KANDIT DOO</t>
  </si>
  <si>
    <t>71007296189</t>
  </si>
  <si>
    <t>u razdoblju 01.01.2014 do 31.03.2014.</t>
  </si>
  <si>
    <t>u razdoblju 01.01.2014. do 31.03.2014.</t>
  </si>
  <si>
    <t>stanje na dan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</si>
</sst>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0" fillId="0" borderId="25" xfId="0" applyFill="1" applyBorder="1" applyAlignment="1">
      <alignment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7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7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7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49" fontId="2" fillId="33" borderId="24" xfId="0" applyNumberFormat="1" applyFont="1" applyFill="1" applyBorder="1" applyAlignment="1" applyProtection="1" quotePrefix="1">
      <alignment horizontal="center" vertical="center"/>
      <protection hidden="1" locked="0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24">
      <selection activeCell="G42" sqref="G4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248</v>
      </c>
      <c r="B1" s="155"/>
      <c r="C1" s="155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19" t="s">
        <v>249</v>
      </c>
      <c r="B2" s="119"/>
      <c r="C2" s="119"/>
      <c r="D2" s="120"/>
      <c r="E2" s="84">
        <v>41640</v>
      </c>
      <c r="F2" s="12"/>
      <c r="G2" s="13" t="s">
        <v>250</v>
      </c>
      <c r="H2" s="84">
        <v>41729</v>
      </c>
      <c r="I2" s="87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21" t="s">
        <v>316</v>
      </c>
      <c r="B4" s="121"/>
      <c r="C4" s="121"/>
      <c r="D4" s="121"/>
      <c r="E4" s="121"/>
      <c r="F4" s="121"/>
      <c r="G4" s="121"/>
      <c r="H4" s="121"/>
      <c r="I4" s="121"/>
      <c r="J4" s="10"/>
      <c r="K4" s="10"/>
      <c r="L4" s="10"/>
    </row>
    <row r="5" spans="1:12" ht="12.75">
      <c r="A5" s="16"/>
      <c r="B5" s="16"/>
      <c r="C5" s="16"/>
      <c r="D5" s="16"/>
      <c r="E5" s="17"/>
      <c r="F5" s="81"/>
      <c r="G5" s="18"/>
      <c r="H5" s="19"/>
      <c r="I5" s="26"/>
      <c r="J5" s="10"/>
      <c r="K5" s="10"/>
      <c r="L5" s="10"/>
    </row>
    <row r="6" spans="1:12" ht="12.75">
      <c r="A6" s="122" t="s">
        <v>251</v>
      </c>
      <c r="B6" s="123"/>
      <c r="C6" s="117" t="s">
        <v>322</v>
      </c>
      <c r="D6" s="118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24" t="s">
        <v>252</v>
      </c>
      <c r="B8" s="125"/>
      <c r="C8" s="117" t="s">
        <v>323</v>
      </c>
      <c r="D8" s="118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15" t="s">
        <v>253</v>
      </c>
      <c r="B10" s="116"/>
      <c r="C10" s="117" t="s">
        <v>324</v>
      </c>
      <c r="D10" s="118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16"/>
      <c r="B11" s="116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22" t="s">
        <v>254</v>
      </c>
      <c r="B12" s="123"/>
      <c r="C12" s="126" t="s">
        <v>325</v>
      </c>
      <c r="D12" s="127"/>
      <c r="E12" s="127"/>
      <c r="F12" s="127"/>
      <c r="G12" s="127"/>
      <c r="H12" s="127"/>
      <c r="I12" s="127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22" t="s">
        <v>255</v>
      </c>
      <c r="B14" s="123"/>
      <c r="C14" s="128">
        <v>31000</v>
      </c>
      <c r="D14" s="129"/>
      <c r="E14" s="16"/>
      <c r="F14" s="126" t="s">
        <v>326</v>
      </c>
      <c r="G14" s="127"/>
      <c r="H14" s="127"/>
      <c r="I14" s="127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22" t="s">
        <v>256</v>
      </c>
      <c r="B16" s="123"/>
      <c r="C16" s="126" t="s">
        <v>327</v>
      </c>
      <c r="D16" s="127"/>
      <c r="E16" s="127"/>
      <c r="F16" s="127"/>
      <c r="G16" s="127"/>
      <c r="H16" s="127"/>
      <c r="I16" s="127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22" t="s">
        <v>257</v>
      </c>
      <c r="B18" s="123"/>
      <c r="C18" s="130" t="s">
        <v>328</v>
      </c>
      <c r="D18" s="131"/>
      <c r="E18" s="131"/>
      <c r="F18" s="131"/>
      <c r="G18" s="131"/>
      <c r="H18" s="131"/>
      <c r="I18" s="131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22" t="s">
        <v>258</v>
      </c>
      <c r="B20" s="123"/>
      <c r="C20" s="130" t="s">
        <v>329</v>
      </c>
      <c r="D20" s="131"/>
      <c r="E20" s="131"/>
      <c r="F20" s="131"/>
      <c r="G20" s="131"/>
      <c r="H20" s="131"/>
      <c r="I20" s="131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22" t="s">
        <v>259</v>
      </c>
      <c r="B22" s="123"/>
      <c r="C22" s="85">
        <v>312</v>
      </c>
      <c r="D22" s="126" t="s">
        <v>326</v>
      </c>
      <c r="E22" s="132"/>
      <c r="F22" s="133"/>
      <c r="G22" s="134"/>
      <c r="H22" s="135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22" t="s">
        <v>260</v>
      </c>
      <c r="B24" s="123"/>
      <c r="C24" s="85">
        <v>14</v>
      </c>
      <c r="D24" s="126" t="s">
        <v>330</v>
      </c>
      <c r="E24" s="132"/>
      <c r="F24" s="132"/>
      <c r="G24" s="133"/>
      <c r="H24" s="50" t="s">
        <v>261</v>
      </c>
      <c r="I24" s="110">
        <v>1376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317</v>
      </c>
      <c r="I25" s="21"/>
      <c r="J25" s="10"/>
      <c r="K25" s="10"/>
      <c r="L25" s="10"/>
    </row>
    <row r="26" spans="1:12" ht="12.75">
      <c r="A26" s="122" t="s">
        <v>262</v>
      </c>
      <c r="B26" s="123"/>
      <c r="C26" s="86" t="s">
        <v>339</v>
      </c>
      <c r="D26" s="25"/>
      <c r="E26" s="32"/>
      <c r="F26" s="24"/>
      <c r="G26" s="122" t="s">
        <v>263</v>
      </c>
      <c r="H26" s="123"/>
      <c r="I26" s="89" t="s">
        <v>331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36" t="s">
        <v>264</v>
      </c>
      <c r="B28" s="137"/>
      <c r="C28" s="138"/>
      <c r="D28" s="138"/>
      <c r="E28" s="139" t="s">
        <v>265</v>
      </c>
      <c r="F28" s="140"/>
      <c r="G28" s="140"/>
      <c r="H28" s="141" t="s">
        <v>266</v>
      </c>
      <c r="I28" s="141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46"/>
      <c r="B30" s="147"/>
      <c r="C30" s="147"/>
      <c r="D30" s="148"/>
      <c r="E30" s="149"/>
      <c r="F30" s="147"/>
      <c r="G30" s="147"/>
      <c r="H30" s="117"/>
      <c r="I30" s="150"/>
      <c r="J30" s="10"/>
      <c r="K30" s="10"/>
      <c r="L30" s="10"/>
    </row>
    <row r="31" spans="1:12" ht="12.75">
      <c r="A31" s="143" t="s">
        <v>340</v>
      </c>
      <c r="B31" s="151"/>
      <c r="C31" s="151"/>
      <c r="D31" s="152"/>
      <c r="E31" s="143" t="s">
        <v>326</v>
      </c>
      <c r="F31" s="151"/>
      <c r="G31" s="151"/>
      <c r="H31" s="175" t="s">
        <v>349</v>
      </c>
      <c r="I31" s="176"/>
      <c r="J31" s="10"/>
      <c r="K31" s="10"/>
      <c r="L31" s="10"/>
    </row>
    <row r="32" spans="1:12" ht="12.75">
      <c r="A32" s="95"/>
      <c r="B32" s="95"/>
      <c r="C32" s="96"/>
      <c r="D32" s="153"/>
      <c r="E32" s="153"/>
      <c r="F32" s="153"/>
      <c r="G32" s="154"/>
      <c r="H32" s="100"/>
      <c r="I32" s="103"/>
      <c r="J32" s="10"/>
      <c r="K32" s="10"/>
      <c r="L32" s="10"/>
    </row>
    <row r="33" spans="1:12" ht="12.75">
      <c r="A33" s="143" t="s">
        <v>341</v>
      </c>
      <c r="B33" s="151"/>
      <c r="C33" s="151"/>
      <c r="D33" s="152"/>
      <c r="E33" s="143" t="s">
        <v>342</v>
      </c>
      <c r="F33" s="151"/>
      <c r="G33" s="151"/>
      <c r="H33" s="177" t="s">
        <v>350</v>
      </c>
      <c r="I33" s="176"/>
      <c r="J33" s="10"/>
      <c r="K33" s="10"/>
      <c r="L33" s="10"/>
    </row>
    <row r="34" spans="1:12" ht="12.75">
      <c r="A34" s="95"/>
      <c r="B34" s="95"/>
      <c r="C34" s="96"/>
      <c r="D34" s="97"/>
      <c r="E34" s="97"/>
      <c r="F34" s="97"/>
      <c r="G34" s="98"/>
      <c r="H34" s="100"/>
      <c r="I34" s="104"/>
      <c r="J34" s="10"/>
      <c r="K34" s="10"/>
      <c r="L34" s="10"/>
    </row>
    <row r="35" spans="1:12" ht="12.75">
      <c r="A35" s="143" t="s">
        <v>351</v>
      </c>
      <c r="B35" s="144"/>
      <c r="C35" s="144"/>
      <c r="D35" s="145"/>
      <c r="E35" s="143" t="s">
        <v>326</v>
      </c>
      <c r="F35" s="144"/>
      <c r="G35" s="145"/>
      <c r="H35" s="175" t="s">
        <v>352</v>
      </c>
      <c r="I35" s="178"/>
      <c r="J35" s="10"/>
      <c r="K35" s="10"/>
      <c r="L35" s="10"/>
    </row>
    <row r="36" spans="1:12" ht="12.75">
      <c r="A36" s="95"/>
      <c r="B36" s="95"/>
      <c r="C36" s="96"/>
      <c r="D36" s="97"/>
      <c r="E36" s="97"/>
      <c r="F36" s="97"/>
      <c r="G36" s="98"/>
      <c r="H36" s="100"/>
      <c r="I36" s="104"/>
      <c r="J36" s="10"/>
      <c r="K36" s="10"/>
      <c r="L36" s="10"/>
    </row>
    <row r="37" spans="1:12" ht="12.75">
      <c r="A37" s="143" t="s">
        <v>347</v>
      </c>
      <c r="B37" s="144"/>
      <c r="C37" s="144"/>
      <c r="D37" s="145"/>
      <c r="E37" s="143" t="s">
        <v>348</v>
      </c>
      <c r="F37" s="144"/>
      <c r="G37" s="145"/>
      <c r="H37" s="175"/>
      <c r="I37" s="178"/>
      <c r="J37" s="10"/>
      <c r="K37" s="10"/>
      <c r="L37" s="10"/>
    </row>
    <row r="38" spans="1:12" ht="12.75">
      <c r="A38" s="99"/>
      <c r="B38" s="99"/>
      <c r="C38" s="142"/>
      <c r="D38" s="142"/>
      <c r="E38" s="100"/>
      <c r="F38" s="142"/>
      <c r="G38" s="142"/>
      <c r="H38" s="100"/>
      <c r="I38" s="100"/>
      <c r="J38" s="10"/>
      <c r="K38" s="10"/>
      <c r="L38" s="10"/>
    </row>
    <row r="39" spans="1:12" ht="12.75">
      <c r="A39" s="143" t="s">
        <v>344</v>
      </c>
      <c r="B39" s="144"/>
      <c r="C39" s="144"/>
      <c r="D39" s="145"/>
      <c r="E39" s="143" t="s">
        <v>345</v>
      </c>
      <c r="F39" s="144"/>
      <c r="G39" s="145"/>
      <c r="H39" s="175"/>
      <c r="I39" s="178"/>
      <c r="J39" s="10"/>
      <c r="K39" s="10"/>
      <c r="L39" s="10"/>
    </row>
    <row r="40" spans="1:12" ht="12.75">
      <c r="A40" s="99"/>
      <c r="B40" s="99"/>
      <c r="C40" s="101"/>
      <c r="D40" s="102"/>
      <c r="E40" s="100"/>
      <c r="F40" s="101"/>
      <c r="G40" s="102"/>
      <c r="H40" s="100"/>
      <c r="I40" s="100"/>
      <c r="J40" s="10"/>
      <c r="K40" s="10"/>
      <c r="L40" s="10"/>
    </row>
    <row r="41" spans="1:12" ht="12.75">
      <c r="A41" s="143" t="s">
        <v>343</v>
      </c>
      <c r="B41" s="144"/>
      <c r="C41" s="144"/>
      <c r="D41" s="145"/>
      <c r="E41" s="143" t="s">
        <v>346</v>
      </c>
      <c r="F41" s="144"/>
      <c r="G41" s="145"/>
      <c r="H41" s="175"/>
      <c r="I41" s="176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15" t="s">
        <v>267</v>
      </c>
      <c r="B44" s="160"/>
      <c r="C44" s="117"/>
      <c r="D44" s="118"/>
      <c r="E44" s="26"/>
      <c r="F44" s="126"/>
      <c r="G44" s="147"/>
      <c r="H44" s="147"/>
      <c r="I44" s="147"/>
      <c r="J44" s="10"/>
      <c r="K44" s="10"/>
      <c r="L44" s="10"/>
    </row>
    <row r="45" spans="1:12" ht="12.75">
      <c r="A45" s="29"/>
      <c r="B45" s="29"/>
      <c r="C45" s="161"/>
      <c r="D45" s="162"/>
      <c r="E45" s="16"/>
      <c r="F45" s="161"/>
      <c r="G45" s="163"/>
      <c r="H45" s="34"/>
      <c r="I45" s="34"/>
      <c r="J45" s="10"/>
      <c r="K45" s="10"/>
      <c r="L45" s="10"/>
    </row>
    <row r="46" spans="1:12" ht="12.75">
      <c r="A46" s="115" t="s">
        <v>268</v>
      </c>
      <c r="B46" s="160"/>
      <c r="C46" s="126" t="s">
        <v>332</v>
      </c>
      <c r="D46" s="164"/>
      <c r="E46" s="164"/>
      <c r="F46" s="164"/>
      <c r="G46" s="164"/>
      <c r="H46" s="164"/>
      <c r="I46" s="164"/>
      <c r="J46" s="10"/>
      <c r="K46" s="10"/>
      <c r="L46" s="10"/>
    </row>
    <row r="47" spans="1:12" ht="12.75">
      <c r="A47" s="22"/>
      <c r="B47" s="22"/>
      <c r="C47" s="21" t="s">
        <v>269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15" t="s">
        <v>270</v>
      </c>
      <c r="B48" s="160"/>
      <c r="C48" s="167" t="s">
        <v>333</v>
      </c>
      <c r="D48" s="168"/>
      <c r="E48" s="169"/>
      <c r="F48" s="16"/>
      <c r="G48" s="50" t="s">
        <v>271</v>
      </c>
      <c r="H48" s="167" t="s">
        <v>334</v>
      </c>
      <c r="I48" s="168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15" t="s">
        <v>257</v>
      </c>
      <c r="B50" s="160"/>
      <c r="C50" s="172" t="s">
        <v>335</v>
      </c>
      <c r="D50" s="168"/>
      <c r="E50" s="168"/>
      <c r="F50" s="168"/>
      <c r="G50" s="168"/>
      <c r="H50" s="168"/>
      <c r="I50" s="168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22" t="s">
        <v>272</v>
      </c>
      <c r="B52" s="123"/>
      <c r="C52" s="167" t="s">
        <v>336</v>
      </c>
      <c r="D52" s="168"/>
      <c r="E52" s="168"/>
      <c r="F52" s="168"/>
      <c r="G52" s="168"/>
      <c r="H52" s="168"/>
      <c r="I52" s="127"/>
      <c r="J52" s="10"/>
      <c r="K52" s="10"/>
      <c r="L52" s="10"/>
    </row>
    <row r="53" spans="1:12" ht="12.75">
      <c r="A53" s="20"/>
      <c r="B53" s="20"/>
      <c r="C53" s="156" t="s">
        <v>273</v>
      </c>
      <c r="D53" s="156"/>
      <c r="E53" s="156"/>
      <c r="F53" s="156"/>
      <c r="G53" s="156"/>
      <c r="H53" s="156"/>
      <c r="I53" s="91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91"/>
      <c r="J54" s="10"/>
      <c r="K54" s="10"/>
      <c r="L54" s="10"/>
    </row>
    <row r="55" spans="1:12" ht="12.75">
      <c r="A55" s="20"/>
      <c r="B55" s="173" t="s">
        <v>274</v>
      </c>
      <c r="C55" s="174"/>
      <c r="D55" s="174"/>
      <c r="E55" s="174"/>
      <c r="F55" s="48"/>
      <c r="G55" s="48"/>
      <c r="H55" s="48"/>
      <c r="I55" s="92"/>
      <c r="J55" s="10"/>
      <c r="K55" s="10"/>
      <c r="L55" s="10"/>
    </row>
    <row r="56" spans="1:12" ht="12.75">
      <c r="A56" s="20"/>
      <c r="B56" s="165" t="s">
        <v>305</v>
      </c>
      <c r="C56" s="166"/>
      <c r="D56" s="166"/>
      <c r="E56" s="166"/>
      <c r="F56" s="166"/>
      <c r="G56" s="166"/>
      <c r="H56" s="166"/>
      <c r="I56" s="166"/>
      <c r="J56" s="10"/>
      <c r="K56" s="10"/>
      <c r="L56" s="10"/>
    </row>
    <row r="57" spans="1:12" ht="12.75">
      <c r="A57" s="20"/>
      <c r="B57" s="165" t="s">
        <v>306</v>
      </c>
      <c r="C57" s="166"/>
      <c r="D57" s="166"/>
      <c r="E57" s="166"/>
      <c r="F57" s="166"/>
      <c r="G57" s="166"/>
      <c r="H57" s="166"/>
      <c r="I57" s="92"/>
      <c r="J57" s="10"/>
      <c r="K57" s="10"/>
      <c r="L57" s="10"/>
    </row>
    <row r="58" spans="1:12" ht="12.75">
      <c r="A58" s="20"/>
      <c r="B58" s="165" t="s">
        <v>307</v>
      </c>
      <c r="C58" s="166"/>
      <c r="D58" s="166"/>
      <c r="E58" s="166"/>
      <c r="F58" s="166"/>
      <c r="G58" s="166"/>
      <c r="H58" s="166"/>
      <c r="I58" s="166"/>
      <c r="J58" s="10"/>
      <c r="K58" s="10"/>
      <c r="L58" s="10"/>
    </row>
    <row r="59" spans="1:12" ht="12.75">
      <c r="A59" s="20"/>
      <c r="B59" s="165" t="s">
        <v>308</v>
      </c>
      <c r="C59" s="166"/>
      <c r="D59" s="166"/>
      <c r="E59" s="166"/>
      <c r="F59" s="166"/>
      <c r="G59" s="166"/>
      <c r="H59" s="166"/>
      <c r="I59" s="166"/>
      <c r="J59" s="10"/>
      <c r="K59" s="10"/>
      <c r="L59" s="10"/>
    </row>
    <row r="60" spans="1:12" ht="12.75">
      <c r="A60" s="20"/>
      <c r="B60" s="82"/>
      <c r="C60" s="83"/>
      <c r="D60" s="83"/>
      <c r="E60" s="83"/>
      <c r="F60" s="83"/>
      <c r="G60" s="83"/>
      <c r="H60" s="83"/>
      <c r="I60" s="83"/>
      <c r="J60" s="10"/>
      <c r="K60" s="10"/>
      <c r="L60" s="10"/>
    </row>
    <row r="61" spans="1:12" ht="13.5" thickBot="1">
      <c r="A61" s="93" t="s">
        <v>275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276</v>
      </c>
      <c r="F62" s="32"/>
      <c r="G62" s="157" t="s">
        <v>277</v>
      </c>
      <c r="H62" s="158"/>
      <c r="I62" s="159"/>
      <c r="J62" s="10"/>
      <c r="K62" s="10"/>
      <c r="L62" s="10"/>
    </row>
    <row r="63" spans="1:12" ht="12.75">
      <c r="A63" s="94"/>
      <c r="B63" s="94"/>
      <c r="C63" s="26"/>
      <c r="D63" s="26"/>
      <c r="E63" s="26"/>
      <c r="F63" s="26"/>
      <c r="G63" s="170"/>
      <c r="H63" s="171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1:G31 A33:G33" name="Range1_6"/>
    <protectedRange sqref="H31:I31 H33:I33" name="Range1_6_1"/>
  </protectedRanges>
  <mergeCells count="76">
    <mergeCell ref="A41:D41"/>
    <mergeCell ref="E41:G41"/>
    <mergeCell ref="H31:I31"/>
    <mergeCell ref="H33:I33"/>
    <mergeCell ref="H35:I35"/>
    <mergeCell ref="H37:I37"/>
    <mergeCell ref="H39:I39"/>
    <mergeCell ref="H41:I41"/>
    <mergeCell ref="A33:D33"/>
    <mergeCell ref="A35:D35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E33:G33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A1" sqref="A1:I63"/>
    </sheetView>
  </sheetViews>
  <sheetFormatPr defaultColWidth="9.140625" defaultRowHeight="12.75"/>
  <cols>
    <col min="1" max="7" width="9.140625" style="51" customWidth="1"/>
    <col min="8" max="8" width="5.57421875" style="51" customWidth="1"/>
    <col min="9" max="9" width="9.140625" style="51" customWidth="1"/>
    <col min="10" max="10" width="9.7109375" style="51" customWidth="1"/>
    <col min="11" max="11" width="11.7109375" style="51" customWidth="1"/>
    <col min="12" max="16384" width="9.140625" style="51" customWidth="1"/>
  </cols>
  <sheetData>
    <row r="1" spans="1:11" ht="12.75" customHeight="1">
      <c r="A1" s="216" t="s">
        <v>153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218" t="s">
        <v>338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>
      <c r="A4" s="221" t="s">
        <v>59</v>
      </c>
      <c r="B4" s="222"/>
      <c r="C4" s="222"/>
      <c r="D4" s="222"/>
      <c r="E4" s="222"/>
      <c r="F4" s="222"/>
      <c r="G4" s="222"/>
      <c r="H4" s="223"/>
      <c r="I4" s="57" t="s">
        <v>278</v>
      </c>
      <c r="J4" s="58" t="s">
        <v>318</v>
      </c>
      <c r="K4" s="109" t="s">
        <v>319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56">
        <v>2</v>
      </c>
      <c r="J5" s="55">
        <v>3</v>
      </c>
      <c r="K5" s="55">
        <v>4</v>
      </c>
    </row>
    <row r="6" spans="1:11" ht="12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.75">
      <c r="A7" s="188" t="s">
        <v>60</v>
      </c>
      <c r="B7" s="189"/>
      <c r="C7" s="189"/>
      <c r="D7" s="189"/>
      <c r="E7" s="189"/>
      <c r="F7" s="189"/>
      <c r="G7" s="189"/>
      <c r="H7" s="206"/>
      <c r="I7" s="3">
        <v>1</v>
      </c>
      <c r="J7" s="6"/>
      <c r="K7" s="6"/>
    </row>
    <row r="8" spans="1:11" ht="12.75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52">
        <f>J9+J16+J26+J35+J39</f>
        <v>378284232</v>
      </c>
      <c r="K8" s="52">
        <f>K9+K16+K26+K35+K39</f>
        <v>517944279</v>
      </c>
    </row>
    <row r="9" spans="1:11" ht="12.75">
      <c r="A9" s="192" t="s">
        <v>205</v>
      </c>
      <c r="B9" s="193"/>
      <c r="C9" s="193"/>
      <c r="D9" s="193"/>
      <c r="E9" s="193"/>
      <c r="F9" s="193"/>
      <c r="G9" s="193"/>
      <c r="H9" s="194"/>
      <c r="I9" s="1">
        <v>3</v>
      </c>
      <c r="J9" s="52">
        <f>SUM(J10:J15)</f>
        <v>929472</v>
      </c>
      <c r="K9" s="52">
        <f>SUM(K10:K15)</f>
        <v>2300982</v>
      </c>
    </row>
    <row r="10" spans="1:11" ht="12.75">
      <c r="A10" s="192" t="s">
        <v>112</v>
      </c>
      <c r="B10" s="193"/>
      <c r="C10" s="193"/>
      <c r="D10" s="193"/>
      <c r="E10" s="193"/>
      <c r="F10" s="193"/>
      <c r="G10" s="193"/>
      <c r="H10" s="194"/>
      <c r="I10" s="1">
        <v>4</v>
      </c>
      <c r="J10" s="7">
        <v>0</v>
      </c>
      <c r="K10" s="7">
        <v>0</v>
      </c>
    </row>
    <row r="11" spans="1:11" ht="12.75">
      <c r="A11" s="192" t="s">
        <v>14</v>
      </c>
      <c r="B11" s="193"/>
      <c r="C11" s="193"/>
      <c r="D11" s="193"/>
      <c r="E11" s="193"/>
      <c r="F11" s="193"/>
      <c r="G11" s="193"/>
      <c r="H11" s="194"/>
      <c r="I11" s="1">
        <v>5</v>
      </c>
      <c r="J11" s="7">
        <v>63716</v>
      </c>
      <c r="K11" s="7">
        <v>1145359</v>
      </c>
    </row>
    <row r="12" spans="1:11" ht="12.75">
      <c r="A12" s="192" t="s">
        <v>113</v>
      </c>
      <c r="B12" s="193"/>
      <c r="C12" s="193"/>
      <c r="D12" s="193"/>
      <c r="E12" s="193"/>
      <c r="F12" s="193"/>
      <c r="G12" s="193"/>
      <c r="H12" s="194"/>
      <c r="I12" s="1">
        <v>6</v>
      </c>
      <c r="J12" s="7">
        <v>0</v>
      </c>
      <c r="K12" s="7">
        <v>0</v>
      </c>
    </row>
    <row r="13" spans="1:11" ht="12.75">
      <c r="A13" s="192" t="s">
        <v>208</v>
      </c>
      <c r="B13" s="193"/>
      <c r="C13" s="193"/>
      <c r="D13" s="193"/>
      <c r="E13" s="193"/>
      <c r="F13" s="193"/>
      <c r="G13" s="193"/>
      <c r="H13" s="194"/>
      <c r="I13" s="1">
        <v>7</v>
      </c>
      <c r="J13" s="7">
        <v>0</v>
      </c>
      <c r="K13" s="7">
        <v>0</v>
      </c>
    </row>
    <row r="14" spans="1:11" ht="12.75">
      <c r="A14" s="192" t="s">
        <v>209</v>
      </c>
      <c r="B14" s="193"/>
      <c r="C14" s="193"/>
      <c r="D14" s="193"/>
      <c r="E14" s="193"/>
      <c r="F14" s="193"/>
      <c r="G14" s="193"/>
      <c r="H14" s="194"/>
      <c r="I14" s="1">
        <v>8</v>
      </c>
      <c r="J14" s="7">
        <v>865756</v>
      </c>
      <c r="K14" s="7">
        <v>956521</v>
      </c>
    </row>
    <row r="15" spans="1:11" ht="12.75">
      <c r="A15" s="192" t="s">
        <v>210</v>
      </c>
      <c r="B15" s="193"/>
      <c r="C15" s="193"/>
      <c r="D15" s="193"/>
      <c r="E15" s="193"/>
      <c r="F15" s="193"/>
      <c r="G15" s="193"/>
      <c r="H15" s="194"/>
      <c r="I15" s="1">
        <v>9</v>
      </c>
      <c r="J15" s="7">
        <v>0</v>
      </c>
      <c r="K15" s="7">
        <v>199102</v>
      </c>
    </row>
    <row r="16" spans="1:11" ht="12.75">
      <c r="A16" s="192" t="s">
        <v>206</v>
      </c>
      <c r="B16" s="193"/>
      <c r="C16" s="193"/>
      <c r="D16" s="193"/>
      <c r="E16" s="193"/>
      <c r="F16" s="193"/>
      <c r="G16" s="193"/>
      <c r="H16" s="194"/>
      <c r="I16" s="1">
        <v>10</v>
      </c>
      <c r="J16" s="52">
        <f>SUM(J17:J25)</f>
        <v>276031838</v>
      </c>
      <c r="K16" s="52">
        <f>SUM(K17:K25)</f>
        <v>459127797</v>
      </c>
    </row>
    <row r="17" spans="1:11" ht="12.75">
      <c r="A17" s="192" t="s">
        <v>211</v>
      </c>
      <c r="B17" s="193"/>
      <c r="C17" s="193"/>
      <c r="D17" s="193"/>
      <c r="E17" s="193"/>
      <c r="F17" s="193"/>
      <c r="G17" s="193"/>
      <c r="H17" s="194"/>
      <c r="I17" s="1">
        <v>11</v>
      </c>
      <c r="J17" s="7">
        <v>55016073</v>
      </c>
      <c r="K17" s="7">
        <v>55016073</v>
      </c>
    </row>
    <row r="18" spans="1:11" ht="12.75">
      <c r="A18" s="192" t="s">
        <v>247</v>
      </c>
      <c r="B18" s="193"/>
      <c r="C18" s="193"/>
      <c r="D18" s="193"/>
      <c r="E18" s="193"/>
      <c r="F18" s="193"/>
      <c r="G18" s="193"/>
      <c r="H18" s="194"/>
      <c r="I18" s="1">
        <v>12</v>
      </c>
      <c r="J18" s="7">
        <v>78019471</v>
      </c>
      <c r="K18" s="7">
        <v>71883277</v>
      </c>
    </row>
    <row r="19" spans="1:11" ht="12.75">
      <c r="A19" s="192" t="s">
        <v>212</v>
      </c>
      <c r="B19" s="193"/>
      <c r="C19" s="193"/>
      <c r="D19" s="193"/>
      <c r="E19" s="193"/>
      <c r="F19" s="193"/>
      <c r="G19" s="193"/>
      <c r="H19" s="194"/>
      <c r="I19" s="1">
        <v>13</v>
      </c>
      <c r="J19" s="7">
        <v>62817721</v>
      </c>
      <c r="K19" s="7">
        <v>104234311</v>
      </c>
    </row>
    <row r="20" spans="1:11" ht="12.75">
      <c r="A20" s="192" t="s">
        <v>27</v>
      </c>
      <c r="B20" s="193"/>
      <c r="C20" s="193"/>
      <c r="D20" s="193"/>
      <c r="E20" s="193"/>
      <c r="F20" s="193"/>
      <c r="G20" s="193"/>
      <c r="H20" s="194"/>
      <c r="I20" s="1">
        <v>14</v>
      </c>
      <c r="J20" s="7">
        <v>8818144</v>
      </c>
      <c r="K20" s="7">
        <v>14628348</v>
      </c>
    </row>
    <row r="21" spans="1:11" ht="12.75">
      <c r="A21" s="192" t="s">
        <v>28</v>
      </c>
      <c r="B21" s="193"/>
      <c r="C21" s="193"/>
      <c r="D21" s="193"/>
      <c r="E21" s="193"/>
      <c r="F21" s="193"/>
      <c r="G21" s="193"/>
      <c r="H21" s="194"/>
      <c r="I21" s="1">
        <v>15</v>
      </c>
      <c r="J21" s="7">
        <v>48187442</v>
      </c>
      <c r="K21" s="7">
        <v>46121068</v>
      </c>
    </row>
    <row r="22" spans="1:11" ht="12.75">
      <c r="A22" s="192" t="s">
        <v>72</v>
      </c>
      <c r="B22" s="193"/>
      <c r="C22" s="193"/>
      <c r="D22" s="193"/>
      <c r="E22" s="193"/>
      <c r="F22" s="193"/>
      <c r="G22" s="193"/>
      <c r="H22" s="194"/>
      <c r="I22" s="1">
        <v>16</v>
      </c>
      <c r="J22" s="7">
        <v>1049137</v>
      </c>
      <c r="K22" s="7">
        <v>4523877</v>
      </c>
    </row>
    <row r="23" spans="1:11" ht="12.75">
      <c r="A23" s="192" t="s">
        <v>73</v>
      </c>
      <c r="B23" s="193"/>
      <c r="C23" s="193"/>
      <c r="D23" s="193"/>
      <c r="E23" s="193"/>
      <c r="F23" s="193"/>
      <c r="G23" s="193"/>
      <c r="H23" s="194"/>
      <c r="I23" s="1">
        <v>17</v>
      </c>
      <c r="J23" s="7">
        <v>13185302</v>
      </c>
      <c r="K23" s="7">
        <v>153782295</v>
      </c>
    </row>
    <row r="24" spans="1:11" ht="12.75">
      <c r="A24" s="192" t="s">
        <v>74</v>
      </c>
      <c r="B24" s="193"/>
      <c r="C24" s="193"/>
      <c r="D24" s="193"/>
      <c r="E24" s="193"/>
      <c r="F24" s="193"/>
      <c r="G24" s="193"/>
      <c r="H24" s="194"/>
      <c r="I24" s="1">
        <v>1376</v>
      </c>
      <c r="J24" s="7">
        <v>13</v>
      </c>
      <c r="K24" s="7">
        <v>13</v>
      </c>
    </row>
    <row r="25" spans="1:11" ht="12.75">
      <c r="A25" s="192" t="s">
        <v>75</v>
      </c>
      <c r="B25" s="193"/>
      <c r="C25" s="193"/>
      <c r="D25" s="193"/>
      <c r="E25" s="193"/>
      <c r="F25" s="193"/>
      <c r="G25" s="193"/>
      <c r="H25" s="194"/>
      <c r="I25" s="1">
        <v>19</v>
      </c>
      <c r="J25" s="7">
        <v>8938535</v>
      </c>
      <c r="K25" s="7">
        <v>8938535</v>
      </c>
    </row>
    <row r="26" spans="1:11" ht="12.75">
      <c r="A26" s="192" t="s">
        <v>190</v>
      </c>
      <c r="B26" s="193"/>
      <c r="C26" s="193"/>
      <c r="D26" s="193"/>
      <c r="E26" s="193"/>
      <c r="F26" s="193"/>
      <c r="G26" s="193"/>
      <c r="H26" s="194"/>
      <c r="I26" s="1">
        <v>20</v>
      </c>
      <c r="J26" s="52">
        <f>SUM(J27:J34)</f>
        <v>99749216</v>
      </c>
      <c r="K26" s="52">
        <f>SUM(K27:K34)</f>
        <v>54941794</v>
      </c>
    </row>
    <row r="27" spans="1:11" ht="12.75">
      <c r="A27" s="192" t="s">
        <v>76</v>
      </c>
      <c r="B27" s="193"/>
      <c r="C27" s="193"/>
      <c r="D27" s="193"/>
      <c r="E27" s="193"/>
      <c r="F27" s="193"/>
      <c r="G27" s="193"/>
      <c r="H27" s="194"/>
      <c r="I27" s="1">
        <v>21</v>
      </c>
      <c r="J27" s="7">
        <v>0</v>
      </c>
      <c r="K27" s="7">
        <v>0</v>
      </c>
    </row>
    <row r="28" spans="1:11" ht="12.75">
      <c r="A28" s="192" t="s">
        <v>77</v>
      </c>
      <c r="B28" s="193"/>
      <c r="C28" s="193"/>
      <c r="D28" s="193"/>
      <c r="E28" s="193"/>
      <c r="F28" s="193"/>
      <c r="G28" s="193"/>
      <c r="H28" s="194"/>
      <c r="I28" s="1">
        <v>22</v>
      </c>
      <c r="J28" s="7">
        <v>0</v>
      </c>
      <c r="K28" s="7">
        <v>0</v>
      </c>
    </row>
    <row r="29" spans="1:11" ht="12.75">
      <c r="A29" s="192" t="s">
        <v>78</v>
      </c>
      <c r="B29" s="193"/>
      <c r="C29" s="193"/>
      <c r="D29" s="193"/>
      <c r="E29" s="193"/>
      <c r="F29" s="193"/>
      <c r="G29" s="193"/>
      <c r="H29" s="194"/>
      <c r="I29" s="1">
        <v>23</v>
      </c>
      <c r="J29" s="7">
        <v>28886536</v>
      </c>
      <c r="K29" s="7">
        <v>28886536</v>
      </c>
    </row>
    <row r="30" spans="1:11" ht="12.75">
      <c r="A30" s="192" t="s">
        <v>83</v>
      </c>
      <c r="B30" s="193"/>
      <c r="C30" s="193"/>
      <c r="D30" s="193"/>
      <c r="E30" s="193"/>
      <c r="F30" s="193"/>
      <c r="G30" s="193"/>
      <c r="H30" s="194"/>
      <c r="I30" s="1">
        <v>24</v>
      </c>
      <c r="J30" s="7"/>
      <c r="K30" s="7">
        <v>0</v>
      </c>
    </row>
    <row r="31" spans="1:11" ht="12.75">
      <c r="A31" s="192" t="s">
        <v>84</v>
      </c>
      <c r="B31" s="193"/>
      <c r="C31" s="193"/>
      <c r="D31" s="193"/>
      <c r="E31" s="193"/>
      <c r="F31" s="193"/>
      <c r="G31" s="193"/>
      <c r="H31" s="194"/>
      <c r="I31" s="1">
        <v>25</v>
      </c>
      <c r="J31" s="7">
        <v>24722881</v>
      </c>
      <c r="K31" s="7">
        <v>24882412</v>
      </c>
    </row>
    <row r="32" spans="1:11" ht="12.75">
      <c r="A32" s="192" t="s">
        <v>85</v>
      </c>
      <c r="B32" s="193"/>
      <c r="C32" s="193"/>
      <c r="D32" s="193"/>
      <c r="E32" s="193"/>
      <c r="F32" s="193"/>
      <c r="G32" s="193"/>
      <c r="H32" s="194"/>
      <c r="I32" s="1">
        <v>26</v>
      </c>
      <c r="J32" s="7">
        <v>0</v>
      </c>
      <c r="K32" s="7">
        <v>0</v>
      </c>
    </row>
    <row r="33" spans="1:11" ht="12.75">
      <c r="A33" s="192" t="s">
        <v>79</v>
      </c>
      <c r="B33" s="193"/>
      <c r="C33" s="193"/>
      <c r="D33" s="193"/>
      <c r="E33" s="193"/>
      <c r="F33" s="193"/>
      <c r="G33" s="193"/>
      <c r="H33" s="194"/>
      <c r="I33" s="1">
        <v>27</v>
      </c>
      <c r="J33" s="7">
        <v>46139799</v>
      </c>
      <c r="K33" s="7">
        <v>1172846</v>
      </c>
    </row>
    <row r="34" spans="1:11" ht="12.75">
      <c r="A34" s="192" t="s">
        <v>183</v>
      </c>
      <c r="B34" s="193"/>
      <c r="C34" s="193"/>
      <c r="D34" s="193"/>
      <c r="E34" s="193"/>
      <c r="F34" s="193"/>
      <c r="G34" s="193"/>
      <c r="H34" s="194"/>
      <c r="I34" s="1">
        <v>28</v>
      </c>
      <c r="J34" s="7">
        <v>0</v>
      </c>
      <c r="K34" s="7">
        <v>0</v>
      </c>
    </row>
    <row r="35" spans="1:11" ht="12.75">
      <c r="A35" s="192" t="s">
        <v>184</v>
      </c>
      <c r="B35" s="193"/>
      <c r="C35" s="193"/>
      <c r="D35" s="193"/>
      <c r="E35" s="193"/>
      <c r="F35" s="193"/>
      <c r="G35" s="193"/>
      <c r="H35" s="194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92" t="s">
        <v>80</v>
      </c>
      <c r="B36" s="193"/>
      <c r="C36" s="193"/>
      <c r="D36" s="193"/>
      <c r="E36" s="193"/>
      <c r="F36" s="193"/>
      <c r="G36" s="193"/>
      <c r="H36" s="194"/>
      <c r="I36" s="1">
        <v>30</v>
      </c>
      <c r="J36" s="7">
        <v>0</v>
      </c>
      <c r="K36" s="7">
        <v>0</v>
      </c>
    </row>
    <row r="37" spans="1:11" ht="12.75">
      <c r="A37" s="192" t="s">
        <v>81</v>
      </c>
      <c r="B37" s="193"/>
      <c r="C37" s="193"/>
      <c r="D37" s="193"/>
      <c r="E37" s="193"/>
      <c r="F37" s="193"/>
      <c r="G37" s="193"/>
      <c r="H37" s="194"/>
      <c r="I37" s="1">
        <v>31</v>
      </c>
      <c r="J37" s="7">
        <v>0</v>
      </c>
      <c r="K37" s="7">
        <v>0</v>
      </c>
    </row>
    <row r="38" spans="1:11" ht="12.75">
      <c r="A38" s="192" t="s">
        <v>82</v>
      </c>
      <c r="B38" s="193"/>
      <c r="C38" s="193"/>
      <c r="D38" s="193"/>
      <c r="E38" s="193"/>
      <c r="F38" s="193"/>
      <c r="G38" s="193"/>
      <c r="H38" s="194"/>
      <c r="I38" s="1">
        <v>32</v>
      </c>
      <c r="J38" s="7">
        <v>0</v>
      </c>
      <c r="K38" s="7">
        <v>0</v>
      </c>
    </row>
    <row r="39" spans="1:11" ht="12.75">
      <c r="A39" s="192" t="s">
        <v>185</v>
      </c>
      <c r="B39" s="193"/>
      <c r="C39" s="193"/>
      <c r="D39" s="193"/>
      <c r="E39" s="193"/>
      <c r="F39" s="193"/>
      <c r="G39" s="193"/>
      <c r="H39" s="194"/>
      <c r="I39" s="1">
        <v>33</v>
      </c>
      <c r="J39" s="7">
        <v>1573706</v>
      </c>
      <c r="K39" s="7">
        <v>1573706</v>
      </c>
    </row>
    <row r="40" spans="1:11" ht="12.75">
      <c r="A40" s="195" t="s">
        <v>240</v>
      </c>
      <c r="B40" s="196"/>
      <c r="C40" s="196"/>
      <c r="D40" s="196"/>
      <c r="E40" s="196"/>
      <c r="F40" s="196"/>
      <c r="G40" s="196"/>
      <c r="H40" s="197"/>
      <c r="I40" s="1">
        <v>34</v>
      </c>
      <c r="J40" s="52">
        <f>J41+J49+J56+J64</f>
        <v>407271690</v>
      </c>
      <c r="K40" s="52">
        <f>K41+K49+K56+K64</f>
        <v>515185222</v>
      </c>
    </row>
    <row r="41" spans="1:11" ht="12.75">
      <c r="A41" s="192" t="s">
        <v>100</v>
      </c>
      <c r="B41" s="193"/>
      <c r="C41" s="193"/>
      <c r="D41" s="193"/>
      <c r="E41" s="193"/>
      <c r="F41" s="193"/>
      <c r="G41" s="193"/>
      <c r="H41" s="194"/>
      <c r="I41" s="1">
        <v>35</v>
      </c>
      <c r="J41" s="52">
        <f>SUM(J42:J48)</f>
        <v>117340929</v>
      </c>
      <c r="K41" s="52">
        <f>SUM(K42:K48)</f>
        <v>167500836</v>
      </c>
    </row>
    <row r="42" spans="1:11" ht="12.75">
      <c r="A42" s="192" t="s">
        <v>117</v>
      </c>
      <c r="B42" s="193"/>
      <c r="C42" s="193"/>
      <c r="D42" s="193"/>
      <c r="E42" s="193"/>
      <c r="F42" s="193"/>
      <c r="G42" s="193"/>
      <c r="H42" s="194"/>
      <c r="I42" s="1">
        <v>36</v>
      </c>
      <c r="J42" s="7">
        <v>42025994</v>
      </c>
      <c r="K42" s="7">
        <v>56327418</v>
      </c>
    </row>
    <row r="43" spans="1:11" ht="12.75">
      <c r="A43" s="192" t="s">
        <v>118</v>
      </c>
      <c r="B43" s="193"/>
      <c r="C43" s="193"/>
      <c r="D43" s="193"/>
      <c r="E43" s="193"/>
      <c r="F43" s="193"/>
      <c r="G43" s="193"/>
      <c r="H43" s="194"/>
      <c r="I43" s="1">
        <v>37</v>
      </c>
      <c r="J43" s="7">
        <v>12338845</v>
      </c>
      <c r="K43" s="7">
        <v>17104752</v>
      </c>
    </row>
    <row r="44" spans="1:11" ht="12.75">
      <c r="A44" s="192" t="s">
        <v>86</v>
      </c>
      <c r="B44" s="193"/>
      <c r="C44" s="193"/>
      <c r="D44" s="193"/>
      <c r="E44" s="193"/>
      <c r="F44" s="193"/>
      <c r="G44" s="193"/>
      <c r="H44" s="194"/>
      <c r="I44" s="1">
        <v>38</v>
      </c>
      <c r="J44" s="7">
        <v>53118746</v>
      </c>
      <c r="K44" s="7">
        <v>85136093</v>
      </c>
    </row>
    <row r="45" spans="1:11" ht="12.75">
      <c r="A45" s="192" t="s">
        <v>87</v>
      </c>
      <c r="B45" s="193"/>
      <c r="C45" s="193"/>
      <c r="D45" s="193"/>
      <c r="E45" s="193"/>
      <c r="F45" s="193"/>
      <c r="G45" s="193"/>
      <c r="H45" s="194"/>
      <c r="I45" s="1">
        <v>39</v>
      </c>
      <c r="J45" s="7">
        <v>9857344</v>
      </c>
      <c r="K45" s="7">
        <v>8932573</v>
      </c>
    </row>
    <row r="46" spans="1:11" ht="12.75">
      <c r="A46" s="192" t="s">
        <v>88</v>
      </c>
      <c r="B46" s="193"/>
      <c r="C46" s="193"/>
      <c r="D46" s="193"/>
      <c r="E46" s="193"/>
      <c r="F46" s="193"/>
      <c r="G46" s="193"/>
      <c r="H46" s="194"/>
      <c r="I46" s="1">
        <v>40</v>
      </c>
      <c r="J46" s="7">
        <v>0</v>
      </c>
      <c r="K46" s="7">
        <v>0</v>
      </c>
    </row>
    <row r="47" spans="1:11" ht="12.75">
      <c r="A47" s="192" t="s">
        <v>89</v>
      </c>
      <c r="B47" s="193"/>
      <c r="C47" s="193"/>
      <c r="D47" s="193"/>
      <c r="E47" s="193"/>
      <c r="F47" s="193"/>
      <c r="G47" s="193"/>
      <c r="H47" s="194"/>
      <c r="I47" s="1">
        <v>41</v>
      </c>
      <c r="J47" s="7">
        <v>0</v>
      </c>
      <c r="K47" s="7">
        <v>0</v>
      </c>
    </row>
    <row r="48" spans="1:11" ht="12.75">
      <c r="A48" s="192" t="s">
        <v>90</v>
      </c>
      <c r="B48" s="193"/>
      <c r="C48" s="193"/>
      <c r="D48" s="193"/>
      <c r="E48" s="193"/>
      <c r="F48" s="193"/>
      <c r="G48" s="193"/>
      <c r="H48" s="194"/>
      <c r="I48" s="1">
        <v>42</v>
      </c>
      <c r="J48" s="7">
        <v>0</v>
      </c>
      <c r="K48" s="7">
        <v>0</v>
      </c>
    </row>
    <row r="49" spans="1:11" ht="12.75">
      <c r="A49" s="192" t="s">
        <v>101</v>
      </c>
      <c r="B49" s="193"/>
      <c r="C49" s="193"/>
      <c r="D49" s="193"/>
      <c r="E49" s="193"/>
      <c r="F49" s="193"/>
      <c r="G49" s="193"/>
      <c r="H49" s="194"/>
      <c r="I49" s="1">
        <v>43</v>
      </c>
      <c r="J49" s="52">
        <f>SUM(J50:J55)</f>
        <v>208359463</v>
      </c>
      <c r="K49" s="52">
        <f>SUM(K50:K55)</f>
        <v>261903713</v>
      </c>
    </row>
    <row r="50" spans="1:11" ht="12.75">
      <c r="A50" s="192" t="s">
        <v>200</v>
      </c>
      <c r="B50" s="193"/>
      <c r="C50" s="193"/>
      <c r="D50" s="193"/>
      <c r="E50" s="193"/>
      <c r="F50" s="193"/>
      <c r="G50" s="193"/>
      <c r="H50" s="194"/>
      <c r="I50" s="1">
        <v>44</v>
      </c>
      <c r="J50" s="7">
        <v>0</v>
      </c>
      <c r="K50" s="7">
        <v>0</v>
      </c>
    </row>
    <row r="51" spans="1:11" ht="12.75">
      <c r="A51" s="192" t="s">
        <v>201</v>
      </c>
      <c r="B51" s="193"/>
      <c r="C51" s="193"/>
      <c r="D51" s="193"/>
      <c r="E51" s="193"/>
      <c r="F51" s="193"/>
      <c r="G51" s="193"/>
      <c r="H51" s="194"/>
      <c r="I51" s="1">
        <v>45</v>
      </c>
      <c r="J51" s="7">
        <v>199433070</v>
      </c>
      <c r="K51" s="7">
        <v>254373192</v>
      </c>
    </row>
    <row r="52" spans="1:11" ht="12.75">
      <c r="A52" s="192" t="s">
        <v>202</v>
      </c>
      <c r="B52" s="193"/>
      <c r="C52" s="193"/>
      <c r="D52" s="193"/>
      <c r="E52" s="193"/>
      <c r="F52" s="193"/>
      <c r="G52" s="193"/>
      <c r="H52" s="194"/>
      <c r="I52" s="1">
        <v>46</v>
      </c>
      <c r="J52" s="7">
        <v>0</v>
      </c>
      <c r="K52" s="7">
        <v>0</v>
      </c>
    </row>
    <row r="53" spans="1:11" ht="12.75">
      <c r="A53" s="192" t="s">
        <v>203</v>
      </c>
      <c r="B53" s="193"/>
      <c r="C53" s="193"/>
      <c r="D53" s="193"/>
      <c r="E53" s="193"/>
      <c r="F53" s="193"/>
      <c r="G53" s="193"/>
      <c r="H53" s="194"/>
      <c r="I53" s="1">
        <v>47</v>
      </c>
      <c r="J53" s="7">
        <v>445005</v>
      </c>
      <c r="K53" s="7">
        <v>514593</v>
      </c>
    </row>
    <row r="54" spans="1:11" ht="12.75">
      <c r="A54" s="192" t="s">
        <v>10</v>
      </c>
      <c r="B54" s="193"/>
      <c r="C54" s="193"/>
      <c r="D54" s="193"/>
      <c r="E54" s="193"/>
      <c r="F54" s="193"/>
      <c r="G54" s="193"/>
      <c r="H54" s="194"/>
      <c r="I54" s="1">
        <v>48</v>
      </c>
      <c r="J54" s="7">
        <v>1356496</v>
      </c>
      <c r="K54" s="7">
        <v>3670755</v>
      </c>
    </row>
    <row r="55" spans="1:11" ht="12.75">
      <c r="A55" s="192" t="s">
        <v>11</v>
      </c>
      <c r="B55" s="193"/>
      <c r="C55" s="193"/>
      <c r="D55" s="193"/>
      <c r="E55" s="193"/>
      <c r="F55" s="193"/>
      <c r="G55" s="193"/>
      <c r="H55" s="194"/>
      <c r="I55" s="1">
        <v>49</v>
      </c>
      <c r="J55" s="7">
        <v>7124892</v>
      </c>
      <c r="K55" s="7">
        <v>3345173</v>
      </c>
    </row>
    <row r="56" spans="1:11" ht="12.75">
      <c r="A56" s="192" t="s">
        <v>102</v>
      </c>
      <c r="B56" s="193"/>
      <c r="C56" s="193"/>
      <c r="D56" s="193"/>
      <c r="E56" s="193"/>
      <c r="F56" s="193"/>
      <c r="G56" s="193"/>
      <c r="H56" s="194"/>
      <c r="I56" s="1">
        <v>50</v>
      </c>
      <c r="J56" s="52">
        <f>SUM(J57:J63)</f>
        <v>71179533</v>
      </c>
      <c r="K56" s="52">
        <f>SUM(K57:K63)</f>
        <v>72704841</v>
      </c>
    </row>
    <row r="57" spans="1:11" ht="12.75">
      <c r="A57" s="192" t="s">
        <v>76</v>
      </c>
      <c r="B57" s="193"/>
      <c r="C57" s="193"/>
      <c r="D57" s="193"/>
      <c r="E57" s="193"/>
      <c r="F57" s="193"/>
      <c r="G57" s="193"/>
      <c r="H57" s="194"/>
      <c r="I57" s="1">
        <v>51</v>
      </c>
      <c r="J57" s="7">
        <v>0</v>
      </c>
      <c r="K57" s="7">
        <v>0</v>
      </c>
    </row>
    <row r="58" spans="1:11" ht="12.75">
      <c r="A58" s="192" t="s">
        <v>77</v>
      </c>
      <c r="B58" s="193"/>
      <c r="C58" s="193"/>
      <c r="D58" s="193"/>
      <c r="E58" s="193"/>
      <c r="F58" s="193"/>
      <c r="G58" s="193"/>
      <c r="H58" s="194"/>
      <c r="I58" s="1">
        <v>52</v>
      </c>
      <c r="J58" s="7">
        <v>0</v>
      </c>
      <c r="K58" s="7">
        <v>0</v>
      </c>
    </row>
    <row r="59" spans="1:11" ht="12.75">
      <c r="A59" s="192" t="s">
        <v>242</v>
      </c>
      <c r="B59" s="193"/>
      <c r="C59" s="193"/>
      <c r="D59" s="193"/>
      <c r="E59" s="193"/>
      <c r="F59" s="193"/>
      <c r="G59" s="193"/>
      <c r="H59" s="194"/>
      <c r="I59" s="1">
        <v>53</v>
      </c>
      <c r="J59" s="7">
        <v>0</v>
      </c>
      <c r="K59" s="7">
        <v>0</v>
      </c>
    </row>
    <row r="60" spans="1:11" ht="12.75">
      <c r="A60" s="192" t="s">
        <v>83</v>
      </c>
      <c r="B60" s="193"/>
      <c r="C60" s="193"/>
      <c r="D60" s="193"/>
      <c r="E60" s="193"/>
      <c r="F60" s="193"/>
      <c r="G60" s="193"/>
      <c r="H60" s="194"/>
      <c r="I60" s="1">
        <v>54</v>
      </c>
      <c r="J60" s="7">
        <v>0</v>
      </c>
      <c r="K60" s="7">
        <v>0</v>
      </c>
    </row>
    <row r="61" spans="1:11" ht="12.75">
      <c r="A61" s="192" t="s">
        <v>84</v>
      </c>
      <c r="B61" s="193"/>
      <c r="C61" s="193"/>
      <c r="D61" s="193"/>
      <c r="E61" s="193"/>
      <c r="F61" s="193"/>
      <c r="G61" s="193"/>
      <c r="H61" s="194"/>
      <c r="I61" s="1">
        <v>55</v>
      </c>
      <c r="J61" s="7">
        <v>0</v>
      </c>
      <c r="K61" s="7">
        <v>0</v>
      </c>
    </row>
    <row r="62" spans="1:11" ht="12.75">
      <c r="A62" s="192" t="s">
        <v>85</v>
      </c>
      <c r="B62" s="193"/>
      <c r="C62" s="193"/>
      <c r="D62" s="193"/>
      <c r="E62" s="193"/>
      <c r="F62" s="193"/>
      <c r="G62" s="193"/>
      <c r="H62" s="194"/>
      <c r="I62" s="1">
        <v>56</v>
      </c>
      <c r="J62" s="7">
        <v>53891741</v>
      </c>
      <c r="K62" s="7">
        <v>55417049</v>
      </c>
    </row>
    <row r="63" spans="1:11" ht="12.75">
      <c r="A63" s="192" t="s">
        <v>46</v>
      </c>
      <c r="B63" s="193"/>
      <c r="C63" s="193"/>
      <c r="D63" s="193"/>
      <c r="E63" s="193"/>
      <c r="F63" s="193"/>
      <c r="G63" s="193"/>
      <c r="H63" s="194"/>
      <c r="I63" s="1">
        <v>57</v>
      </c>
      <c r="J63" s="7">
        <v>17287792</v>
      </c>
      <c r="K63" s="7">
        <v>17287792</v>
      </c>
    </row>
    <row r="64" spans="1:11" ht="12.75">
      <c r="A64" s="192" t="s">
        <v>207</v>
      </c>
      <c r="B64" s="193"/>
      <c r="C64" s="193"/>
      <c r="D64" s="193"/>
      <c r="E64" s="193"/>
      <c r="F64" s="193"/>
      <c r="G64" s="193"/>
      <c r="H64" s="194"/>
      <c r="I64" s="1">
        <v>58</v>
      </c>
      <c r="J64" s="7">
        <v>10391765</v>
      </c>
      <c r="K64" s="7">
        <v>13075832</v>
      </c>
    </row>
    <row r="65" spans="1:11" ht="12.75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17318074</v>
      </c>
      <c r="K65" s="7">
        <v>19555812</v>
      </c>
    </row>
    <row r="66" spans="1:11" ht="12.75">
      <c r="A66" s="195" t="s">
        <v>241</v>
      </c>
      <c r="B66" s="196"/>
      <c r="C66" s="196"/>
      <c r="D66" s="196"/>
      <c r="E66" s="196"/>
      <c r="F66" s="196"/>
      <c r="G66" s="196"/>
      <c r="H66" s="197"/>
      <c r="I66" s="1">
        <v>60</v>
      </c>
      <c r="J66" s="52">
        <f>J7+J8+J40+J65</f>
        <v>802873996</v>
      </c>
      <c r="K66" s="52">
        <f>K7+K8+K40+K65</f>
        <v>1052685313</v>
      </c>
    </row>
    <row r="67" spans="1:11" ht="12.75">
      <c r="A67" s="207" t="s">
        <v>91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.75">
      <c r="A68" s="184" t="s">
        <v>58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188" t="s">
        <v>191</v>
      </c>
      <c r="B69" s="189"/>
      <c r="C69" s="189"/>
      <c r="D69" s="189"/>
      <c r="E69" s="189"/>
      <c r="F69" s="189"/>
      <c r="G69" s="189"/>
      <c r="H69" s="206"/>
      <c r="I69" s="3">
        <v>62</v>
      </c>
      <c r="J69" s="53">
        <f>J70+J71+J72+J78+J79+J82+J85</f>
        <v>319401396.809</v>
      </c>
      <c r="K69" s="53">
        <f>K70+K71+K72+K78+K79+K82+K85</f>
        <v>347342395.80899996</v>
      </c>
    </row>
    <row r="70" spans="1:11" ht="12.75">
      <c r="A70" s="192" t="s">
        <v>141</v>
      </c>
      <c r="B70" s="193"/>
      <c r="C70" s="193"/>
      <c r="D70" s="193"/>
      <c r="E70" s="193"/>
      <c r="F70" s="193"/>
      <c r="G70" s="193"/>
      <c r="H70" s="194"/>
      <c r="I70" s="1">
        <v>63</v>
      </c>
      <c r="J70" s="7">
        <v>197569200</v>
      </c>
      <c r="K70" s="7">
        <v>197569200</v>
      </c>
    </row>
    <row r="71" spans="1:11" ht="12.75">
      <c r="A71" s="192" t="s">
        <v>142</v>
      </c>
      <c r="B71" s="193"/>
      <c r="C71" s="193"/>
      <c r="D71" s="193"/>
      <c r="E71" s="193"/>
      <c r="F71" s="193"/>
      <c r="G71" s="193"/>
      <c r="H71" s="194"/>
      <c r="I71" s="1">
        <v>64</v>
      </c>
      <c r="J71" s="7">
        <v>215962</v>
      </c>
      <c r="K71" s="7">
        <v>215962</v>
      </c>
    </row>
    <row r="72" spans="1:11" ht="12.75">
      <c r="A72" s="192" t="s">
        <v>143</v>
      </c>
      <c r="B72" s="193"/>
      <c r="C72" s="193"/>
      <c r="D72" s="193"/>
      <c r="E72" s="193"/>
      <c r="F72" s="193"/>
      <c r="G72" s="193"/>
      <c r="H72" s="194"/>
      <c r="I72" s="1">
        <v>65</v>
      </c>
      <c r="J72" s="52">
        <f>J73+J74-J75+J76+J77</f>
        <v>149124135</v>
      </c>
      <c r="K72" s="52">
        <f>K73+K74-K75+K76+K77</f>
        <v>149955768</v>
      </c>
    </row>
    <row r="73" spans="1:11" ht="12.75">
      <c r="A73" s="192" t="s">
        <v>144</v>
      </c>
      <c r="B73" s="193"/>
      <c r="C73" s="193"/>
      <c r="D73" s="193"/>
      <c r="E73" s="193"/>
      <c r="F73" s="193"/>
      <c r="G73" s="193"/>
      <c r="H73" s="194"/>
      <c r="I73" s="1">
        <v>66</v>
      </c>
      <c r="J73" s="7">
        <v>7318559</v>
      </c>
      <c r="K73" s="7">
        <v>7318559</v>
      </c>
    </row>
    <row r="74" spans="1:11" ht="12.75">
      <c r="A74" s="192" t="s">
        <v>145</v>
      </c>
      <c r="B74" s="193"/>
      <c r="C74" s="193"/>
      <c r="D74" s="193"/>
      <c r="E74" s="193"/>
      <c r="F74" s="193"/>
      <c r="G74" s="193"/>
      <c r="H74" s="194"/>
      <c r="I74" s="1">
        <v>67</v>
      </c>
      <c r="J74" s="7">
        <v>545380</v>
      </c>
      <c r="K74" s="7">
        <v>545380</v>
      </c>
    </row>
    <row r="75" spans="1:11" ht="12.75">
      <c r="A75" s="192" t="s">
        <v>133</v>
      </c>
      <c r="B75" s="193"/>
      <c r="C75" s="193"/>
      <c r="D75" s="193"/>
      <c r="E75" s="193"/>
      <c r="F75" s="193"/>
      <c r="G75" s="193"/>
      <c r="H75" s="194"/>
      <c r="I75" s="1">
        <v>68</v>
      </c>
      <c r="J75" s="7">
        <v>545380</v>
      </c>
      <c r="K75" s="7">
        <v>545380</v>
      </c>
    </row>
    <row r="76" spans="1:11" ht="12.75">
      <c r="A76" s="192" t="s">
        <v>134</v>
      </c>
      <c r="B76" s="193"/>
      <c r="C76" s="193"/>
      <c r="D76" s="193"/>
      <c r="E76" s="193"/>
      <c r="F76" s="193"/>
      <c r="G76" s="193"/>
      <c r="H76" s="194"/>
      <c r="I76" s="1">
        <v>69</v>
      </c>
      <c r="J76" s="7">
        <v>0</v>
      </c>
      <c r="K76" s="7">
        <v>0</v>
      </c>
    </row>
    <row r="77" spans="1:11" ht="12.75">
      <c r="A77" s="192" t="s">
        <v>135</v>
      </c>
      <c r="B77" s="193"/>
      <c r="C77" s="193"/>
      <c r="D77" s="193"/>
      <c r="E77" s="193"/>
      <c r="F77" s="193"/>
      <c r="G77" s="193"/>
      <c r="H77" s="194"/>
      <c r="I77" s="1">
        <v>70</v>
      </c>
      <c r="J77" s="7">
        <v>141805576</v>
      </c>
      <c r="K77" s="7">
        <v>142637209</v>
      </c>
    </row>
    <row r="78" spans="1:11" ht="12.75">
      <c r="A78" s="192" t="s">
        <v>136</v>
      </c>
      <c r="B78" s="193"/>
      <c r="C78" s="193"/>
      <c r="D78" s="193"/>
      <c r="E78" s="193"/>
      <c r="F78" s="193"/>
      <c r="G78" s="193"/>
      <c r="H78" s="194"/>
      <c r="I78" s="1">
        <v>71</v>
      </c>
      <c r="J78" s="7">
        <v>-4117069</v>
      </c>
      <c r="K78" s="7">
        <v>-4117069</v>
      </c>
    </row>
    <row r="79" spans="1:11" ht="12.75">
      <c r="A79" s="192" t="s">
        <v>238</v>
      </c>
      <c r="B79" s="193"/>
      <c r="C79" s="193"/>
      <c r="D79" s="193"/>
      <c r="E79" s="193"/>
      <c r="F79" s="193"/>
      <c r="G79" s="193"/>
      <c r="H79" s="194"/>
      <c r="I79" s="1">
        <v>72</v>
      </c>
      <c r="J79" s="52">
        <f>J80-J81</f>
        <v>-46970341.0613</v>
      </c>
      <c r="K79" s="52">
        <f>K80-K81</f>
        <v>-14689633.0788</v>
      </c>
    </row>
    <row r="80" spans="1:11" ht="12.75">
      <c r="A80" s="203" t="s">
        <v>169</v>
      </c>
      <c r="B80" s="204"/>
      <c r="C80" s="204"/>
      <c r="D80" s="204"/>
      <c r="E80" s="204"/>
      <c r="F80" s="204"/>
      <c r="G80" s="204"/>
      <c r="H80" s="205"/>
      <c r="I80" s="1">
        <v>73</v>
      </c>
      <c r="J80" s="7">
        <v>0</v>
      </c>
      <c r="K80" s="7"/>
    </row>
    <row r="81" spans="1:11" ht="12.75">
      <c r="A81" s="203" t="s">
        <v>170</v>
      </c>
      <c r="B81" s="204"/>
      <c r="C81" s="204"/>
      <c r="D81" s="204"/>
      <c r="E81" s="204"/>
      <c r="F81" s="204"/>
      <c r="G81" s="204"/>
      <c r="H81" s="205"/>
      <c r="I81" s="1">
        <v>74</v>
      </c>
      <c r="J81" s="7">
        <v>46970341.0613</v>
      </c>
      <c r="K81" s="7">
        <v>14689633.0788</v>
      </c>
    </row>
    <row r="82" spans="1:11" ht="12.75">
      <c r="A82" s="192" t="s">
        <v>239</v>
      </c>
      <c r="B82" s="193"/>
      <c r="C82" s="193"/>
      <c r="D82" s="193"/>
      <c r="E82" s="193"/>
      <c r="F82" s="193"/>
      <c r="G82" s="193"/>
      <c r="H82" s="194"/>
      <c r="I82" s="1">
        <v>75</v>
      </c>
      <c r="J82" s="52">
        <f>J83-J84</f>
        <v>7283758.1953</v>
      </c>
      <c r="K82" s="52">
        <f>K83-K84</f>
        <v>2615116.3077</v>
      </c>
    </row>
    <row r="83" spans="1:11" ht="12.75">
      <c r="A83" s="203" t="s">
        <v>171</v>
      </c>
      <c r="B83" s="204"/>
      <c r="C83" s="204"/>
      <c r="D83" s="204"/>
      <c r="E83" s="204"/>
      <c r="F83" s="204"/>
      <c r="G83" s="204"/>
      <c r="H83" s="205"/>
      <c r="I83" s="1">
        <v>76</v>
      </c>
      <c r="J83" s="7">
        <v>7283758.1953</v>
      </c>
      <c r="K83" s="7">
        <v>2615116.3077</v>
      </c>
    </row>
    <row r="84" spans="1:11" ht="12.75">
      <c r="A84" s="203" t="s">
        <v>172</v>
      </c>
      <c r="B84" s="204"/>
      <c r="C84" s="204"/>
      <c r="D84" s="204"/>
      <c r="E84" s="204"/>
      <c r="F84" s="204"/>
      <c r="G84" s="204"/>
      <c r="H84" s="205"/>
      <c r="I84" s="1">
        <v>77</v>
      </c>
      <c r="J84" s="7">
        <v>0</v>
      </c>
      <c r="K84" s="7">
        <v>0</v>
      </c>
    </row>
    <row r="85" spans="1:11" ht="12.75">
      <c r="A85" s="192" t="s">
        <v>173</v>
      </c>
      <c r="B85" s="193"/>
      <c r="C85" s="193"/>
      <c r="D85" s="193"/>
      <c r="E85" s="193"/>
      <c r="F85" s="193"/>
      <c r="G85" s="193"/>
      <c r="H85" s="194"/>
      <c r="I85" s="1">
        <v>78</v>
      </c>
      <c r="J85" s="7">
        <v>16295751.675</v>
      </c>
      <c r="K85" s="7">
        <v>15793051.5801</v>
      </c>
    </row>
    <row r="86" spans="1:11" ht="12.75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2" t="s">
        <v>129</v>
      </c>
      <c r="B87" s="193"/>
      <c r="C87" s="193"/>
      <c r="D87" s="193"/>
      <c r="E87" s="193"/>
      <c r="F87" s="193"/>
      <c r="G87" s="193"/>
      <c r="H87" s="194"/>
      <c r="I87" s="1">
        <v>80</v>
      </c>
      <c r="J87" s="7">
        <v>0</v>
      </c>
      <c r="K87" s="7">
        <v>0</v>
      </c>
    </row>
    <row r="88" spans="1:11" ht="12.75">
      <c r="A88" s="192" t="s">
        <v>130</v>
      </c>
      <c r="B88" s="193"/>
      <c r="C88" s="193"/>
      <c r="D88" s="193"/>
      <c r="E88" s="193"/>
      <c r="F88" s="193"/>
      <c r="G88" s="193"/>
      <c r="H88" s="194"/>
      <c r="I88" s="1">
        <v>81</v>
      </c>
      <c r="J88" s="7">
        <v>0</v>
      </c>
      <c r="K88" s="7">
        <v>0</v>
      </c>
    </row>
    <row r="89" spans="1:11" ht="12.75">
      <c r="A89" s="192" t="s">
        <v>131</v>
      </c>
      <c r="B89" s="193"/>
      <c r="C89" s="193"/>
      <c r="D89" s="193"/>
      <c r="E89" s="193"/>
      <c r="F89" s="193"/>
      <c r="G89" s="193"/>
      <c r="H89" s="194"/>
      <c r="I89" s="1">
        <v>82</v>
      </c>
      <c r="J89" s="7">
        <v>0</v>
      </c>
      <c r="K89" s="7">
        <v>0</v>
      </c>
    </row>
    <row r="90" spans="1:11" ht="12.75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52">
        <f>SUM(J91:J99)</f>
        <v>183606838</v>
      </c>
      <c r="K90" s="52">
        <f>SUM(K91:K99)</f>
        <v>313312145</v>
      </c>
    </row>
    <row r="91" spans="1:11" ht="12.75">
      <c r="A91" s="192" t="s">
        <v>132</v>
      </c>
      <c r="B91" s="193"/>
      <c r="C91" s="193"/>
      <c r="D91" s="193"/>
      <c r="E91" s="193"/>
      <c r="F91" s="193"/>
      <c r="G91" s="193"/>
      <c r="H91" s="194"/>
      <c r="I91" s="1">
        <v>84</v>
      </c>
      <c r="J91" s="7">
        <v>0</v>
      </c>
      <c r="K91" s="7">
        <v>0</v>
      </c>
    </row>
    <row r="92" spans="1:11" ht="12.75">
      <c r="A92" s="192" t="s">
        <v>243</v>
      </c>
      <c r="B92" s="193"/>
      <c r="C92" s="193"/>
      <c r="D92" s="193"/>
      <c r="E92" s="193"/>
      <c r="F92" s="193"/>
      <c r="G92" s="193"/>
      <c r="H92" s="194"/>
      <c r="I92" s="1">
        <v>85</v>
      </c>
      <c r="J92" s="7">
        <v>0</v>
      </c>
      <c r="K92" s="7">
        <v>0</v>
      </c>
    </row>
    <row r="93" spans="1:11" ht="12.75">
      <c r="A93" s="192" t="s">
        <v>0</v>
      </c>
      <c r="B93" s="193"/>
      <c r="C93" s="193"/>
      <c r="D93" s="193"/>
      <c r="E93" s="193"/>
      <c r="F93" s="193"/>
      <c r="G93" s="193"/>
      <c r="H93" s="194"/>
      <c r="I93" s="1">
        <v>86</v>
      </c>
      <c r="J93" s="7">
        <v>183606838</v>
      </c>
      <c r="K93" s="7">
        <v>313296519</v>
      </c>
    </row>
    <row r="94" spans="1:11" ht="12.75">
      <c r="A94" s="192" t="s">
        <v>244</v>
      </c>
      <c r="B94" s="193"/>
      <c r="C94" s="193"/>
      <c r="D94" s="193"/>
      <c r="E94" s="193"/>
      <c r="F94" s="193"/>
      <c r="G94" s="193"/>
      <c r="H94" s="194"/>
      <c r="I94" s="1">
        <v>87</v>
      </c>
      <c r="J94" s="7">
        <v>0</v>
      </c>
      <c r="K94" s="7">
        <v>0</v>
      </c>
    </row>
    <row r="95" spans="1:11" ht="12.75">
      <c r="A95" s="192" t="s">
        <v>245</v>
      </c>
      <c r="B95" s="193"/>
      <c r="C95" s="193"/>
      <c r="D95" s="193"/>
      <c r="E95" s="193"/>
      <c r="F95" s="193"/>
      <c r="G95" s="193"/>
      <c r="H95" s="194"/>
      <c r="I95" s="1">
        <v>88</v>
      </c>
      <c r="J95" s="7">
        <v>0</v>
      </c>
      <c r="K95" s="7">
        <v>15626</v>
      </c>
    </row>
    <row r="96" spans="1:11" ht="12.75">
      <c r="A96" s="192" t="s">
        <v>246</v>
      </c>
      <c r="B96" s="193"/>
      <c r="C96" s="193"/>
      <c r="D96" s="193"/>
      <c r="E96" s="193"/>
      <c r="F96" s="193"/>
      <c r="G96" s="193"/>
      <c r="H96" s="194"/>
      <c r="I96" s="1">
        <v>89</v>
      </c>
      <c r="J96" s="7">
        <v>0</v>
      </c>
      <c r="K96" s="7">
        <v>0</v>
      </c>
    </row>
    <row r="97" spans="1:11" ht="12.75">
      <c r="A97" s="192" t="s">
        <v>94</v>
      </c>
      <c r="B97" s="193"/>
      <c r="C97" s="193"/>
      <c r="D97" s="193"/>
      <c r="E97" s="193"/>
      <c r="F97" s="193"/>
      <c r="G97" s="193"/>
      <c r="H97" s="194"/>
      <c r="I97" s="1">
        <v>90</v>
      </c>
      <c r="J97" s="7">
        <v>0</v>
      </c>
      <c r="K97" s="7">
        <v>0</v>
      </c>
    </row>
    <row r="98" spans="1:11" ht="12.75">
      <c r="A98" s="192" t="s">
        <v>92</v>
      </c>
      <c r="B98" s="193"/>
      <c r="C98" s="193"/>
      <c r="D98" s="193"/>
      <c r="E98" s="193"/>
      <c r="F98" s="193"/>
      <c r="G98" s="193"/>
      <c r="H98" s="194"/>
      <c r="I98" s="1">
        <v>91</v>
      </c>
      <c r="J98" s="7">
        <v>0</v>
      </c>
      <c r="K98" s="7">
        <v>0</v>
      </c>
    </row>
    <row r="99" spans="1:11" ht="12.75">
      <c r="A99" s="192" t="s">
        <v>93</v>
      </c>
      <c r="B99" s="193"/>
      <c r="C99" s="193"/>
      <c r="D99" s="193"/>
      <c r="E99" s="193"/>
      <c r="F99" s="193"/>
      <c r="G99" s="193"/>
      <c r="H99" s="194"/>
      <c r="I99" s="1">
        <v>92</v>
      </c>
      <c r="J99" s="7">
        <v>0</v>
      </c>
      <c r="K99" s="7">
        <v>0</v>
      </c>
    </row>
    <row r="100" spans="1:11" ht="12.75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2">
        <f>SUM(J101:J112)</f>
        <v>298266927</v>
      </c>
      <c r="K100" s="52">
        <f>SUM(K101:K112)</f>
        <v>383536918</v>
      </c>
    </row>
    <row r="101" spans="1:11" ht="12.75">
      <c r="A101" s="192" t="s">
        <v>132</v>
      </c>
      <c r="B101" s="193"/>
      <c r="C101" s="193"/>
      <c r="D101" s="193"/>
      <c r="E101" s="193"/>
      <c r="F101" s="193"/>
      <c r="G101" s="193"/>
      <c r="H101" s="194"/>
      <c r="I101" s="1">
        <v>94</v>
      </c>
      <c r="J101" s="7">
        <v>0</v>
      </c>
      <c r="K101" s="7">
        <v>0</v>
      </c>
    </row>
    <row r="102" spans="1:11" ht="12.75">
      <c r="A102" s="192" t="s">
        <v>243</v>
      </c>
      <c r="B102" s="193"/>
      <c r="C102" s="193"/>
      <c r="D102" s="193"/>
      <c r="E102" s="193"/>
      <c r="F102" s="193"/>
      <c r="G102" s="193"/>
      <c r="H102" s="194"/>
      <c r="I102" s="1">
        <v>95</v>
      </c>
      <c r="J102" s="7">
        <v>47654019</v>
      </c>
      <c r="K102" s="7">
        <v>50675594</v>
      </c>
    </row>
    <row r="103" spans="1:11" ht="12.75">
      <c r="A103" s="192" t="s">
        <v>0</v>
      </c>
      <c r="B103" s="193"/>
      <c r="C103" s="193"/>
      <c r="D103" s="193"/>
      <c r="E103" s="193"/>
      <c r="F103" s="193"/>
      <c r="G103" s="193"/>
      <c r="H103" s="194"/>
      <c r="I103" s="1">
        <v>96</v>
      </c>
      <c r="J103" s="7">
        <v>83231865</v>
      </c>
      <c r="K103" s="7">
        <v>86317782</v>
      </c>
    </row>
    <row r="104" spans="1:11" ht="12.75">
      <c r="A104" s="192" t="s">
        <v>244</v>
      </c>
      <c r="B104" s="193"/>
      <c r="C104" s="193"/>
      <c r="D104" s="193"/>
      <c r="E104" s="193"/>
      <c r="F104" s="193"/>
      <c r="G104" s="193"/>
      <c r="H104" s="194"/>
      <c r="I104" s="1">
        <v>97</v>
      </c>
      <c r="J104" s="7">
        <v>671150</v>
      </c>
      <c r="K104" s="7">
        <v>686731</v>
      </c>
    </row>
    <row r="105" spans="1:11" ht="12.75">
      <c r="A105" s="192" t="s">
        <v>245</v>
      </c>
      <c r="B105" s="193"/>
      <c r="C105" s="193"/>
      <c r="D105" s="193"/>
      <c r="E105" s="193"/>
      <c r="F105" s="193"/>
      <c r="G105" s="193"/>
      <c r="H105" s="194"/>
      <c r="I105" s="1">
        <v>98</v>
      </c>
      <c r="J105" s="7">
        <v>132543099</v>
      </c>
      <c r="K105" s="7">
        <v>207427775</v>
      </c>
    </row>
    <row r="106" spans="1:11" ht="12.75">
      <c r="A106" s="192" t="s">
        <v>246</v>
      </c>
      <c r="B106" s="193"/>
      <c r="C106" s="193"/>
      <c r="D106" s="193"/>
      <c r="E106" s="193"/>
      <c r="F106" s="193"/>
      <c r="G106" s="193"/>
      <c r="H106" s="194"/>
      <c r="I106" s="1">
        <v>99</v>
      </c>
      <c r="J106" s="7">
        <v>0</v>
      </c>
      <c r="K106" s="7">
        <v>0</v>
      </c>
    </row>
    <row r="107" spans="1:11" ht="12.75">
      <c r="A107" s="192" t="s">
        <v>94</v>
      </c>
      <c r="B107" s="193"/>
      <c r="C107" s="193"/>
      <c r="D107" s="193"/>
      <c r="E107" s="193"/>
      <c r="F107" s="193"/>
      <c r="G107" s="193"/>
      <c r="H107" s="194"/>
      <c r="I107" s="1">
        <v>100</v>
      </c>
      <c r="J107" s="7">
        <v>0</v>
      </c>
      <c r="K107" s="7">
        <v>0</v>
      </c>
    </row>
    <row r="108" spans="1:11" ht="12.75">
      <c r="A108" s="192" t="s">
        <v>95</v>
      </c>
      <c r="B108" s="193"/>
      <c r="C108" s="193"/>
      <c r="D108" s="193"/>
      <c r="E108" s="193"/>
      <c r="F108" s="193"/>
      <c r="G108" s="193"/>
      <c r="H108" s="194"/>
      <c r="I108" s="1">
        <v>101</v>
      </c>
      <c r="J108" s="7">
        <v>6405706</v>
      </c>
      <c r="K108" s="7">
        <v>5883659</v>
      </c>
    </row>
    <row r="109" spans="1:11" ht="12.75">
      <c r="A109" s="192" t="s">
        <v>96</v>
      </c>
      <c r="B109" s="193"/>
      <c r="C109" s="193"/>
      <c r="D109" s="193"/>
      <c r="E109" s="193"/>
      <c r="F109" s="193"/>
      <c r="G109" s="193"/>
      <c r="H109" s="194"/>
      <c r="I109" s="1">
        <v>102</v>
      </c>
      <c r="J109" s="7">
        <v>26344714</v>
      </c>
      <c r="K109" s="7">
        <v>27954886</v>
      </c>
    </row>
    <row r="110" spans="1:11" ht="12.75">
      <c r="A110" s="192" t="s">
        <v>99</v>
      </c>
      <c r="B110" s="193"/>
      <c r="C110" s="193"/>
      <c r="D110" s="193"/>
      <c r="E110" s="193"/>
      <c r="F110" s="193"/>
      <c r="G110" s="193"/>
      <c r="H110" s="194"/>
      <c r="I110" s="1">
        <v>103</v>
      </c>
      <c r="J110" s="7">
        <v>0</v>
      </c>
      <c r="K110" s="7">
        <v>0</v>
      </c>
    </row>
    <row r="111" spans="1:11" ht="12.75">
      <c r="A111" s="192" t="s">
        <v>97</v>
      </c>
      <c r="B111" s="193"/>
      <c r="C111" s="193"/>
      <c r="D111" s="193"/>
      <c r="E111" s="193"/>
      <c r="F111" s="193"/>
      <c r="G111" s="193"/>
      <c r="H111" s="194"/>
      <c r="I111" s="1">
        <v>104</v>
      </c>
      <c r="J111" s="7">
        <v>0</v>
      </c>
      <c r="K111" s="7">
        <v>0</v>
      </c>
    </row>
    <row r="112" spans="1:11" ht="12.75">
      <c r="A112" s="192" t="s">
        <v>98</v>
      </c>
      <c r="B112" s="193"/>
      <c r="C112" s="193"/>
      <c r="D112" s="193"/>
      <c r="E112" s="193"/>
      <c r="F112" s="193"/>
      <c r="G112" s="193"/>
      <c r="H112" s="194"/>
      <c r="I112" s="1">
        <v>105</v>
      </c>
      <c r="J112" s="7">
        <v>1416374</v>
      </c>
      <c r="K112" s="7">
        <v>4590491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1598834</v>
      </c>
      <c r="K113" s="7">
        <v>8493854</v>
      </c>
    </row>
    <row r="114" spans="1:11" ht="12.75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2">
        <f>J69+J86+J90+J100+J113</f>
        <v>802873995.809</v>
      </c>
      <c r="K114" s="52">
        <f>K69+K86+K90+K100+K113</f>
        <v>1052685312.809</v>
      </c>
    </row>
    <row r="115" spans="1:11" ht="12.75">
      <c r="A115" s="181" t="s">
        <v>57</v>
      </c>
      <c r="B115" s="182"/>
      <c r="C115" s="182"/>
      <c r="D115" s="182"/>
      <c r="E115" s="182"/>
      <c r="F115" s="182"/>
      <c r="G115" s="182"/>
      <c r="H115" s="183"/>
      <c r="I115" s="2">
        <v>108</v>
      </c>
      <c r="J115" s="8"/>
      <c r="K115" s="8"/>
    </row>
    <row r="116" spans="1:11" ht="12.75">
      <c r="A116" s="184" t="s">
        <v>309</v>
      </c>
      <c r="B116" s="185"/>
      <c r="C116" s="185"/>
      <c r="D116" s="185"/>
      <c r="E116" s="185"/>
      <c r="F116" s="185"/>
      <c r="G116" s="185"/>
      <c r="H116" s="185"/>
      <c r="I116" s="186"/>
      <c r="J116" s="186"/>
      <c r="K116" s="187"/>
    </row>
    <row r="117" spans="1:11" ht="12.75">
      <c r="A117" s="188" t="s">
        <v>186</v>
      </c>
      <c r="B117" s="189"/>
      <c r="C117" s="189"/>
      <c r="D117" s="189"/>
      <c r="E117" s="189"/>
      <c r="F117" s="189"/>
      <c r="G117" s="189"/>
      <c r="H117" s="189"/>
      <c r="I117" s="190"/>
      <c r="J117" s="190"/>
      <c r="K117" s="191"/>
    </row>
    <row r="118" spans="1:11" ht="12.75">
      <c r="A118" s="192" t="s">
        <v>8</v>
      </c>
      <c r="B118" s="193"/>
      <c r="C118" s="193"/>
      <c r="D118" s="193"/>
      <c r="E118" s="193"/>
      <c r="F118" s="193"/>
      <c r="G118" s="193"/>
      <c r="H118" s="194"/>
      <c r="I118" s="1">
        <v>109</v>
      </c>
      <c r="J118" s="7">
        <v>303105645.134</v>
      </c>
      <c r="K118" s="7">
        <v>331549344.22889996</v>
      </c>
    </row>
    <row r="119" spans="1:11" ht="12.75">
      <c r="A119" s="198" t="s">
        <v>9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>
        <v>16295751.675</v>
      </c>
      <c r="K119" s="8">
        <v>15793051.5801</v>
      </c>
    </row>
    <row r="120" spans="1:11" ht="12.75">
      <c r="A120" s="201" t="s">
        <v>310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179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</dataValidations>
  <printOptions/>
  <pageMargins left="0.7480314960629921" right="0.7480314960629921" top="0.7874015748031497" bottom="0.8267716535433072" header="0.5118110236220472" footer="0.5118110236220472"/>
  <pageSetup fitToHeight="2"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SheetLayoutView="110" zoomScalePageLayoutView="0" workbookViewId="0" topLeftCell="A1">
      <selection activeCell="A1" sqref="A1:I63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6384" width="9.140625" style="51" customWidth="1"/>
  </cols>
  <sheetData>
    <row r="1" spans="1:13" ht="12.75" customHeight="1">
      <c r="A1" s="216" t="s">
        <v>154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24" t="s">
        <v>353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2.75" customHeight="1">
      <c r="A3" s="240" t="s">
        <v>338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41" t="s">
        <v>59</v>
      </c>
      <c r="B4" s="241"/>
      <c r="C4" s="241"/>
      <c r="D4" s="241"/>
      <c r="E4" s="241"/>
      <c r="F4" s="241"/>
      <c r="G4" s="241"/>
      <c r="H4" s="241"/>
      <c r="I4" s="57" t="s">
        <v>279</v>
      </c>
      <c r="J4" s="242" t="s">
        <v>318</v>
      </c>
      <c r="K4" s="242"/>
      <c r="L4" s="242" t="s">
        <v>319</v>
      </c>
      <c r="M4" s="242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7"/>
      <c r="J5" s="109" t="s">
        <v>313</v>
      </c>
      <c r="K5" s="109" t="s">
        <v>314</v>
      </c>
      <c r="L5" s="109" t="s">
        <v>313</v>
      </c>
      <c r="M5" s="109" t="s">
        <v>314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0">
        <v>2</v>
      </c>
      <c r="J6" s="109">
        <v>3</v>
      </c>
      <c r="K6" s="109">
        <v>4</v>
      </c>
      <c r="L6" s="109">
        <v>5</v>
      </c>
      <c r="M6" s="109">
        <v>6</v>
      </c>
    </row>
    <row r="7" spans="1:13" ht="12.75">
      <c r="A7" s="188" t="s">
        <v>26</v>
      </c>
      <c r="B7" s="189"/>
      <c r="C7" s="189"/>
      <c r="D7" s="189"/>
      <c r="E7" s="189"/>
      <c r="F7" s="189"/>
      <c r="G7" s="189"/>
      <c r="H7" s="206"/>
      <c r="I7" s="3">
        <v>111</v>
      </c>
      <c r="J7" s="53">
        <f>SUM(J8:J9)</f>
        <v>159653518</v>
      </c>
      <c r="K7" s="53">
        <f>SUM(K8:K9)</f>
        <v>159653518</v>
      </c>
      <c r="L7" s="53">
        <f>SUM(L8:L9)</f>
        <v>215072117</v>
      </c>
      <c r="M7" s="53">
        <f>SUM(M8:M9)</f>
        <v>215072117</v>
      </c>
    </row>
    <row r="8" spans="1:13" ht="12.75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158417732</v>
      </c>
      <c r="K8" s="7">
        <v>158417732</v>
      </c>
      <c r="L8" s="7">
        <v>213268366</v>
      </c>
      <c r="M8" s="7">
        <v>213268366</v>
      </c>
    </row>
    <row r="9" spans="1:13" ht="12.75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1235786</v>
      </c>
      <c r="K9" s="7">
        <v>1235786</v>
      </c>
      <c r="L9" s="7">
        <v>1803751</v>
      </c>
      <c r="M9" s="7">
        <v>1803751</v>
      </c>
    </row>
    <row r="10" spans="1:13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2">
        <f>J11+J12+J16+J20+J21+J22+J25+J26</f>
        <v>155148217</v>
      </c>
      <c r="K10" s="52">
        <f>K11+K12+K16+K20+K21+K22+K25+K26</f>
        <v>155148217</v>
      </c>
      <c r="L10" s="52">
        <f>L11+L12+L16+L20+L21+L22+L25+L26</f>
        <v>209674126</v>
      </c>
      <c r="M10" s="52">
        <f>M11+M12+M16+M20+M21+M22+M25+M26</f>
        <v>209674126</v>
      </c>
    </row>
    <row r="11" spans="1:13" ht="12.75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-8241356</v>
      </c>
      <c r="K11" s="7">
        <v>-8241356</v>
      </c>
      <c r="L11" s="7">
        <v>-19472787</v>
      </c>
      <c r="M11" s="7">
        <v>-19472787</v>
      </c>
    </row>
    <row r="12" spans="1:13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2">
        <f>SUM(J13:J15)</f>
        <v>129393495</v>
      </c>
      <c r="K12" s="52">
        <f>SUM(K13:K15)</f>
        <v>129393495</v>
      </c>
      <c r="L12" s="52">
        <f>SUM(L13:L15)</f>
        <v>184606537</v>
      </c>
      <c r="M12" s="52">
        <f>SUM(M13:M15)</f>
        <v>184606537</v>
      </c>
    </row>
    <row r="13" spans="1:13" ht="12.75">
      <c r="A13" s="192" t="s">
        <v>146</v>
      </c>
      <c r="B13" s="193"/>
      <c r="C13" s="193"/>
      <c r="D13" s="193"/>
      <c r="E13" s="193"/>
      <c r="F13" s="193"/>
      <c r="G13" s="193"/>
      <c r="H13" s="194"/>
      <c r="I13" s="1">
        <v>117</v>
      </c>
      <c r="J13" s="7">
        <v>95485711</v>
      </c>
      <c r="K13" s="7">
        <v>95485711</v>
      </c>
      <c r="L13" s="7">
        <v>134746049</v>
      </c>
      <c r="M13" s="7">
        <v>134746049</v>
      </c>
    </row>
    <row r="14" spans="1:13" ht="12.75">
      <c r="A14" s="192" t="s">
        <v>147</v>
      </c>
      <c r="B14" s="193"/>
      <c r="C14" s="193"/>
      <c r="D14" s="193"/>
      <c r="E14" s="193"/>
      <c r="F14" s="193"/>
      <c r="G14" s="193"/>
      <c r="H14" s="194"/>
      <c r="I14" s="1">
        <v>118</v>
      </c>
      <c r="J14" s="7">
        <v>544426</v>
      </c>
      <c r="K14" s="7">
        <v>544426</v>
      </c>
      <c r="L14" s="7">
        <v>2406623</v>
      </c>
      <c r="M14" s="7">
        <v>2406623</v>
      </c>
    </row>
    <row r="15" spans="1:13" ht="12.75">
      <c r="A15" s="192" t="s">
        <v>61</v>
      </c>
      <c r="B15" s="193"/>
      <c r="C15" s="193"/>
      <c r="D15" s="193"/>
      <c r="E15" s="193"/>
      <c r="F15" s="193"/>
      <c r="G15" s="193"/>
      <c r="H15" s="194"/>
      <c r="I15" s="1">
        <v>119</v>
      </c>
      <c r="J15" s="7">
        <v>33363358</v>
      </c>
      <c r="K15" s="7">
        <v>33363358</v>
      </c>
      <c r="L15" s="7">
        <v>47453865</v>
      </c>
      <c r="M15" s="7">
        <v>47453865</v>
      </c>
    </row>
    <row r="16" spans="1:13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2">
        <f>SUM(J17:J19)</f>
        <v>19480668</v>
      </c>
      <c r="K16" s="52">
        <f>SUM(K17:K19)</f>
        <v>19480668</v>
      </c>
      <c r="L16" s="52">
        <f>SUM(L17:L19)</f>
        <v>26408203</v>
      </c>
      <c r="M16" s="52">
        <f>SUM(M17:M19)</f>
        <v>26408203</v>
      </c>
    </row>
    <row r="17" spans="1:13" ht="12.75">
      <c r="A17" s="192" t="s">
        <v>62</v>
      </c>
      <c r="B17" s="193"/>
      <c r="C17" s="193"/>
      <c r="D17" s="193"/>
      <c r="E17" s="193"/>
      <c r="F17" s="193"/>
      <c r="G17" s="193"/>
      <c r="H17" s="194"/>
      <c r="I17" s="1">
        <v>121</v>
      </c>
      <c r="J17" s="7">
        <v>12725820</v>
      </c>
      <c r="K17" s="7">
        <v>12725820</v>
      </c>
      <c r="L17" s="7">
        <v>16927304</v>
      </c>
      <c r="M17" s="7">
        <v>16927304</v>
      </c>
    </row>
    <row r="18" spans="1:13" ht="12.75">
      <c r="A18" s="192" t="s">
        <v>63</v>
      </c>
      <c r="B18" s="193"/>
      <c r="C18" s="193"/>
      <c r="D18" s="193"/>
      <c r="E18" s="193"/>
      <c r="F18" s="193"/>
      <c r="G18" s="193"/>
      <c r="H18" s="194"/>
      <c r="I18" s="1">
        <v>122</v>
      </c>
      <c r="J18" s="7">
        <v>4187113</v>
      </c>
      <c r="K18" s="7">
        <v>4187113</v>
      </c>
      <c r="L18" s="7">
        <v>6003686</v>
      </c>
      <c r="M18" s="7">
        <v>6003686</v>
      </c>
    </row>
    <row r="19" spans="1:13" ht="12.75">
      <c r="A19" s="192" t="s">
        <v>64</v>
      </c>
      <c r="B19" s="193"/>
      <c r="C19" s="193"/>
      <c r="D19" s="193"/>
      <c r="E19" s="193"/>
      <c r="F19" s="193"/>
      <c r="G19" s="193"/>
      <c r="H19" s="194"/>
      <c r="I19" s="1">
        <v>123</v>
      </c>
      <c r="J19" s="7">
        <v>2567735</v>
      </c>
      <c r="K19" s="7">
        <v>2567735</v>
      </c>
      <c r="L19" s="7">
        <v>3477213</v>
      </c>
      <c r="M19" s="7">
        <v>3477213</v>
      </c>
    </row>
    <row r="20" spans="1:13" ht="12.75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5924180</v>
      </c>
      <c r="K20" s="7">
        <v>5924180</v>
      </c>
      <c r="L20" s="7">
        <v>8931425</v>
      </c>
      <c r="M20" s="7">
        <v>8931425</v>
      </c>
    </row>
    <row r="21" spans="1:13" ht="12.75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7471527</v>
      </c>
      <c r="K21" s="7">
        <v>7471527</v>
      </c>
      <c r="L21" s="7">
        <v>8449732</v>
      </c>
      <c r="M21" s="7">
        <v>8449732</v>
      </c>
    </row>
    <row r="22" spans="1:13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2">
        <f>SUM(J23:J24)</f>
        <v>94643</v>
      </c>
      <c r="K22" s="52">
        <f>SUM(K23:K24)</f>
        <v>94643</v>
      </c>
      <c r="L22" s="52">
        <f>SUM(L23:L24)</f>
        <v>161223</v>
      </c>
      <c r="M22" s="52">
        <f>SUM(M23:M24)</f>
        <v>161223</v>
      </c>
    </row>
    <row r="23" spans="1:13" ht="12.75">
      <c r="A23" s="192" t="s">
        <v>137</v>
      </c>
      <c r="B23" s="193"/>
      <c r="C23" s="193"/>
      <c r="D23" s="193"/>
      <c r="E23" s="193"/>
      <c r="F23" s="193"/>
      <c r="G23" s="193"/>
      <c r="H23" s="19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92" t="s">
        <v>138</v>
      </c>
      <c r="B24" s="193"/>
      <c r="C24" s="193"/>
      <c r="D24" s="193"/>
      <c r="E24" s="193"/>
      <c r="F24" s="193"/>
      <c r="G24" s="193"/>
      <c r="H24" s="194"/>
      <c r="I24" s="1">
        <v>1376</v>
      </c>
      <c r="J24" s="7">
        <v>94643</v>
      </c>
      <c r="K24" s="7">
        <v>94643</v>
      </c>
      <c r="L24" s="7">
        <v>161223</v>
      </c>
      <c r="M24" s="7">
        <v>161223</v>
      </c>
    </row>
    <row r="25" spans="1:13" ht="12.75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1025060</v>
      </c>
      <c r="K26" s="7">
        <v>1025060</v>
      </c>
      <c r="L26" s="7">
        <v>589793</v>
      </c>
      <c r="M26" s="7">
        <v>589793</v>
      </c>
    </row>
    <row r="27" spans="1:13" ht="12.75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2">
        <f>SUM(J28:J32)</f>
        <v>1022358</v>
      </c>
      <c r="K27" s="52">
        <f>SUM(K28:K32)</f>
        <v>1022358</v>
      </c>
      <c r="L27" s="52">
        <f>SUM(L28:L32)</f>
        <v>926949</v>
      </c>
      <c r="M27" s="52">
        <f>SUM(M28:M32)</f>
        <v>926949</v>
      </c>
    </row>
    <row r="28" spans="1:13" ht="12.75">
      <c r="A28" s="195" t="s">
        <v>227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1022358</v>
      </c>
      <c r="K29" s="7">
        <v>1022358</v>
      </c>
      <c r="L29" s="7">
        <v>926949</v>
      </c>
      <c r="M29" s="7">
        <v>926949</v>
      </c>
    </row>
    <row r="30" spans="1:13" ht="12.75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5" t="s">
        <v>223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5" ht="12.75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113"/>
      <c r="O32" s="114"/>
    </row>
    <row r="33" spans="1:13" ht="12.75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2">
        <f>SUM(J34:J37)</f>
        <v>3987900</v>
      </c>
      <c r="K33" s="52">
        <f>SUM(K34:K37)</f>
        <v>3987900</v>
      </c>
      <c r="L33" s="52">
        <f>SUM(L34:L37)</f>
        <v>4212238</v>
      </c>
      <c r="M33" s="52">
        <f>SUM(M34:M37)</f>
        <v>4212238</v>
      </c>
    </row>
    <row r="34" spans="1:13" ht="12.75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3987900</v>
      </c>
      <c r="K35" s="7">
        <v>3987900</v>
      </c>
      <c r="L35" s="7">
        <v>4212238</v>
      </c>
      <c r="M35" s="7">
        <v>4212238</v>
      </c>
    </row>
    <row r="36" spans="1:13" ht="12.75">
      <c r="A36" s="195" t="s">
        <v>224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225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226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2">
        <f>J7+J27+J38+J40</f>
        <v>160675876</v>
      </c>
      <c r="K42" s="52">
        <f>K7+K27+K38+K40</f>
        <v>160675876</v>
      </c>
      <c r="L42" s="52">
        <f>L7+L27+L38+L40</f>
        <v>215999066</v>
      </c>
      <c r="M42" s="52">
        <f>M7+M27+M38+M40</f>
        <v>215999066</v>
      </c>
    </row>
    <row r="43" spans="1:13" ht="12.75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2">
        <f>J10+J33+J39+J41</f>
        <v>159136117</v>
      </c>
      <c r="K43" s="52">
        <f>K10+K33+K39+K41</f>
        <v>159136117</v>
      </c>
      <c r="L43" s="52">
        <f>L10+L33+L39+L41</f>
        <v>213886364</v>
      </c>
      <c r="M43" s="52">
        <f>M10+M33+M39+M41</f>
        <v>213886364</v>
      </c>
    </row>
    <row r="44" spans="1:13" ht="12.75">
      <c r="A44" s="195" t="s">
        <v>236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2">
        <f>J42-J43</f>
        <v>1539759</v>
      </c>
      <c r="K44" s="52">
        <f>K42-K43</f>
        <v>1539759</v>
      </c>
      <c r="L44" s="52">
        <f>L42-L43</f>
        <v>2112702</v>
      </c>
      <c r="M44" s="52">
        <f>M42-M43</f>
        <v>2112702</v>
      </c>
    </row>
    <row r="45" spans="1:13" ht="12.75">
      <c r="A45" s="203" t="s">
        <v>218</v>
      </c>
      <c r="B45" s="204"/>
      <c r="C45" s="204"/>
      <c r="D45" s="204"/>
      <c r="E45" s="204"/>
      <c r="F45" s="204"/>
      <c r="G45" s="204"/>
      <c r="H45" s="205"/>
      <c r="I45" s="1">
        <v>149</v>
      </c>
      <c r="J45" s="52">
        <f>IF(J42&gt;J43,J42-J43,0)</f>
        <v>1539759</v>
      </c>
      <c r="K45" s="52">
        <f>IF(K42&gt;K43,K42-K43,0)</f>
        <v>1539759</v>
      </c>
      <c r="L45" s="52">
        <f>IF(L42&gt;L43,L42-L43,0)</f>
        <v>2112702</v>
      </c>
      <c r="M45" s="52">
        <f>IF(M42&gt;M43,M42-M43,0)</f>
        <v>2112702</v>
      </c>
    </row>
    <row r="46" spans="1:13" ht="12.75">
      <c r="A46" s="203" t="s">
        <v>219</v>
      </c>
      <c r="B46" s="204"/>
      <c r="C46" s="204"/>
      <c r="D46" s="204"/>
      <c r="E46" s="204"/>
      <c r="F46" s="204"/>
      <c r="G46" s="204"/>
      <c r="H46" s="205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95" t="s">
        <v>217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3315</v>
      </c>
      <c r="K47" s="7">
        <v>3315</v>
      </c>
      <c r="L47" s="7">
        <v>957</v>
      </c>
      <c r="M47" s="7">
        <v>957</v>
      </c>
    </row>
    <row r="48" spans="1:13" ht="12.75">
      <c r="A48" s="195" t="s">
        <v>237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2">
        <f>J44-J47</f>
        <v>1536444</v>
      </c>
      <c r="K48" s="52">
        <f>K44-K47</f>
        <v>1536444</v>
      </c>
      <c r="L48" s="52">
        <f>L44-L47</f>
        <v>2111745</v>
      </c>
      <c r="M48" s="52">
        <f>M44-M47</f>
        <v>2111745</v>
      </c>
    </row>
    <row r="49" spans="1:13" ht="12.75">
      <c r="A49" s="203" t="s">
        <v>192</v>
      </c>
      <c r="B49" s="204"/>
      <c r="C49" s="204"/>
      <c r="D49" s="204"/>
      <c r="E49" s="204"/>
      <c r="F49" s="204"/>
      <c r="G49" s="204"/>
      <c r="H49" s="205"/>
      <c r="I49" s="1">
        <v>153</v>
      </c>
      <c r="J49" s="52">
        <f>IF(J48&gt;0,J48,0)</f>
        <v>1536444</v>
      </c>
      <c r="K49" s="52">
        <f>IF(K48&gt;0,K48,0)</f>
        <v>1536444</v>
      </c>
      <c r="L49" s="52">
        <f>IF(L48&gt;0,L48,0)</f>
        <v>2111745</v>
      </c>
      <c r="M49" s="52">
        <f>IF(M48&gt;0,M48,0)</f>
        <v>2111745</v>
      </c>
    </row>
    <row r="50" spans="1:13" ht="12.75">
      <c r="A50" s="237" t="s">
        <v>220</v>
      </c>
      <c r="B50" s="238"/>
      <c r="C50" s="238"/>
      <c r="D50" s="238"/>
      <c r="E50" s="238"/>
      <c r="F50" s="238"/>
      <c r="G50" s="238"/>
      <c r="H50" s="239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84" t="s">
        <v>311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</row>
    <row r="52" spans="1:13" ht="12.75" customHeight="1">
      <c r="A52" s="188" t="s">
        <v>187</v>
      </c>
      <c r="B52" s="189"/>
      <c r="C52" s="189"/>
      <c r="D52" s="189"/>
      <c r="E52" s="189"/>
      <c r="F52" s="189"/>
      <c r="G52" s="189"/>
      <c r="H52" s="189"/>
      <c r="I52" s="54"/>
      <c r="J52" s="54"/>
      <c r="K52" s="54"/>
      <c r="L52" s="54"/>
      <c r="M52" s="111"/>
    </row>
    <row r="53" spans="1:13" ht="12.75">
      <c r="A53" s="234" t="s">
        <v>234</v>
      </c>
      <c r="B53" s="235"/>
      <c r="C53" s="235"/>
      <c r="D53" s="235"/>
      <c r="E53" s="235"/>
      <c r="F53" s="235"/>
      <c r="G53" s="235"/>
      <c r="H53" s="236"/>
      <c r="I53" s="1">
        <v>155</v>
      </c>
      <c r="J53" s="7">
        <v>2053714.9248000002</v>
      </c>
      <c r="K53" s="7">
        <v>2053714.9248000002</v>
      </c>
      <c r="L53" s="7">
        <v>2615116.3077</v>
      </c>
      <c r="M53" s="7">
        <v>2615116.3077</v>
      </c>
    </row>
    <row r="54" spans="1:13" ht="12.75">
      <c r="A54" s="225" t="s">
        <v>235</v>
      </c>
      <c r="B54" s="226"/>
      <c r="C54" s="226"/>
      <c r="D54" s="226"/>
      <c r="E54" s="226"/>
      <c r="F54" s="226"/>
      <c r="G54" s="226"/>
      <c r="H54" s="227"/>
      <c r="I54" s="4">
        <v>156</v>
      </c>
      <c r="J54" s="8">
        <v>-517270.92480000004</v>
      </c>
      <c r="K54" s="8">
        <v>-517270.92480000004</v>
      </c>
      <c r="L54" s="8">
        <v>-503371.3077</v>
      </c>
      <c r="M54" s="8">
        <v>-503371.3077</v>
      </c>
    </row>
    <row r="55" spans="1:13" ht="12.75" customHeight="1">
      <c r="A55" s="184" t="s">
        <v>189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</row>
    <row r="56" spans="1:13" ht="12.75">
      <c r="A56" s="188" t="s">
        <v>204</v>
      </c>
      <c r="B56" s="189"/>
      <c r="C56" s="189"/>
      <c r="D56" s="189"/>
      <c r="E56" s="189"/>
      <c r="F56" s="189"/>
      <c r="G56" s="189"/>
      <c r="H56" s="206"/>
      <c r="I56" s="9">
        <v>157</v>
      </c>
      <c r="J56" s="6">
        <f>+J48</f>
        <v>1536444</v>
      </c>
      <c r="K56" s="6">
        <f>+K48</f>
        <v>1536444</v>
      </c>
      <c r="L56" s="6">
        <f>+L48</f>
        <v>2111745</v>
      </c>
      <c r="M56" s="6">
        <f>+M48</f>
        <v>2111745</v>
      </c>
    </row>
    <row r="57" spans="1:13" ht="12.75">
      <c r="A57" s="195" t="s">
        <v>221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5" t="s">
        <v>228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5" t="s">
        <v>229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5" t="s">
        <v>230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5" t="s">
        <v>231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5" t="s">
        <v>232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5" t="s">
        <v>233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59">
        <f>J56+J66</f>
        <v>1536444</v>
      </c>
      <c r="K67" s="59">
        <f>K56+K66</f>
        <v>1536444</v>
      </c>
      <c r="L67" s="59">
        <f>L56+L66</f>
        <v>2111745</v>
      </c>
      <c r="M67" s="59">
        <f>M56+M66</f>
        <v>2111745</v>
      </c>
    </row>
    <row r="68" spans="1:13" ht="12.75" customHeight="1">
      <c r="A68" s="228" t="s">
        <v>312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30"/>
    </row>
    <row r="69" spans="1:13" ht="12.75" customHeight="1">
      <c r="A69" s="231" t="s">
        <v>188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3"/>
    </row>
    <row r="70" spans="1:13" ht="12.75">
      <c r="A70" s="234" t="s">
        <v>234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>
        <f>+J67-J71</f>
        <v>2053714.9248000002</v>
      </c>
      <c r="K70" s="7">
        <f>+K67-K71</f>
        <v>2053714.9248000002</v>
      </c>
      <c r="L70" s="7">
        <f>+L67-L71</f>
        <v>2615116.3077</v>
      </c>
      <c r="M70" s="7">
        <f>+M67-M71</f>
        <v>2615116.3077</v>
      </c>
    </row>
    <row r="71" spans="1:13" ht="12.75">
      <c r="A71" s="225" t="s">
        <v>235</v>
      </c>
      <c r="B71" s="226"/>
      <c r="C71" s="226"/>
      <c r="D71" s="226"/>
      <c r="E71" s="226"/>
      <c r="F71" s="226"/>
      <c r="G71" s="226"/>
      <c r="H71" s="227"/>
      <c r="I71" s="4">
        <v>170</v>
      </c>
      <c r="J71" s="8">
        <f>+J54</f>
        <v>-517270.92480000004</v>
      </c>
      <c r="K71" s="8">
        <f>+K54</f>
        <v>-517270.92480000004</v>
      </c>
      <c r="L71" s="8">
        <f>+L54</f>
        <v>-503371.3077</v>
      </c>
      <c r="M71" s="8">
        <f>+M54</f>
        <v>-503371.3077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53:M54 J56:M67 J47:M4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K32 K26 M2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J46 K33:M46 K27:K31 K12:K25 L12:L31 M12:M25 M27:M31">
      <formula1>0</formula1>
    </dataValidation>
    <dataValidation allowBlank="1" sqref="L32:M32"/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="110" zoomScaleSheetLayoutView="110" zoomScalePageLayoutView="0" workbookViewId="0" topLeftCell="A1">
      <selection activeCell="A1" sqref="A1:I63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49" t="s">
        <v>164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354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46" t="s">
        <v>338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3.25">
      <c r="A4" s="251" t="s">
        <v>59</v>
      </c>
      <c r="B4" s="251"/>
      <c r="C4" s="251"/>
      <c r="D4" s="251"/>
      <c r="E4" s="251"/>
      <c r="F4" s="251"/>
      <c r="G4" s="251"/>
      <c r="H4" s="251"/>
      <c r="I4" s="63" t="s">
        <v>279</v>
      </c>
      <c r="J4" s="64" t="s">
        <v>318</v>
      </c>
      <c r="K4" s="64" t="s">
        <v>319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65">
        <v>2</v>
      </c>
      <c r="J5" s="107" t="s">
        <v>282</v>
      </c>
      <c r="K5" s="107" t="s">
        <v>283</v>
      </c>
    </row>
    <row r="6" spans="1:11" ht="12.75">
      <c r="A6" s="184" t="s">
        <v>156</v>
      </c>
      <c r="B6" s="185"/>
      <c r="C6" s="185"/>
      <c r="D6" s="185"/>
      <c r="E6" s="185"/>
      <c r="F6" s="185"/>
      <c r="G6" s="185"/>
      <c r="H6" s="185"/>
      <c r="I6" s="243"/>
      <c r="J6" s="243"/>
      <c r="K6" s="244"/>
    </row>
    <row r="7" spans="1:11" ht="12.75">
      <c r="A7" s="192" t="s">
        <v>40</v>
      </c>
      <c r="B7" s="193"/>
      <c r="C7" s="193"/>
      <c r="D7" s="193"/>
      <c r="E7" s="193"/>
      <c r="F7" s="193"/>
      <c r="G7" s="193"/>
      <c r="H7" s="193"/>
      <c r="I7" s="1">
        <v>1</v>
      </c>
      <c r="J7" s="5">
        <v>1536444</v>
      </c>
      <c r="K7" s="7">
        <v>2111745</v>
      </c>
    </row>
    <row r="8" spans="1:11" ht="12.75">
      <c r="A8" s="192" t="s">
        <v>41</v>
      </c>
      <c r="B8" s="193"/>
      <c r="C8" s="193"/>
      <c r="D8" s="193"/>
      <c r="E8" s="193"/>
      <c r="F8" s="193"/>
      <c r="G8" s="193"/>
      <c r="H8" s="193"/>
      <c r="I8" s="1">
        <v>2</v>
      </c>
      <c r="J8" s="5">
        <v>5924180</v>
      </c>
      <c r="K8" s="7">
        <v>8931425</v>
      </c>
    </row>
    <row r="9" spans="1:11" ht="12.75">
      <c r="A9" s="192" t="s">
        <v>42</v>
      </c>
      <c r="B9" s="193"/>
      <c r="C9" s="193"/>
      <c r="D9" s="193"/>
      <c r="E9" s="193"/>
      <c r="F9" s="193"/>
      <c r="G9" s="193"/>
      <c r="H9" s="193"/>
      <c r="I9" s="1">
        <v>3</v>
      </c>
      <c r="J9" s="5">
        <v>0</v>
      </c>
      <c r="K9" s="7">
        <v>79178125</v>
      </c>
    </row>
    <row r="10" spans="1:11" ht="12.75">
      <c r="A10" s="192" t="s">
        <v>43</v>
      </c>
      <c r="B10" s="193"/>
      <c r="C10" s="193"/>
      <c r="D10" s="193"/>
      <c r="E10" s="193"/>
      <c r="F10" s="193"/>
      <c r="G10" s="193"/>
      <c r="H10" s="193"/>
      <c r="I10" s="1">
        <v>4</v>
      </c>
      <c r="J10" s="5">
        <v>8328930</v>
      </c>
      <c r="K10" s="7">
        <v>0</v>
      </c>
    </row>
    <row r="11" spans="1:11" ht="12.75">
      <c r="A11" s="192" t="s">
        <v>44</v>
      </c>
      <c r="B11" s="193"/>
      <c r="C11" s="193"/>
      <c r="D11" s="193"/>
      <c r="E11" s="193"/>
      <c r="F11" s="193"/>
      <c r="G11" s="193"/>
      <c r="H11" s="193"/>
      <c r="I11" s="1">
        <v>5</v>
      </c>
      <c r="J11" s="5">
        <v>0</v>
      </c>
      <c r="K11" s="7">
        <v>0</v>
      </c>
    </row>
    <row r="12" spans="1:11" ht="12.75">
      <c r="A12" s="192" t="s">
        <v>51</v>
      </c>
      <c r="B12" s="193"/>
      <c r="C12" s="193"/>
      <c r="D12" s="193"/>
      <c r="E12" s="193"/>
      <c r="F12" s="193"/>
      <c r="G12" s="193"/>
      <c r="H12" s="193"/>
      <c r="I12" s="1">
        <v>6</v>
      </c>
      <c r="J12" s="5">
        <v>3575167</v>
      </c>
      <c r="K12" s="7">
        <v>32724273.99999994</v>
      </c>
    </row>
    <row r="13" spans="1:11" ht="12.75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105">
        <f>SUM(J7:J12)</f>
        <v>19364721</v>
      </c>
      <c r="K13" s="108">
        <f>SUM(K7:K12)</f>
        <v>122945568.99999994</v>
      </c>
    </row>
    <row r="14" spans="1:11" ht="12.75">
      <c r="A14" s="192" t="s">
        <v>52</v>
      </c>
      <c r="B14" s="193"/>
      <c r="C14" s="193"/>
      <c r="D14" s="193"/>
      <c r="E14" s="193"/>
      <c r="F14" s="193"/>
      <c r="G14" s="193"/>
      <c r="H14" s="193"/>
      <c r="I14" s="1">
        <v>8</v>
      </c>
      <c r="J14" s="5">
        <v>3566242</v>
      </c>
      <c r="K14" s="7">
        <v>0</v>
      </c>
    </row>
    <row r="15" spans="1:11" ht="12.75">
      <c r="A15" s="192" t="s">
        <v>53</v>
      </c>
      <c r="B15" s="193"/>
      <c r="C15" s="193"/>
      <c r="D15" s="193"/>
      <c r="E15" s="193"/>
      <c r="F15" s="193"/>
      <c r="G15" s="193"/>
      <c r="H15" s="193"/>
      <c r="I15" s="1">
        <v>9</v>
      </c>
      <c r="J15" s="5">
        <v>0</v>
      </c>
      <c r="K15" s="7">
        <v>53875815</v>
      </c>
    </row>
    <row r="16" spans="1:11" ht="12.75">
      <c r="A16" s="192" t="s">
        <v>54</v>
      </c>
      <c r="B16" s="193"/>
      <c r="C16" s="193"/>
      <c r="D16" s="193"/>
      <c r="E16" s="193"/>
      <c r="F16" s="193"/>
      <c r="G16" s="193"/>
      <c r="H16" s="193"/>
      <c r="I16" s="1">
        <v>10</v>
      </c>
      <c r="J16" s="5">
        <v>7246084</v>
      </c>
      <c r="K16" s="7">
        <v>50159907</v>
      </c>
    </row>
    <row r="17" spans="1:11" ht="12.75">
      <c r="A17" s="192" t="s">
        <v>55</v>
      </c>
      <c r="B17" s="193"/>
      <c r="C17" s="193"/>
      <c r="D17" s="193"/>
      <c r="E17" s="193"/>
      <c r="F17" s="193"/>
      <c r="G17" s="193"/>
      <c r="H17" s="193"/>
      <c r="I17" s="1">
        <v>11</v>
      </c>
      <c r="J17" s="5">
        <v>9826923.190999985</v>
      </c>
      <c r="K17" s="7">
        <v>2691819</v>
      </c>
    </row>
    <row r="18" spans="1:11" ht="12.75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105">
        <f>SUM(J14:J17)</f>
        <v>20639249.190999985</v>
      </c>
      <c r="K18" s="108">
        <f>SUM(K14:K17)</f>
        <v>106727541</v>
      </c>
    </row>
    <row r="19" spans="1:11" ht="12.75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108">
        <f>IF(J13&gt;J18,J13-J18,0)</f>
        <v>0</v>
      </c>
      <c r="K19" s="108">
        <f>IF(K13&gt;K18,K13-K18,0)</f>
        <v>16218027.99999994</v>
      </c>
    </row>
    <row r="20" spans="1:11" ht="12.75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108">
        <f>IF(J18&gt;J13,J18-J13,0)</f>
        <v>1274528.1909999847</v>
      </c>
      <c r="K20" s="108">
        <f>IF(K18&gt;K13,K18-K13,0)</f>
        <v>0</v>
      </c>
    </row>
    <row r="21" spans="1:11" ht="12.75">
      <c r="A21" s="184" t="s">
        <v>159</v>
      </c>
      <c r="B21" s="185"/>
      <c r="C21" s="185"/>
      <c r="D21" s="185"/>
      <c r="E21" s="185"/>
      <c r="F21" s="185"/>
      <c r="G21" s="185"/>
      <c r="H21" s="185"/>
      <c r="I21" s="243"/>
      <c r="J21" s="243"/>
      <c r="K21" s="244"/>
    </row>
    <row r="22" spans="1:11" ht="12.75">
      <c r="A22" s="192" t="s">
        <v>178</v>
      </c>
      <c r="B22" s="193"/>
      <c r="C22" s="193"/>
      <c r="D22" s="193"/>
      <c r="E22" s="193"/>
      <c r="F22" s="193"/>
      <c r="G22" s="193"/>
      <c r="H22" s="193"/>
      <c r="I22" s="1">
        <v>15</v>
      </c>
      <c r="J22" s="5">
        <v>10976</v>
      </c>
      <c r="K22" s="7">
        <v>315829</v>
      </c>
    </row>
    <row r="23" spans="1:11" ht="12.75">
      <c r="A23" s="192" t="s">
        <v>179</v>
      </c>
      <c r="B23" s="193"/>
      <c r="C23" s="193"/>
      <c r="D23" s="193"/>
      <c r="E23" s="193"/>
      <c r="F23" s="193"/>
      <c r="G23" s="193"/>
      <c r="H23" s="193"/>
      <c r="I23" s="1">
        <v>16</v>
      </c>
      <c r="J23" s="5">
        <v>0</v>
      </c>
      <c r="K23" s="7">
        <v>0</v>
      </c>
    </row>
    <row r="24" spans="1:11" ht="12.75">
      <c r="A24" s="192" t="s">
        <v>180</v>
      </c>
      <c r="B24" s="193"/>
      <c r="C24" s="193"/>
      <c r="D24" s="193"/>
      <c r="E24" s="193"/>
      <c r="F24" s="193"/>
      <c r="G24" s="193"/>
      <c r="H24" s="193"/>
      <c r="I24" s="1">
        <v>1376</v>
      </c>
      <c r="J24" s="5">
        <v>417656</v>
      </c>
      <c r="K24" s="7">
        <v>458758</v>
      </c>
    </row>
    <row r="25" spans="1:11" ht="12.75">
      <c r="A25" s="192" t="s">
        <v>181</v>
      </c>
      <c r="B25" s="193"/>
      <c r="C25" s="193"/>
      <c r="D25" s="193"/>
      <c r="E25" s="193"/>
      <c r="F25" s="193"/>
      <c r="G25" s="193"/>
      <c r="H25" s="193"/>
      <c r="I25" s="1">
        <v>18</v>
      </c>
      <c r="J25" s="5">
        <v>37200</v>
      </c>
      <c r="K25" s="7">
        <v>0</v>
      </c>
    </row>
    <row r="26" spans="1:11" ht="12.75">
      <c r="A26" s="192" t="s">
        <v>182</v>
      </c>
      <c r="B26" s="193"/>
      <c r="C26" s="193"/>
      <c r="D26" s="193"/>
      <c r="E26" s="193"/>
      <c r="F26" s="193"/>
      <c r="G26" s="193"/>
      <c r="H26" s="193"/>
      <c r="I26" s="1">
        <v>19</v>
      </c>
      <c r="J26" s="5">
        <v>1469944</v>
      </c>
      <c r="K26" s="7">
        <v>89814781</v>
      </c>
    </row>
    <row r="27" spans="1:11" ht="12.75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105">
        <f>SUM(J22:J26)</f>
        <v>1935776</v>
      </c>
      <c r="K27" s="108">
        <f>SUM(K22:K26)</f>
        <v>90589368</v>
      </c>
    </row>
    <row r="28" spans="1:11" ht="12.75">
      <c r="A28" s="192" t="s">
        <v>115</v>
      </c>
      <c r="B28" s="193"/>
      <c r="C28" s="193"/>
      <c r="D28" s="193"/>
      <c r="E28" s="193"/>
      <c r="F28" s="193"/>
      <c r="G28" s="193"/>
      <c r="H28" s="193"/>
      <c r="I28" s="1">
        <v>21</v>
      </c>
      <c r="J28" s="5">
        <v>5136845</v>
      </c>
      <c r="K28" s="7">
        <v>192952172</v>
      </c>
    </row>
    <row r="29" spans="1:11" ht="12.75">
      <c r="A29" s="192" t="s">
        <v>116</v>
      </c>
      <c r="B29" s="193"/>
      <c r="C29" s="193"/>
      <c r="D29" s="193"/>
      <c r="E29" s="193"/>
      <c r="F29" s="193"/>
      <c r="G29" s="193"/>
      <c r="H29" s="193"/>
      <c r="I29" s="1">
        <v>22</v>
      </c>
      <c r="J29" s="5">
        <v>27587</v>
      </c>
      <c r="K29" s="7">
        <v>0</v>
      </c>
    </row>
    <row r="30" spans="1:11" ht="12.75">
      <c r="A30" s="192" t="s">
        <v>16</v>
      </c>
      <c r="B30" s="193"/>
      <c r="C30" s="193"/>
      <c r="D30" s="193"/>
      <c r="E30" s="193"/>
      <c r="F30" s="193"/>
      <c r="G30" s="193"/>
      <c r="H30" s="193"/>
      <c r="I30" s="1">
        <v>23</v>
      </c>
      <c r="J30" s="5">
        <v>1009866</v>
      </c>
      <c r="K30" s="7">
        <v>46968330</v>
      </c>
    </row>
    <row r="31" spans="1:11" ht="12.75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105">
        <f>SUM(J28:J30)</f>
        <v>6174298</v>
      </c>
      <c r="K31" s="108">
        <f>SUM(K28:K30)</f>
        <v>239920502</v>
      </c>
    </row>
    <row r="32" spans="1:11" ht="12.75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105">
        <f>IF(J27&gt;J31,J27-J31,0)</f>
        <v>0</v>
      </c>
      <c r="K32" s="108">
        <f>IF(K27&gt;K31,K27-K31,0)</f>
        <v>0</v>
      </c>
    </row>
    <row r="33" spans="1:11" ht="12.75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105">
        <f>IF(J31&gt;J27,J31-J27,0)</f>
        <v>4238522</v>
      </c>
      <c r="K33" s="108">
        <f>IF(K31&gt;K27,K31-K27,0)</f>
        <v>149331134</v>
      </c>
    </row>
    <row r="34" spans="1:11" ht="12.75">
      <c r="A34" s="184" t="s">
        <v>160</v>
      </c>
      <c r="B34" s="185"/>
      <c r="C34" s="185"/>
      <c r="D34" s="185"/>
      <c r="E34" s="185"/>
      <c r="F34" s="185"/>
      <c r="G34" s="185"/>
      <c r="H34" s="185"/>
      <c r="I34" s="243"/>
      <c r="J34" s="243"/>
      <c r="K34" s="244"/>
    </row>
    <row r="35" spans="1:11" ht="12.75">
      <c r="A35" s="192" t="s">
        <v>174</v>
      </c>
      <c r="B35" s="193"/>
      <c r="C35" s="193"/>
      <c r="D35" s="193"/>
      <c r="E35" s="193"/>
      <c r="F35" s="193"/>
      <c r="G35" s="193"/>
      <c r="H35" s="193"/>
      <c r="I35" s="1">
        <v>27</v>
      </c>
      <c r="J35" s="5">
        <v>0</v>
      </c>
      <c r="K35" s="7">
        <v>0</v>
      </c>
    </row>
    <row r="36" spans="1:11" ht="12.75">
      <c r="A36" s="192" t="s">
        <v>29</v>
      </c>
      <c r="B36" s="193"/>
      <c r="C36" s="193"/>
      <c r="D36" s="193"/>
      <c r="E36" s="193"/>
      <c r="F36" s="193"/>
      <c r="G36" s="193"/>
      <c r="H36" s="193"/>
      <c r="I36" s="1">
        <v>28</v>
      </c>
      <c r="J36" s="5">
        <v>29475026</v>
      </c>
      <c r="K36" s="7">
        <v>170684253</v>
      </c>
    </row>
    <row r="37" spans="1:11" ht="12.75">
      <c r="A37" s="192" t="s">
        <v>30</v>
      </c>
      <c r="B37" s="193"/>
      <c r="C37" s="193"/>
      <c r="D37" s="193"/>
      <c r="E37" s="193"/>
      <c r="F37" s="193"/>
      <c r="G37" s="193"/>
      <c r="H37" s="193"/>
      <c r="I37" s="1">
        <v>29</v>
      </c>
      <c r="J37" s="5">
        <v>0</v>
      </c>
      <c r="K37" s="7">
        <v>0</v>
      </c>
    </row>
    <row r="38" spans="1:11" ht="12.75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105">
        <f>SUM(J35:J37)</f>
        <v>29475026</v>
      </c>
      <c r="K38" s="108">
        <f>SUM(K35:K37)</f>
        <v>170684253</v>
      </c>
    </row>
    <row r="39" spans="1:11" ht="12.75">
      <c r="A39" s="192" t="s">
        <v>31</v>
      </c>
      <c r="B39" s="193"/>
      <c r="C39" s="193"/>
      <c r="D39" s="193"/>
      <c r="E39" s="193"/>
      <c r="F39" s="193"/>
      <c r="G39" s="193"/>
      <c r="H39" s="193"/>
      <c r="I39" s="1">
        <v>31</v>
      </c>
      <c r="J39" s="5">
        <v>17118176</v>
      </c>
      <c r="K39" s="7">
        <v>34216730</v>
      </c>
    </row>
    <row r="40" spans="1:11" ht="12.75">
      <c r="A40" s="192" t="s">
        <v>32</v>
      </c>
      <c r="B40" s="193"/>
      <c r="C40" s="193"/>
      <c r="D40" s="193"/>
      <c r="E40" s="193"/>
      <c r="F40" s="193"/>
      <c r="G40" s="193"/>
      <c r="H40" s="193"/>
      <c r="I40" s="1">
        <v>32</v>
      </c>
      <c r="J40" s="5">
        <v>0</v>
      </c>
      <c r="K40" s="7">
        <v>0</v>
      </c>
    </row>
    <row r="41" spans="1:11" ht="12.75">
      <c r="A41" s="192" t="s">
        <v>33</v>
      </c>
      <c r="B41" s="193"/>
      <c r="C41" s="193"/>
      <c r="D41" s="193"/>
      <c r="E41" s="193"/>
      <c r="F41" s="193"/>
      <c r="G41" s="193"/>
      <c r="H41" s="193"/>
      <c r="I41" s="1">
        <v>33</v>
      </c>
      <c r="J41" s="5">
        <v>345256</v>
      </c>
      <c r="K41" s="7">
        <v>670350</v>
      </c>
    </row>
    <row r="42" spans="1:11" ht="12.75">
      <c r="A42" s="192" t="s">
        <v>34</v>
      </c>
      <c r="B42" s="193"/>
      <c r="C42" s="193"/>
      <c r="D42" s="193"/>
      <c r="E42" s="193"/>
      <c r="F42" s="193"/>
      <c r="G42" s="193"/>
      <c r="H42" s="193"/>
      <c r="I42" s="1">
        <v>34</v>
      </c>
      <c r="J42" s="5">
        <v>0</v>
      </c>
      <c r="K42" s="7">
        <v>0</v>
      </c>
    </row>
    <row r="43" spans="1:11" ht="12.75">
      <c r="A43" s="192" t="s">
        <v>35</v>
      </c>
      <c r="B43" s="193"/>
      <c r="C43" s="193"/>
      <c r="D43" s="193"/>
      <c r="E43" s="193"/>
      <c r="F43" s="193"/>
      <c r="G43" s="193"/>
      <c r="H43" s="193"/>
      <c r="I43" s="1">
        <v>35</v>
      </c>
      <c r="J43" s="5">
        <v>0</v>
      </c>
      <c r="K43" s="7">
        <v>0</v>
      </c>
    </row>
    <row r="44" spans="1:11" ht="12.75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105">
        <f>SUM(J39:J43)</f>
        <v>17463432</v>
      </c>
      <c r="K44" s="108">
        <f>SUM(K39:K43)</f>
        <v>34887080</v>
      </c>
    </row>
    <row r="45" spans="1:11" ht="12.75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105">
        <f>IF(J38&gt;J44,J38-J44,0)</f>
        <v>12011594</v>
      </c>
      <c r="K45" s="108">
        <f>IF(K38&gt;K44,K38-K44,0)</f>
        <v>135797173</v>
      </c>
    </row>
    <row r="46" spans="1:11" ht="12.75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105">
        <f>IF(J44&gt;J38,J44-J38,0)</f>
        <v>0</v>
      </c>
      <c r="K46" s="108">
        <f>IF(K44&gt;K38,K44-K38,0)</f>
        <v>0</v>
      </c>
    </row>
    <row r="47" spans="1:11" ht="12.75">
      <c r="A47" s="192" t="s">
        <v>70</v>
      </c>
      <c r="B47" s="193"/>
      <c r="C47" s="193"/>
      <c r="D47" s="193"/>
      <c r="E47" s="193"/>
      <c r="F47" s="193"/>
      <c r="G47" s="193"/>
      <c r="H47" s="193"/>
      <c r="I47" s="1">
        <v>39</v>
      </c>
      <c r="J47" s="61">
        <f>IF(J19-J20+J32-J33+J45-J46&gt;0,J19-J20+J32-J33+J45-J46,0)</f>
        <v>6498543.809000015</v>
      </c>
      <c r="K47" s="52">
        <f>IF(K19-K20+K32-K33+K45-K46&gt;0,K19-K20+K32-K33+K45-K46,0)</f>
        <v>2684066.9999999404</v>
      </c>
    </row>
    <row r="48" spans="1:11" ht="12.75">
      <c r="A48" s="192" t="s">
        <v>71</v>
      </c>
      <c r="B48" s="193"/>
      <c r="C48" s="193"/>
      <c r="D48" s="193"/>
      <c r="E48" s="193"/>
      <c r="F48" s="193"/>
      <c r="G48" s="193"/>
      <c r="H48" s="193"/>
      <c r="I48" s="1">
        <v>40</v>
      </c>
      <c r="J48" s="61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192" t="s">
        <v>161</v>
      </c>
      <c r="B49" s="193"/>
      <c r="C49" s="193"/>
      <c r="D49" s="193"/>
      <c r="E49" s="193"/>
      <c r="F49" s="193"/>
      <c r="G49" s="193"/>
      <c r="H49" s="193"/>
      <c r="I49" s="1">
        <v>41</v>
      </c>
      <c r="J49" s="5">
        <v>5568962</v>
      </c>
      <c r="K49" s="7">
        <v>10391765</v>
      </c>
    </row>
    <row r="50" spans="1:11" ht="12.75">
      <c r="A50" s="192" t="s">
        <v>175</v>
      </c>
      <c r="B50" s="193"/>
      <c r="C50" s="193"/>
      <c r="D50" s="193"/>
      <c r="E50" s="193"/>
      <c r="F50" s="193"/>
      <c r="G50" s="193"/>
      <c r="H50" s="193"/>
      <c r="I50" s="1">
        <v>42</v>
      </c>
      <c r="J50" s="5">
        <v>12011594</v>
      </c>
      <c r="K50" s="7">
        <v>152015200.99999994</v>
      </c>
    </row>
    <row r="51" spans="1:11" ht="12.75">
      <c r="A51" s="192" t="s">
        <v>176</v>
      </c>
      <c r="B51" s="193"/>
      <c r="C51" s="193"/>
      <c r="D51" s="193"/>
      <c r="E51" s="193"/>
      <c r="F51" s="193"/>
      <c r="G51" s="193"/>
      <c r="H51" s="193"/>
      <c r="I51" s="1">
        <v>43</v>
      </c>
      <c r="J51" s="5">
        <v>5513050.190999985</v>
      </c>
      <c r="K51" s="7">
        <v>149331134</v>
      </c>
    </row>
    <row r="52" spans="1:11" ht="12.75">
      <c r="A52" s="207" t="s">
        <v>177</v>
      </c>
      <c r="B52" s="208"/>
      <c r="C52" s="208"/>
      <c r="D52" s="208"/>
      <c r="E52" s="208"/>
      <c r="F52" s="208"/>
      <c r="G52" s="208"/>
      <c r="H52" s="208"/>
      <c r="I52" s="4">
        <v>44</v>
      </c>
      <c r="J52" s="106">
        <f>J49+J50-J51</f>
        <v>12067505.809000015</v>
      </c>
      <c r="K52" s="112">
        <f>K49+K50-K51</f>
        <v>13075831.99999994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1">
      <selection activeCell="A1" sqref="A1:I6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49" t="s">
        <v>197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8" t="s">
        <v>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7" t="s">
        <v>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33.75">
      <c r="A4" s="251" t="s">
        <v>59</v>
      </c>
      <c r="B4" s="251"/>
      <c r="C4" s="251"/>
      <c r="D4" s="251"/>
      <c r="E4" s="251"/>
      <c r="F4" s="251"/>
      <c r="G4" s="251"/>
      <c r="H4" s="251"/>
      <c r="I4" s="63" t="s">
        <v>279</v>
      </c>
      <c r="J4" s="64" t="s">
        <v>318</v>
      </c>
      <c r="K4" s="64" t="s">
        <v>319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282</v>
      </c>
      <c r="K5" s="69" t="s">
        <v>283</v>
      </c>
    </row>
    <row r="6" spans="1:11" ht="12.75">
      <c r="A6" s="184" t="s">
        <v>156</v>
      </c>
      <c r="B6" s="185"/>
      <c r="C6" s="185"/>
      <c r="D6" s="185"/>
      <c r="E6" s="185"/>
      <c r="F6" s="185"/>
      <c r="G6" s="185"/>
      <c r="H6" s="185"/>
      <c r="I6" s="243"/>
      <c r="J6" s="243"/>
      <c r="K6" s="244"/>
    </row>
    <row r="7" spans="1:11" ht="12.75">
      <c r="A7" s="192" t="s">
        <v>199</v>
      </c>
      <c r="B7" s="193"/>
      <c r="C7" s="193"/>
      <c r="D7" s="193"/>
      <c r="E7" s="193"/>
      <c r="F7" s="193"/>
      <c r="G7" s="193"/>
      <c r="H7" s="193"/>
      <c r="I7" s="1">
        <v>1</v>
      </c>
      <c r="J7" s="5"/>
      <c r="K7" s="7"/>
    </row>
    <row r="8" spans="1:11" ht="12.75">
      <c r="A8" s="192" t="s">
        <v>119</v>
      </c>
      <c r="B8" s="193"/>
      <c r="C8" s="193"/>
      <c r="D8" s="193"/>
      <c r="E8" s="193"/>
      <c r="F8" s="193"/>
      <c r="G8" s="193"/>
      <c r="H8" s="193"/>
      <c r="I8" s="1">
        <v>2</v>
      </c>
      <c r="J8" s="5"/>
      <c r="K8" s="7"/>
    </row>
    <row r="9" spans="1:11" ht="12.75">
      <c r="A9" s="192" t="s">
        <v>120</v>
      </c>
      <c r="B9" s="193"/>
      <c r="C9" s="193"/>
      <c r="D9" s="193"/>
      <c r="E9" s="193"/>
      <c r="F9" s="193"/>
      <c r="G9" s="193"/>
      <c r="H9" s="193"/>
      <c r="I9" s="1">
        <v>3</v>
      </c>
      <c r="J9" s="5"/>
      <c r="K9" s="7"/>
    </row>
    <row r="10" spans="1:11" ht="12.75">
      <c r="A10" s="192" t="s">
        <v>121</v>
      </c>
      <c r="B10" s="193"/>
      <c r="C10" s="193"/>
      <c r="D10" s="193"/>
      <c r="E10" s="193"/>
      <c r="F10" s="193"/>
      <c r="G10" s="193"/>
      <c r="H10" s="193"/>
      <c r="I10" s="1">
        <v>4</v>
      </c>
      <c r="J10" s="5"/>
      <c r="K10" s="7"/>
    </row>
    <row r="11" spans="1:11" ht="12.75">
      <c r="A11" s="192" t="s">
        <v>122</v>
      </c>
      <c r="B11" s="193"/>
      <c r="C11" s="193"/>
      <c r="D11" s="193"/>
      <c r="E11" s="193"/>
      <c r="F11" s="193"/>
      <c r="G11" s="193"/>
      <c r="H11" s="193"/>
      <c r="I11" s="1">
        <v>5</v>
      </c>
      <c r="J11" s="5"/>
      <c r="K11" s="7"/>
    </row>
    <row r="12" spans="1:11" ht="12.75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61">
        <f>SUM(J7:J11)</f>
        <v>0</v>
      </c>
      <c r="K12" s="52">
        <f>SUM(K7:K11)</f>
        <v>0</v>
      </c>
    </row>
    <row r="13" spans="1:11" ht="12.75">
      <c r="A13" s="192" t="s">
        <v>123</v>
      </c>
      <c r="B13" s="193"/>
      <c r="C13" s="193"/>
      <c r="D13" s="193"/>
      <c r="E13" s="193"/>
      <c r="F13" s="193"/>
      <c r="G13" s="193"/>
      <c r="H13" s="193"/>
      <c r="I13" s="1">
        <v>7</v>
      </c>
      <c r="J13" s="5"/>
      <c r="K13" s="7"/>
    </row>
    <row r="14" spans="1:11" ht="12.75">
      <c r="A14" s="192" t="s">
        <v>124</v>
      </c>
      <c r="B14" s="193"/>
      <c r="C14" s="193"/>
      <c r="D14" s="193"/>
      <c r="E14" s="193"/>
      <c r="F14" s="193"/>
      <c r="G14" s="193"/>
      <c r="H14" s="193"/>
      <c r="I14" s="1">
        <v>8</v>
      </c>
      <c r="J14" s="5"/>
      <c r="K14" s="7"/>
    </row>
    <row r="15" spans="1:11" ht="12.75">
      <c r="A15" s="192" t="s">
        <v>125</v>
      </c>
      <c r="B15" s="193"/>
      <c r="C15" s="193"/>
      <c r="D15" s="193"/>
      <c r="E15" s="193"/>
      <c r="F15" s="193"/>
      <c r="G15" s="193"/>
      <c r="H15" s="193"/>
      <c r="I15" s="1">
        <v>9</v>
      </c>
      <c r="J15" s="5"/>
      <c r="K15" s="7"/>
    </row>
    <row r="16" spans="1:11" ht="12.75">
      <c r="A16" s="192" t="s">
        <v>126</v>
      </c>
      <c r="B16" s="193"/>
      <c r="C16" s="193"/>
      <c r="D16" s="193"/>
      <c r="E16" s="193"/>
      <c r="F16" s="193"/>
      <c r="G16" s="193"/>
      <c r="H16" s="193"/>
      <c r="I16" s="1">
        <v>10</v>
      </c>
      <c r="J16" s="5"/>
      <c r="K16" s="7"/>
    </row>
    <row r="17" spans="1:11" ht="12.75">
      <c r="A17" s="192" t="s">
        <v>127</v>
      </c>
      <c r="B17" s="193"/>
      <c r="C17" s="193"/>
      <c r="D17" s="193"/>
      <c r="E17" s="193"/>
      <c r="F17" s="193"/>
      <c r="G17" s="193"/>
      <c r="H17" s="193"/>
      <c r="I17" s="1">
        <v>11</v>
      </c>
      <c r="J17" s="5"/>
      <c r="K17" s="7"/>
    </row>
    <row r="18" spans="1:11" ht="12.75">
      <c r="A18" s="192" t="s">
        <v>128</v>
      </c>
      <c r="B18" s="193"/>
      <c r="C18" s="193"/>
      <c r="D18" s="193"/>
      <c r="E18" s="193"/>
      <c r="F18" s="193"/>
      <c r="G18" s="193"/>
      <c r="H18" s="193"/>
      <c r="I18" s="1">
        <v>12</v>
      </c>
      <c r="J18" s="5"/>
      <c r="K18" s="7"/>
    </row>
    <row r="19" spans="1:11" ht="12.75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61">
        <f>SUM(J13:J18)</f>
        <v>0</v>
      </c>
      <c r="K19" s="52">
        <f>SUM(K13:K18)</f>
        <v>0</v>
      </c>
    </row>
    <row r="20" spans="1:11" ht="12.75">
      <c r="A20" s="195" t="s">
        <v>108</v>
      </c>
      <c r="B20" s="254"/>
      <c r="C20" s="254"/>
      <c r="D20" s="254"/>
      <c r="E20" s="254"/>
      <c r="F20" s="254"/>
      <c r="G20" s="254"/>
      <c r="H20" s="255"/>
      <c r="I20" s="1">
        <v>14</v>
      </c>
      <c r="J20" s="61">
        <f>IF(J12&gt;J19,J12-J19,0)</f>
        <v>0</v>
      </c>
      <c r="K20" s="52">
        <f>IF(K12&gt;K19,K12-K19,0)</f>
        <v>0</v>
      </c>
    </row>
    <row r="21" spans="1:11" ht="12.75">
      <c r="A21" s="207" t="s">
        <v>109</v>
      </c>
      <c r="B21" s="252"/>
      <c r="C21" s="252"/>
      <c r="D21" s="252"/>
      <c r="E21" s="252"/>
      <c r="F21" s="252"/>
      <c r="G21" s="252"/>
      <c r="H21" s="253"/>
      <c r="I21" s="1">
        <v>15</v>
      </c>
      <c r="J21" s="61">
        <f>IF(J19&gt;J12,J19-J12,0)</f>
        <v>0</v>
      </c>
      <c r="K21" s="52">
        <f>IF(K19&gt;K12,K19-K12,0)</f>
        <v>0</v>
      </c>
    </row>
    <row r="22" spans="1:11" ht="12.75">
      <c r="A22" s="184" t="s">
        <v>159</v>
      </c>
      <c r="B22" s="185"/>
      <c r="C22" s="185"/>
      <c r="D22" s="185"/>
      <c r="E22" s="185"/>
      <c r="F22" s="185"/>
      <c r="G22" s="185"/>
      <c r="H22" s="185"/>
      <c r="I22" s="243"/>
      <c r="J22" s="243"/>
      <c r="K22" s="244"/>
    </row>
    <row r="23" spans="1:11" ht="12.75">
      <c r="A23" s="192" t="s">
        <v>165</v>
      </c>
      <c r="B23" s="193"/>
      <c r="C23" s="193"/>
      <c r="D23" s="193"/>
      <c r="E23" s="193"/>
      <c r="F23" s="193"/>
      <c r="G23" s="193"/>
      <c r="H23" s="193"/>
      <c r="I23" s="1">
        <v>16</v>
      </c>
      <c r="J23" s="5"/>
      <c r="K23" s="7"/>
    </row>
    <row r="24" spans="1:11" ht="12.75">
      <c r="A24" s="192" t="s">
        <v>166</v>
      </c>
      <c r="B24" s="193"/>
      <c r="C24" s="193"/>
      <c r="D24" s="193"/>
      <c r="E24" s="193"/>
      <c r="F24" s="193"/>
      <c r="G24" s="193"/>
      <c r="H24" s="193"/>
      <c r="I24" s="1">
        <v>1376</v>
      </c>
      <c r="J24" s="5"/>
      <c r="K24" s="7"/>
    </row>
    <row r="25" spans="1:11" ht="12.75">
      <c r="A25" s="192" t="s">
        <v>320</v>
      </c>
      <c r="B25" s="193"/>
      <c r="C25" s="193"/>
      <c r="D25" s="193"/>
      <c r="E25" s="193"/>
      <c r="F25" s="193"/>
      <c r="G25" s="193"/>
      <c r="H25" s="193"/>
      <c r="I25" s="1">
        <v>18</v>
      </c>
      <c r="J25" s="5"/>
      <c r="K25" s="7"/>
    </row>
    <row r="26" spans="1:11" ht="12.75">
      <c r="A26" s="192" t="s">
        <v>321</v>
      </c>
      <c r="B26" s="193"/>
      <c r="C26" s="193"/>
      <c r="D26" s="193"/>
      <c r="E26" s="193"/>
      <c r="F26" s="193"/>
      <c r="G26" s="193"/>
      <c r="H26" s="193"/>
      <c r="I26" s="1">
        <v>19</v>
      </c>
      <c r="J26" s="5"/>
      <c r="K26" s="7"/>
    </row>
    <row r="27" spans="1:11" ht="12.75">
      <c r="A27" s="192" t="s">
        <v>167</v>
      </c>
      <c r="B27" s="193"/>
      <c r="C27" s="193"/>
      <c r="D27" s="193"/>
      <c r="E27" s="193"/>
      <c r="F27" s="193"/>
      <c r="G27" s="193"/>
      <c r="H27" s="193"/>
      <c r="I27" s="1">
        <v>20</v>
      </c>
      <c r="J27" s="5"/>
      <c r="K27" s="7"/>
    </row>
    <row r="28" spans="1:11" ht="12.75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61">
        <f>SUM(J23:J27)</f>
        <v>0</v>
      </c>
      <c r="K28" s="52">
        <f>SUM(K23:K27)</f>
        <v>0</v>
      </c>
    </row>
    <row r="29" spans="1:11" ht="12.75">
      <c r="A29" s="192" t="s">
        <v>2</v>
      </c>
      <c r="B29" s="193"/>
      <c r="C29" s="193"/>
      <c r="D29" s="193"/>
      <c r="E29" s="193"/>
      <c r="F29" s="193"/>
      <c r="G29" s="193"/>
      <c r="H29" s="193"/>
      <c r="I29" s="1">
        <v>22</v>
      </c>
      <c r="J29" s="5"/>
      <c r="K29" s="7"/>
    </row>
    <row r="30" spans="1:11" ht="12.75">
      <c r="A30" s="192" t="s">
        <v>3</v>
      </c>
      <c r="B30" s="193"/>
      <c r="C30" s="193"/>
      <c r="D30" s="193"/>
      <c r="E30" s="193"/>
      <c r="F30" s="193"/>
      <c r="G30" s="193"/>
      <c r="H30" s="193"/>
      <c r="I30" s="1">
        <v>23</v>
      </c>
      <c r="J30" s="5"/>
      <c r="K30" s="7"/>
    </row>
    <row r="31" spans="1:11" ht="12.75">
      <c r="A31" s="192" t="s">
        <v>4</v>
      </c>
      <c r="B31" s="193"/>
      <c r="C31" s="193"/>
      <c r="D31" s="193"/>
      <c r="E31" s="193"/>
      <c r="F31" s="193"/>
      <c r="G31" s="193"/>
      <c r="H31" s="193"/>
      <c r="I31" s="1">
        <v>24</v>
      </c>
      <c r="J31" s="5"/>
      <c r="K31" s="7"/>
    </row>
    <row r="32" spans="1:11" ht="12.75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1">
        <f>SUM(J29:J31)</f>
        <v>0</v>
      </c>
      <c r="K32" s="52">
        <f>SUM(K29:K31)</f>
        <v>0</v>
      </c>
    </row>
    <row r="33" spans="1:11" ht="12.75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12.75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61">
        <f>IF(J32&gt;J28,J32-J28,0)</f>
        <v>0</v>
      </c>
      <c r="K34" s="52">
        <f>IF(K32&gt;K28,K32-K28,0)</f>
        <v>0</v>
      </c>
    </row>
    <row r="35" spans="1:11" ht="12.75">
      <c r="A35" s="184" t="s">
        <v>160</v>
      </c>
      <c r="B35" s="185"/>
      <c r="C35" s="185"/>
      <c r="D35" s="185"/>
      <c r="E35" s="185"/>
      <c r="F35" s="185"/>
      <c r="G35" s="185"/>
      <c r="H35" s="185"/>
      <c r="I35" s="243">
        <v>0</v>
      </c>
      <c r="J35" s="243"/>
      <c r="K35" s="244"/>
    </row>
    <row r="36" spans="1:11" ht="12.75">
      <c r="A36" s="192" t="s">
        <v>174</v>
      </c>
      <c r="B36" s="193"/>
      <c r="C36" s="193"/>
      <c r="D36" s="193"/>
      <c r="E36" s="193"/>
      <c r="F36" s="193"/>
      <c r="G36" s="193"/>
      <c r="H36" s="193"/>
      <c r="I36" s="1">
        <v>28</v>
      </c>
      <c r="J36" s="5"/>
      <c r="K36" s="7"/>
    </row>
    <row r="37" spans="1:11" ht="12.75">
      <c r="A37" s="192" t="s">
        <v>29</v>
      </c>
      <c r="B37" s="193"/>
      <c r="C37" s="193"/>
      <c r="D37" s="193"/>
      <c r="E37" s="193"/>
      <c r="F37" s="193"/>
      <c r="G37" s="193"/>
      <c r="H37" s="193"/>
      <c r="I37" s="1">
        <v>29</v>
      </c>
      <c r="J37" s="5"/>
      <c r="K37" s="7"/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3"/>
      <c r="I38" s="1">
        <v>30</v>
      </c>
      <c r="J38" s="5"/>
      <c r="K38" s="7"/>
    </row>
    <row r="39" spans="1:11" ht="12.75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61">
        <f>SUM(J36:J38)</f>
        <v>0</v>
      </c>
      <c r="K39" s="52">
        <f>SUM(K36:K38)</f>
        <v>0</v>
      </c>
    </row>
    <row r="40" spans="1:11" ht="12.75">
      <c r="A40" s="192" t="s">
        <v>31</v>
      </c>
      <c r="B40" s="193"/>
      <c r="C40" s="193"/>
      <c r="D40" s="193"/>
      <c r="E40" s="193"/>
      <c r="F40" s="193"/>
      <c r="G40" s="193"/>
      <c r="H40" s="193"/>
      <c r="I40" s="1">
        <v>32</v>
      </c>
      <c r="J40" s="5"/>
      <c r="K40" s="7"/>
    </row>
    <row r="41" spans="1:11" ht="12.75">
      <c r="A41" s="192" t="s">
        <v>32</v>
      </c>
      <c r="B41" s="193"/>
      <c r="C41" s="193"/>
      <c r="D41" s="193"/>
      <c r="E41" s="193"/>
      <c r="F41" s="193"/>
      <c r="G41" s="193"/>
      <c r="H41" s="193"/>
      <c r="I41" s="1">
        <v>33</v>
      </c>
      <c r="J41" s="5"/>
      <c r="K41" s="7"/>
    </row>
    <row r="42" spans="1:11" ht="12.75">
      <c r="A42" s="192" t="s">
        <v>33</v>
      </c>
      <c r="B42" s="193"/>
      <c r="C42" s="193"/>
      <c r="D42" s="193"/>
      <c r="E42" s="193"/>
      <c r="F42" s="193"/>
      <c r="G42" s="193"/>
      <c r="H42" s="193"/>
      <c r="I42" s="1">
        <v>34</v>
      </c>
      <c r="J42" s="5"/>
      <c r="K42" s="7"/>
    </row>
    <row r="43" spans="1:11" ht="12.75">
      <c r="A43" s="192" t="s">
        <v>34</v>
      </c>
      <c r="B43" s="193"/>
      <c r="C43" s="193"/>
      <c r="D43" s="193"/>
      <c r="E43" s="193"/>
      <c r="F43" s="193"/>
      <c r="G43" s="193"/>
      <c r="H43" s="193"/>
      <c r="I43" s="1">
        <v>35</v>
      </c>
      <c r="J43" s="5"/>
      <c r="K43" s="7"/>
    </row>
    <row r="44" spans="1:11" ht="12.75">
      <c r="A44" s="192" t="s">
        <v>35</v>
      </c>
      <c r="B44" s="193"/>
      <c r="C44" s="193"/>
      <c r="D44" s="193"/>
      <c r="E44" s="193"/>
      <c r="F44" s="193"/>
      <c r="G44" s="193"/>
      <c r="H44" s="193"/>
      <c r="I44" s="1">
        <v>36</v>
      </c>
      <c r="J44" s="5"/>
      <c r="K44" s="7"/>
    </row>
    <row r="45" spans="1:11" ht="12.75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61">
        <f>SUM(J40:J44)</f>
        <v>0</v>
      </c>
      <c r="K45" s="52">
        <f>SUM(K40:K44)</f>
        <v>0</v>
      </c>
    </row>
    <row r="46" spans="1:11" ht="12.75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61">
        <f>IF(J39&gt;J45,J39-J45,0)</f>
        <v>0</v>
      </c>
      <c r="K46" s="52">
        <f>IF(K39&gt;K45,K39-K45,0)</f>
        <v>0</v>
      </c>
    </row>
    <row r="47" spans="1:11" ht="12.75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61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61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 ht="12.75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.75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.75">
      <c r="A53" s="207" t="s">
        <v>177</v>
      </c>
      <c r="B53" s="208"/>
      <c r="C53" s="208"/>
      <c r="D53" s="208"/>
      <c r="E53" s="208"/>
      <c r="F53" s="208"/>
      <c r="G53" s="208"/>
      <c r="H53" s="208"/>
      <c r="I53" s="4">
        <v>45</v>
      </c>
      <c r="J53" s="62">
        <f>J50+J51-J52</f>
        <v>0</v>
      </c>
      <c r="K53" s="59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125" zoomScaleSheetLayoutView="125" zoomScalePageLayoutView="0" workbookViewId="0" topLeftCell="A1">
      <selection activeCell="A1" sqref="A1:I63"/>
    </sheetView>
  </sheetViews>
  <sheetFormatPr defaultColWidth="9.140625" defaultRowHeight="12.75"/>
  <cols>
    <col min="1" max="4" width="9.140625" style="72" customWidth="1"/>
    <col min="5" max="5" width="10.42187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1"/>
    </row>
    <row r="2" spans="1:12" ht="15.75">
      <c r="A2" s="41"/>
      <c r="B2" s="70"/>
      <c r="C2" s="259" t="s">
        <v>337</v>
      </c>
      <c r="D2" s="259"/>
      <c r="E2" s="73">
        <v>41640</v>
      </c>
      <c r="F2" s="42" t="s">
        <v>250</v>
      </c>
      <c r="G2" s="260">
        <v>41729</v>
      </c>
      <c r="H2" s="261"/>
      <c r="I2" s="70"/>
      <c r="J2" s="70"/>
      <c r="K2" s="70"/>
      <c r="L2" s="74"/>
    </row>
    <row r="3" spans="1:12" ht="12.75">
      <c r="A3" s="246" t="s">
        <v>338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  <c r="L3" s="74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77" t="s">
        <v>304</v>
      </c>
      <c r="J4" s="78" t="s">
        <v>150</v>
      </c>
      <c r="K4" s="78" t="s">
        <v>151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80">
        <v>2</v>
      </c>
      <c r="J5" s="79" t="s">
        <v>282</v>
      </c>
      <c r="K5" s="79" t="s">
        <v>283</v>
      </c>
    </row>
    <row r="6" spans="1:11" ht="12.75">
      <c r="A6" s="264" t="s">
        <v>284</v>
      </c>
      <c r="B6" s="265"/>
      <c r="C6" s="265"/>
      <c r="D6" s="265"/>
      <c r="E6" s="265"/>
      <c r="F6" s="265"/>
      <c r="G6" s="265"/>
      <c r="H6" s="265"/>
      <c r="I6" s="43">
        <v>1</v>
      </c>
      <c r="J6" s="44">
        <v>197569200</v>
      </c>
      <c r="K6" s="44">
        <v>197569200</v>
      </c>
    </row>
    <row r="7" spans="1:11" ht="12.75">
      <c r="A7" s="264" t="s">
        <v>285</v>
      </c>
      <c r="B7" s="265"/>
      <c r="C7" s="265"/>
      <c r="D7" s="265"/>
      <c r="E7" s="265"/>
      <c r="F7" s="265"/>
      <c r="G7" s="265"/>
      <c r="H7" s="265"/>
      <c r="I7" s="43">
        <v>2</v>
      </c>
      <c r="J7" s="45">
        <v>215962</v>
      </c>
      <c r="K7" s="45">
        <v>215962</v>
      </c>
    </row>
    <row r="8" spans="1:11" ht="12.75">
      <c r="A8" s="264" t="s">
        <v>286</v>
      </c>
      <c r="B8" s="265"/>
      <c r="C8" s="265"/>
      <c r="D8" s="265"/>
      <c r="E8" s="265"/>
      <c r="F8" s="265"/>
      <c r="G8" s="265"/>
      <c r="H8" s="265"/>
      <c r="I8" s="43">
        <v>3</v>
      </c>
      <c r="J8" s="45">
        <v>150267717</v>
      </c>
      <c r="K8" s="45">
        <v>150267717</v>
      </c>
    </row>
    <row r="9" spans="1:11" ht="12.75">
      <c r="A9" s="264" t="s">
        <v>287</v>
      </c>
      <c r="B9" s="265"/>
      <c r="C9" s="265"/>
      <c r="D9" s="265"/>
      <c r="E9" s="265"/>
      <c r="F9" s="265"/>
      <c r="G9" s="265"/>
      <c r="H9" s="265"/>
      <c r="I9" s="43">
        <v>4</v>
      </c>
      <c r="J9" s="45">
        <v>-46970341.0613</v>
      </c>
      <c r="K9" s="45">
        <v>-14689633.0788</v>
      </c>
    </row>
    <row r="10" spans="1:11" ht="12.75">
      <c r="A10" s="264" t="s">
        <v>288</v>
      </c>
      <c r="B10" s="265"/>
      <c r="C10" s="265"/>
      <c r="D10" s="265"/>
      <c r="E10" s="265"/>
      <c r="F10" s="265"/>
      <c r="G10" s="265"/>
      <c r="H10" s="265"/>
      <c r="I10" s="43">
        <v>5</v>
      </c>
      <c r="J10" s="45">
        <v>7283758.1953</v>
      </c>
      <c r="K10" s="45">
        <v>2615116.307699999</v>
      </c>
    </row>
    <row r="11" spans="1:11" ht="12.75">
      <c r="A11" s="264" t="s">
        <v>289</v>
      </c>
      <c r="B11" s="265"/>
      <c r="C11" s="265"/>
      <c r="D11" s="265"/>
      <c r="E11" s="265"/>
      <c r="F11" s="265"/>
      <c r="G11" s="265"/>
      <c r="H11" s="265"/>
      <c r="I11" s="43">
        <v>6</v>
      </c>
      <c r="J11" s="45">
        <v>3174247</v>
      </c>
      <c r="K11" s="45">
        <v>3174247</v>
      </c>
    </row>
    <row r="12" spans="1:11" ht="12.75">
      <c r="A12" s="264" t="s">
        <v>290</v>
      </c>
      <c r="B12" s="265"/>
      <c r="C12" s="265"/>
      <c r="D12" s="265"/>
      <c r="E12" s="265"/>
      <c r="F12" s="265"/>
      <c r="G12" s="265"/>
      <c r="H12" s="265"/>
      <c r="I12" s="43">
        <v>7</v>
      </c>
      <c r="J12" s="45">
        <v>0</v>
      </c>
      <c r="K12" s="45">
        <v>0</v>
      </c>
    </row>
    <row r="13" spans="1:11" ht="12.75">
      <c r="A13" s="264" t="s">
        <v>291</v>
      </c>
      <c r="B13" s="265"/>
      <c r="C13" s="265"/>
      <c r="D13" s="265"/>
      <c r="E13" s="265"/>
      <c r="F13" s="265"/>
      <c r="G13" s="265"/>
      <c r="H13" s="265"/>
      <c r="I13" s="43">
        <v>8</v>
      </c>
      <c r="J13" s="45">
        <v>-7291316</v>
      </c>
      <c r="K13" s="45">
        <v>-7291316</v>
      </c>
    </row>
    <row r="14" spans="1:11" ht="12.75">
      <c r="A14" s="264" t="s">
        <v>292</v>
      </c>
      <c r="B14" s="265"/>
      <c r="C14" s="265"/>
      <c r="D14" s="265"/>
      <c r="E14" s="265"/>
      <c r="F14" s="265"/>
      <c r="G14" s="265"/>
      <c r="H14" s="265"/>
      <c r="I14" s="43">
        <v>9</v>
      </c>
      <c r="J14" s="45">
        <v>0</v>
      </c>
      <c r="K14" s="45">
        <v>0</v>
      </c>
    </row>
    <row r="15" spans="1:11" ht="12.75">
      <c r="A15" s="266" t="s">
        <v>293</v>
      </c>
      <c r="B15" s="267"/>
      <c r="C15" s="267"/>
      <c r="D15" s="267"/>
      <c r="E15" s="267"/>
      <c r="F15" s="267"/>
      <c r="G15" s="267"/>
      <c r="H15" s="267"/>
      <c r="I15" s="43">
        <v>10</v>
      </c>
      <c r="J15" s="75">
        <f>SUM(J6:J14)</f>
        <v>304249227.134</v>
      </c>
      <c r="K15" s="75">
        <f>SUM(K6:K14)</f>
        <v>331861293.22889996</v>
      </c>
    </row>
    <row r="16" spans="1:11" ht="12.75">
      <c r="A16" s="264" t="s">
        <v>294</v>
      </c>
      <c r="B16" s="265"/>
      <c r="C16" s="265"/>
      <c r="D16" s="265"/>
      <c r="E16" s="265"/>
      <c r="F16" s="265"/>
      <c r="G16" s="265"/>
      <c r="H16" s="265"/>
      <c r="I16" s="43">
        <v>11</v>
      </c>
      <c r="J16" s="45">
        <v>-1143582</v>
      </c>
      <c r="K16" s="45">
        <v>-311949</v>
      </c>
    </row>
    <row r="17" spans="1:11" ht="12.75">
      <c r="A17" s="264" t="s">
        <v>295</v>
      </c>
      <c r="B17" s="265"/>
      <c r="C17" s="265"/>
      <c r="D17" s="265"/>
      <c r="E17" s="265"/>
      <c r="F17" s="265"/>
      <c r="G17" s="265"/>
      <c r="H17" s="265"/>
      <c r="I17" s="43">
        <v>12</v>
      </c>
      <c r="J17" s="45">
        <v>0</v>
      </c>
      <c r="K17" s="45"/>
    </row>
    <row r="18" spans="1:11" ht="12.75">
      <c r="A18" s="264" t="s">
        <v>296</v>
      </c>
      <c r="B18" s="265"/>
      <c r="C18" s="265"/>
      <c r="D18" s="265"/>
      <c r="E18" s="265"/>
      <c r="F18" s="265"/>
      <c r="G18" s="265"/>
      <c r="H18" s="265"/>
      <c r="I18" s="43">
        <v>13</v>
      </c>
      <c r="J18" s="45">
        <v>0</v>
      </c>
      <c r="K18" s="45"/>
    </row>
    <row r="19" spans="1:11" ht="12.75">
      <c r="A19" s="264" t="s">
        <v>297</v>
      </c>
      <c r="B19" s="265"/>
      <c r="C19" s="265"/>
      <c r="D19" s="265"/>
      <c r="E19" s="265"/>
      <c r="F19" s="265"/>
      <c r="G19" s="265"/>
      <c r="H19" s="265"/>
      <c r="I19" s="43">
        <v>14</v>
      </c>
      <c r="J19" s="45">
        <v>0</v>
      </c>
      <c r="K19" s="45"/>
    </row>
    <row r="20" spans="1:11" ht="12.75">
      <c r="A20" s="264" t="s">
        <v>298</v>
      </c>
      <c r="B20" s="265"/>
      <c r="C20" s="265"/>
      <c r="D20" s="265"/>
      <c r="E20" s="265"/>
      <c r="F20" s="265"/>
      <c r="G20" s="265"/>
      <c r="H20" s="265"/>
      <c r="I20" s="43">
        <v>15</v>
      </c>
      <c r="J20" s="45">
        <v>0</v>
      </c>
      <c r="K20" s="45"/>
    </row>
    <row r="21" spans="1:11" ht="12.75">
      <c r="A21" s="264" t="s">
        <v>299</v>
      </c>
      <c r="B21" s="265"/>
      <c r="C21" s="265"/>
      <c r="D21" s="265"/>
      <c r="E21" s="265"/>
      <c r="F21" s="265"/>
      <c r="G21" s="265"/>
      <c r="H21" s="265"/>
      <c r="I21" s="43">
        <v>16</v>
      </c>
      <c r="J21" s="45">
        <v>0</v>
      </c>
      <c r="K21" s="45"/>
    </row>
    <row r="22" spans="1:11" ht="12.75">
      <c r="A22" s="266" t="s">
        <v>300</v>
      </c>
      <c r="B22" s="267"/>
      <c r="C22" s="267"/>
      <c r="D22" s="267"/>
      <c r="E22" s="267"/>
      <c r="F22" s="267"/>
      <c r="G22" s="267"/>
      <c r="H22" s="267"/>
      <c r="I22" s="43">
        <v>17</v>
      </c>
      <c r="J22" s="76">
        <f>SUM(J16:J21)</f>
        <v>-1143582</v>
      </c>
      <c r="K22" s="76">
        <f>SUM(K16:K21)</f>
        <v>-311949</v>
      </c>
    </row>
    <row r="23" spans="1:11" ht="12.75">
      <c r="A23" s="276"/>
      <c r="B23" s="277"/>
      <c r="C23" s="277"/>
      <c r="D23" s="277"/>
      <c r="E23" s="277"/>
      <c r="F23" s="277"/>
      <c r="G23" s="277"/>
      <c r="H23" s="277"/>
      <c r="I23" s="278"/>
      <c r="J23" s="278"/>
      <c r="K23" s="279"/>
    </row>
    <row r="24" spans="1:11" ht="12.75">
      <c r="A24" s="268" t="s">
        <v>301</v>
      </c>
      <c r="B24" s="269"/>
      <c r="C24" s="269"/>
      <c r="D24" s="269"/>
      <c r="E24" s="269"/>
      <c r="F24" s="269"/>
      <c r="G24" s="269"/>
      <c r="H24" s="269"/>
      <c r="I24" s="46">
        <v>1376</v>
      </c>
      <c r="J24" s="44">
        <v>303105645.134</v>
      </c>
      <c r="K24" s="44">
        <v>331549344.22889996</v>
      </c>
    </row>
    <row r="25" spans="1:11" ht="17.25" customHeight="1">
      <c r="A25" s="270" t="s">
        <v>302</v>
      </c>
      <c r="B25" s="271"/>
      <c r="C25" s="271"/>
      <c r="D25" s="271"/>
      <c r="E25" s="271"/>
      <c r="F25" s="271"/>
      <c r="G25" s="271"/>
      <c r="H25" s="271"/>
      <c r="I25" s="47">
        <v>19</v>
      </c>
      <c r="J25" s="76">
        <v>16295751.675</v>
      </c>
      <c r="K25" s="76">
        <v>15793051.5801</v>
      </c>
    </row>
    <row r="26" spans="1:11" ht="30" customHeight="1">
      <c r="A26" s="272" t="s">
        <v>303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1" sqref="A1:I63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0" t="s">
        <v>280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1" t="s">
        <v>315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>
        <v>1376</v>
      </c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2014-05-08T13:59:43Z</cp:lastPrinted>
  <dcterms:created xsi:type="dcterms:W3CDTF">2008-10-17T11:51:54Z</dcterms:created>
  <dcterms:modified xsi:type="dcterms:W3CDTF">2014-05-08T13:59:50Z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