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Titles" localSheetId="1">'Bilanca'!$1:$5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<sst xmlns="http://schemas.openxmlformats.org/spreadsheetml/2006/main" count="398" uniqueCount="344">
  <si>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</si>
  <si>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</si>
  <si>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</si>
  <si>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</si>
  <si>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</si>
  <si>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</si>
  <si>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</si>
  <si>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</si>
  <si>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</si>
  <si>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</si>
  <si>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</si>
  <si>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</si>
  <si>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</si>
  <si>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</si>
  <si>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</si>
  <si>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</si>
  <si>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</si>
  <si>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</si>
  <si>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</si>
  <si>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</si>
  <si>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</si>
  <si>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</si>
  <si>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</si>
  <si>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</si>
  <si>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</si>
  <si>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</si>
  <si>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</si>
  <si>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</si>
  <si>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</si>
  <si>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</si>
  <si>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</si>
  <si>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</si>
  <si>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</si>
  <si>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</si>
  <si>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</si>
  <si>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</si>
  <si>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</si>
  <si>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</si>
  <si>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</si>
  <si>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</si>
  <si>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</si>
  <si>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</si>
  <si>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</si>
  <si>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</si>
  <si>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</si>
  <si>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</si>
  <si>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</si>
  <si>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</si>
  <si>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</si>
  <si>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</si>
  <si>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</si>
  <si>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</si>
  <si>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</si>
  <si>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</si>
  <si>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</si>
  <si>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</si>
  <si>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</si>
  <si>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</si>
  <si>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</si>
  <si>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</si>
  <si>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</si>
  <si>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</si>
  <si>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</si>
  <si>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</si>
  <si>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</si>
  <si>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</si>
  <si>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</si>
  <si>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</si>
  <si>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</si>
  <si>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</si>
  <si>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</si>
  <si>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</si>
  <si>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</si>
  <si>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</si>
  <si>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</si>
  <si>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</si>
  <si>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</si>
  <si>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</si>
  <si>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</si>
  <si>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</si>
  <si>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</si>
  <si>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</si>
  <si>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</si>
  <si>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</si>
  <si>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</si>
  <si>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</si>
  <si>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</si>
  <si>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</si>
  <si>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</si>
  <si>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</si>
  <si>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</si>
  <si>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</si>
  <si>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</si>
  <si>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</si>
  <si>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</si>
  <si>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</si>
  <si>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</si>
  <si>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</si>
  <si>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</si>
  <si>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</si>
  <si>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</si>
  <si>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</si>
  <si>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</si>
  <si>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</si>
  <si>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</si>
  <si>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</si>
  <si>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</si>
  <si>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</si>
  <si>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</si>
  <si>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</si>
  <si>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</si>
  <si>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</si>
  <si>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</si>
  <si>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</si>
  <si>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</si>
  <si>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</si>
  <si>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</si>
  <si>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</si>
  <si>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</si>
  <si>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</si>
  <si>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</si>
  <si>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</si>
  <si>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</si>
  <si>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</si>
  <si>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</si>
  <si>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</si>
  <si>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</si>
  <si>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</si>
  <si>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</si>
  <si>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</si>
  <si>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</si>
  <si>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</si>
  <si>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</si>
  <si>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</si>
  <si>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</si>
  <si>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</si>
  <si>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</si>
  <si>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</si>
  <si>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</si>
  <si>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</si>
  <si>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</si>
  <si>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</si>
  <si>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</si>
  <si>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</si>
  <si>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</si>
  <si>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</si>
  <si>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</si>
  <si>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</si>
  <si>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</si>
  <si>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</si>
  <si>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</si>
  <si>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</si>
  <si>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</si>
  <si>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</si>
  <si>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</si>
  <si>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</si>
  <si>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</si>
  <si>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</si>
  <si>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</si>
  <si>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</si>
  <si>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</si>
  <si>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</si>
  <si>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</si>
  <si>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</si>
  <si>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</si>
  <si>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</si>
  <si>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</si>
  <si>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</si>
  <si>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</si>
  <si>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</si>
  <si>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</si>
  <si>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</si>
  <si>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</si>
  <si>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</si>
  <si>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</si>
  <si>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</si>
  <si>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</si>
  <si>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</si>
  <si>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</si>
  <si>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</si>
  <si>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</si>
  <si>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</si>
  <si>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</si>
  <si>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</si>
  <si>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</si>
  <si>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</si>
  <si>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</si>
  <si>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</si>
  <si>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</si>
  <si>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</si>
  <si>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</si>
  <si>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</si>
  <si>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</si>
  <si>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</si>
  <si>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</si>
  <si>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</si>
  <si>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</si>
  <si>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</si>
  <si>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</si>
  <si>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</si>
  <si>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</si>
  <si>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</si>
  <si>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</si>
  <si>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</si>
  <si>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</si>
  <si>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</si>
  <si>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</si>
  <si>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</si>
  <si>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</si>
  <si>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</si>
  <si>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</si>
  <si>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</si>
  <si>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</si>
  <si>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</si>
  <si>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</si>
  <si>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</si>
  <si>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</si>
  <si>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</si>
  <si>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</si>
  <si>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</si>
  <si>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</si>
  <si>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</si>
  <si>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</si>
  <si>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</si>
  <si>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</si>
  <si>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</si>
  <si>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</si>
  <si>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</si>
  <si>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</si>
  <si>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</si>
  <si>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</si>
  <si>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</si>
  <si>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</si>
  <si>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</si>
  <si>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</si>
  <si>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</si>
  <si>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</si>
  <si>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</si>
  <si>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</si>
  <si>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</si>
  <si>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</si>
  <si>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</si>
  <si>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</si>
  <si>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</si>
  <si>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</si>
  <si>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</si>
  <si>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</si>
  <si>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</si>
  <si>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</si>
  <si>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</si>
  <si>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</si>
  <si>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</si>
  <si>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</si>
  <si>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</si>
  <si>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</si>
  <si>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</si>
  <si>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</si>
  <si>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</si>
  <si>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</si>
  <si>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</si>
  <si>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</si>
  <si>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</si>
  <si>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</si>
  <si>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</si>
  <si>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</si>
  <si>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</si>
  <si>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</si>
  <si>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</si>
  <si>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</si>
  <si>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</si>
  <si>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</si>
  <si>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</si>
  <si>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</si>
  <si>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</si>
  <si>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</si>
  <si>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</si>
  <si>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</si>
  <si>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</si>
  <si>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</si>
  <si>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</si>
  <si>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</si>
  <si>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</si>
  <si>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</si>
  <si>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</si>
  <si>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</si>
  <si>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</si>
  <si>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</si>
  <si>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</si>
  <si>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</si>
  <si>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</si>
  <si>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</si>
  <si>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</si>
  <si>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</si>
  <si>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</si>
  <si>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</si>
  <si>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</si>
  <si>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</si>
  <si>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</si>
  <si>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</si>
  <si>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</si>
  <si>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</si>
  <si>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</si>
  <si>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</si>
  <si>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</si>
  <si>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</si>
  <si>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</si>
  <si>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</si>
  <si>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</si>
  <si>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</si>
  <si>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</si>
  <si>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</si>
  <si>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</si>
  <si>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</si>
  <si>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</si>
  <si>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</si>
  <si>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</si>
  <si>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</si>
  <si>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</si>
  <si>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</si>
  <si>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</si>
  <si>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</si>
  <si>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</si>
  <si>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</si>
  <si>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</si>
  <si>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03012476</t>
  </si>
  <si>
    <t>030002225</t>
  </si>
  <si>
    <t>37879152548</t>
  </si>
  <si>
    <t>SAPONIA kemijska, prehrambena i farmaceutska industrija d.d.</t>
  </si>
  <si>
    <t>OSIJEK</t>
  </si>
  <si>
    <t>MATIJE GUPCA 2</t>
  </si>
  <si>
    <t>saponia@saponia.hr</t>
  </si>
  <si>
    <t>www.saponia.hr</t>
  </si>
  <si>
    <t>OSJEČKO-BARANJSKA ŽUPANIJA</t>
  </si>
  <si>
    <t>2041</t>
  </si>
  <si>
    <t>NE</t>
  </si>
  <si>
    <t>RAJHL GORDANA</t>
  </si>
  <si>
    <t>031 513 613</t>
  </si>
  <si>
    <t>031 513 637</t>
  </si>
  <si>
    <t>gordana.rajhl@saponia.hr</t>
  </si>
  <si>
    <t>SKENDER DAMIR</t>
  </si>
  <si>
    <t>Obveznik: SAPONIA D.D. OSIJEK</t>
  </si>
  <si>
    <t>stanje na dan 30.06.2013.</t>
  </si>
  <si>
    <t>u razdoblju 01.01.2013. do 30.06.2013.</t>
  </si>
  <si>
    <t>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</si>
</sst>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326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31000</v>
      </c>
      <c r="D14" s="179"/>
      <c r="E14" s="16"/>
      <c r="F14" s="152" t="s">
        <v>328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312</v>
      </c>
      <c r="D22" s="152" t="s">
        <v>328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14</v>
      </c>
      <c r="D24" s="152" t="s">
        <v>332</v>
      </c>
      <c r="E24" s="163"/>
      <c r="F24" s="163"/>
      <c r="G24" s="164"/>
      <c r="H24" s="51" t="s">
        <v>261</v>
      </c>
      <c r="I24" s="122">
        <v>885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 t="s">
        <v>337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9.71093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285455644</v>
      </c>
      <c r="K8" s="53">
        <f>K9+K16+K26+K35+K39</f>
        <v>289878137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171147</v>
      </c>
      <c r="K9" s="53">
        <f>SUM(K10:K15)</f>
        <v>103396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154494</v>
      </c>
      <c r="K10" s="7">
        <v>103396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16653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123277539</v>
      </c>
      <c r="K16" s="53">
        <f>SUM(K17:K25)</f>
        <v>127831061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22524270</v>
      </c>
      <c r="K17" s="7">
        <v>22524270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39068006</v>
      </c>
      <c r="K18" s="7">
        <v>37300391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40012278</v>
      </c>
      <c r="K19" s="7">
        <v>36164548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6156544</v>
      </c>
      <c r="K20" s="7">
        <v>5193048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1844719</v>
      </c>
      <c r="K22" s="7">
        <v>3425654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9208316</v>
      </c>
      <c r="K23" s="7">
        <v>14753817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13</v>
      </c>
      <c r="K24" s="7">
        <v>13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4463393</v>
      </c>
      <c r="K25" s="7">
        <v>8469320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158993157</v>
      </c>
      <c r="K26" s="53">
        <f>SUM(K27:K34)</f>
        <v>158929879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58696626</v>
      </c>
      <c r="K27" s="7">
        <v>58696626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27395422</v>
      </c>
      <c r="K29" s="7">
        <v>27395422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28008971</v>
      </c>
      <c r="K31" s="7">
        <v>27945693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44892138</v>
      </c>
      <c r="K33" s="7">
        <v>44892138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3013801</v>
      </c>
      <c r="K39" s="7">
        <v>3013801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312826136</v>
      </c>
      <c r="K40" s="53">
        <f>K41+K49+K56+K64</f>
        <v>339732152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60645368</v>
      </c>
      <c r="K41" s="53">
        <f>SUM(K42:K48)</f>
        <v>60055277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31685160</v>
      </c>
      <c r="K42" s="7">
        <v>34692817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655183</v>
      </c>
      <c r="K43" s="7">
        <v>758351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25984368</v>
      </c>
      <c r="K44" s="7">
        <v>22383443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2320657</v>
      </c>
      <c r="K45" s="7">
        <v>2220666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180809411</v>
      </c>
      <c r="K49" s="53">
        <f>SUM(K50:K55)</f>
        <v>196466599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22616996</v>
      </c>
      <c r="K50" s="7">
        <v>20122249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141204847</v>
      </c>
      <c r="K51" s="7">
        <v>164653780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159148</v>
      </c>
      <c r="K53" s="7">
        <v>230717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12164513</v>
      </c>
      <c r="K54" s="7">
        <v>5608016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4663907</v>
      </c>
      <c r="K55" s="7">
        <v>5851837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66756669</v>
      </c>
      <c r="K56" s="53">
        <f>SUM(K57:K63)</f>
        <v>69876541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3012419</v>
      </c>
      <c r="K58" s="7">
        <v>3012419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157500</v>
      </c>
      <c r="K61" s="7">
        <v>2512500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52349320</v>
      </c>
      <c r="K62" s="7">
        <v>53114192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11237430</v>
      </c>
      <c r="K63" s="7">
        <v>11237430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4614688</v>
      </c>
      <c r="K64" s="7">
        <v>13333735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404393</v>
      </c>
      <c r="K65" s="7">
        <v>1868257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598686173</v>
      </c>
      <c r="K66" s="53">
        <f>K7+K8+K40+K65</f>
        <v>631478546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335993290</v>
      </c>
      <c r="K69" s="54">
        <f>K70+K71+K72+K78+K79+K82+K85</f>
        <v>341324317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197569200</v>
      </c>
      <c r="K70" s="7">
        <v>197569200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215962</v>
      </c>
      <c r="K71" s="7">
        <v>215962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143628113</v>
      </c>
      <c r="K72" s="53">
        <f>K73+K74-K75+K76+K77</f>
        <v>150263331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6982412</v>
      </c>
      <c r="K73" s="7">
        <v>7314173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545380</v>
      </c>
      <c r="K74" s="7">
        <v>545380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545380</v>
      </c>
      <c r="K75" s="7">
        <v>545380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136645701</v>
      </c>
      <c r="K77" s="7">
        <v>142949158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-12055203</v>
      </c>
      <c r="K78" s="7">
        <v>-12055203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6635218</v>
      </c>
      <c r="K82" s="53">
        <f>K83-K84</f>
        <v>5331027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6635218</v>
      </c>
      <c r="K83" s="7">
        <v>5331027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81902664</v>
      </c>
      <c r="K90" s="53">
        <f>SUM(K91:K99)</f>
        <v>95122081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81902664</v>
      </c>
      <c r="K93" s="7">
        <v>95122081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180790219</v>
      </c>
      <c r="K100" s="53">
        <f>SUM(K101:K112)</f>
        <v>178173024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3998</v>
      </c>
      <c r="K101" s="7">
        <v>25713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9201355</v>
      </c>
      <c r="K102" s="7">
        <v>8201356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44617409</v>
      </c>
      <c r="K103" s="7">
        <v>37626597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173583</v>
      </c>
      <c r="K104" s="7">
        <v>56266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119263321</v>
      </c>
      <c r="K105" s="7">
        <v>125250761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4028149</v>
      </c>
      <c r="K108" s="7">
        <v>3925104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2079318</v>
      </c>
      <c r="K109" s="7">
        <v>1995254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34946</v>
      </c>
      <c r="K110" s="7">
        <v>34946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1388140</v>
      </c>
      <c r="K112" s="7">
        <v>1057027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/>
      <c r="K113" s="7">
        <v>16859124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598686173</v>
      </c>
      <c r="K114" s="53">
        <f>K69+K86+K90+K100+K113</f>
        <v>631478546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4724409448818898" right="0.35433070866141736" top="0.6692913385826772" bottom="0.41" header="0.5118110236220472" footer="0.21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8">
      <selection activeCell="A1" sqref="A1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288974785</v>
      </c>
      <c r="K7" s="54">
        <f>SUM(K8:K9)</f>
        <v>161418660</v>
      </c>
      <c r="L7" s="54">
        <f>SUM(L8:L9)</f>
        <v>319526172</v>
      </c>
      <c r="M7" s="54">
        <f>SUM(M8:M9)</f>
        <v>181492146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282517001</v>
      </c>
      <c r="K8" s="7">
        <v>155586544</v>
      </c>
      <c r="L8" s="7">
        <v>317607191</v>
      </c>
      <c r="M8" s="7">
        <v>180198641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6457784</v>
      </c>
      <c r="K9" s="7">
        <v>5832116</v>
      </c>
      <c r="L9" s="7">
        <v>1918981</v>
      </c>
      <c r="M9" s="7">
        <v>1293505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271682955</v>
      </c>
      <c r="K10" s="53">
        <f>K11+K12+K16+K20+K21+K22+K25+K26</f>
        <v>148470045</v>
      </c>
      <c r="L10" s="53">
        <f>L11+L12+L16+L20+L21+L22+L25+L26</f>
        <v>312969670</v>
      </c>
      <c r="M10" s="53">
        <f>M11+M12+M16+M20+M21+M22+M25+M26</f>
        <v>180072974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1548062</v>
      </c>
      <c r="K11" s="7">
        <v>899766</v>
      </c>
      <c r="L11" s="7">
        <v>3490359</v>
      </c>
      <c r="M11" s="7">
        <v>8386651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216645298</v>
      </c>
      <c r="K12" s="53">
        <f>SUM(K13:K15)</f>
        <v>118545749</v>
      </c>
      <c r="L12" s="53">
        <f>SUM(L13:L15)</f>
        <v>255878666</v>
      </c>
      <c r="M12" s="53">
        <f>SUM(M13:M15)</f>
        <v>143977217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155551925</v>
      </c>
      <c r="K13" s="7">
        <v>85034279</v>
      </c>
      <c r="L13" s="7">
        <v>168999364</v>
      </c>
      <c r="M13" s="7">
        <v>87760506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2773617</v>
      </c>
      <c r="K14" s="7">
        <v>1305391</v>
      </c>
      <c r="L14" s="7">
        <v>2962222</v>
      </c>
      <c r="M14" s="7">
        <v>1565552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58319756</v>
      </c>
      <c r="K15" s="7">
        <v>32206079</v>
      </c>
      <c r="L15" s="7">
        <v>83917080</v>
      </c>
      <c r="M15" s="7">
        <v>54651159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32522579</v>
      </c>
      <c r="K16" s="53">
        <f>SUM(K17:K19)</f>
        <v>16387129</v>
      </c>
      <c r="L16" s="53">
        <f>SUM(L17:L19)</f>
        <v>33762076</v>
      </c>
      <c r="M16" s="53">
        <f>SUM(M17:M19)</f>
        <v>17257351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20748671</v>
      </c>
      <c r="K17" s="7">
        <v>10521188</v>
      </c>
      <c r="L17" s="7">
        <v>21750661</v>
      </c>
      <c r="M17" s="7">
        <v>11086269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7114754</v>
      </c>
      <c r="K18" s="7">
        <v>3599267</v>
      </c>
      <c r="L18" s="7">
        <v>7494216</v>
      </c>
      <c r="M18" s="7">
        <v>3862007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4659154</v>
      </c>
      <c r="K19" s="7">
        <v>2266674</v>
      </c>
      <c r="L19" s="7">
        <v>4517199</v>
      </c>
      <c r="M19" s="7">
        <v>2309075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7048957</v>
      </c>
      <c r="K20" s="7">
        <v>3528181</v>
      </c>
      <c r="L20" s="7">
        <v>8480183</v>
      </c>
      <c r="M20" s="7">
        <v>4241689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10759096</v>
      </c>
      <c r="K21" s="7">
        <v>6177636</v>
      </c>
      <c r="L21" s="7">
        <v>11021018</v>
      </c>
      <c r="M21" s="7">
        <v>6009014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130916</v>
      </c>
      <c r="K22" s="53">
        <f>SUM(K23:K24)</f>
        <v>81566</v>
      </c>
      <c r="L22" s="53">
        <f>SUM(L23:L24)</f>
        <v>201062</v>
      </c>
      <c r="M22" s="53">
        <f>SUM(M23:M24)</f>
        <v>106420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130916</v>
      </c>
      <c r="K24" s="7">
        <v>81566</v>
      </c>
      <c r="L24" s="7">
        <v>201062</v>
      </c>
      <c r="M24" s="7">
        <v>106420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3028047</v>
      </c>
      <c r="K26" s="7">
        <v>2850018</v>
      </c>
      <c r="L26" s="7">
        <v>136306</v>
      </c>
      <c r="M26" s="7">
        <v>94632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4934789</v>
      </c>
      <c r="K27" s="53">
        <f>SUM(K28:K32)</f>
        <v>2078564</v>
      </c>
      <c r="L27" s="53">
        <f>SUM(L28:L32)</f>
        <v>4685633</v>
      </c>
      <c r="M27" s="53">
        <f>SUM(M28:M32)</f>
        <v>3683034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306493</v>
      </c>
      <c r="K28" s="7">
        <v>0</v>
      </c>
      <c r="L28" s="7">
        <v>0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4342924</v>
      </c>
      <c r="K29" s="7">
        <v>2008897</v>
      </c>
      <c r="L29" s="7">
        <v>4685633</v>
      </c>
      <c r="M29" s="7">
        <v>3683034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285372</v>
      </c>
      <c r="K32" s="7">
        <v>69667</v>
      </c>
      <c r="L32" s="7">
        <v>0</v>
      </c>
      <c r="M32" s="7">
        <v>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16960367</v>
      </c>
      <c r="K33" s="53">
        <f>SUM(K34:K37)</f>
        <v>13448329</v>
      </c>
      <c r="L33" s="53">
        <f>SUM(L34:L37)</f>
        <v>5911108</v>
      </c>
      <c r="M33" s="53">
        <f>SUM(M34:M37)</f>
        <v>3534908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7474493</v>
      </c>
      <c r="K35" s="7">
        <v>3962455</v>
      </c>
      <c r="L35" s="7">
        <v>5911108</v>
      </c>
      <c r="M35" s="7">
        <v>3534908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9485874</v>
      </c>
      <c r="K37" s="7">
        <v>9485874</v>
      </c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293909574</v>
      </c>
      <c r="K42" s="53">
        <f>K7+K27+K38+K40</f>
        <v>163497224</v>
      </c>
      <c r="L42" s="53">
        <f>L7+L27+L38+L40</f>
        <v>324211805</v>
      </c>
      <c r="M42" s="53">
        <f>M7+M27+M38+M40</f>
        <v>185175180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288643322</v>
      </c>
      <c r="K43" s="53">
        <f>K10+K33+K39+K41</f>
        <v>161918374</v>
      </c>
      <c r="L43" s="53">
        <f>L10+L33+L39+L41</f>
        <v>318880778</v>
      </c>
      <c r="M43" s="53">
        <f>M10+M33+M39+M41</f>
        <v>183607882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5266252</v>
      </c>
      <c r="K44" s="53">
        <f>K42-K43</f>
        <v>1578850</v>
      </c>
      <c r="L44" s="53">
        <f>L42-L43</f>
        <v>5331027</v>
      </c>
      <c r="M44" s="53">
        <f>M42-M43</f>
        <v>1567298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5266252</v>
      </c>
      <c r="K45" s="53">
        <f>IF(K42&gt;K43,K42-K43,0)</f>
        <v>1578850</v>
      </c>
      <c r="L45" s="53">
        <f>IF(L42&gt;L43,L42-L43,0)</f>
        <v>5331027</v>
      </c>
      <c r="M45" s="53">
        <f>IF(M42&gt;M43,M42-M43,0)</f>
        <v>1567298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5266252</v>
      </c>
      <c r="K48" s="53">
        <f>K44-K47</f>
        <v>1578850</v>
      </c>
      <c r="L48" s="53">
        <f>L44-L47</f>
        <v>5331027</v>
      </c>
      <c r="M48" s="53">
        <f>M44-M47</f>
        <v>1567298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5266252</v>
      </c>
      <c r="K49" s="53">
        <f>IF(K48&gt;0,K48,0)</f>
        <v>1578850</v>
      </c>
      <c r="L49" s="53">
        <f>IF(L48&gt;0,L48,0)</f>
        <v>5331027</v>
      </c>
      <c r="M49" s="53">
        <f>IF(M48&gt;0,M48,0)</f>
        <v>1567298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5266252</v>
      </c>
      <c r="K56" s="6">
        <v>1578850</v>
      </c>
      <c r="L56" s="6">
        <v>5331027</v>
      </c>
      <c r="M56" s="6">
        <v>1567298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9631552</v>
      </c>
      <c r="K57" s="53">
        <f>SUM(K58:K64)</f>
        <v>9631552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9631552</v>
      </c>
      <c r="K60" s="7">
        <v>9631552</v>
      </c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>
        <v>1926310</v>
      </c>
      <c r="K65" s="7">
        <v>1926310</v>
      </c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7705242</v>
      </c>
      <c r="K66" s="53">
        <f>K57-K65</f>
        <v>7705242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12971494</v>
      </c>
      <c r="K67" s="61">
        <f>K56+K66</f>
        <v>9284092</v>
      </c>
      <c r="L67" s="61">
        <f>L56+L66</f>
        <v>5331027</v>
      </c>
      <c r="M67" s="61">
        <f>M56+M66</f>
        <v>1567298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3937007874015748" right="0.15748031496062992" top="0.54" bottom="0.4330708661417323" header="0.35433070866141736" footer="0.2755905511811024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5266252</v>
      </c>
      <c r="K7" s="7">
        <v>5331027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7048957</v>
      </c>
      <c r="K8" s="7">
        <v>8480183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5068034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590091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13279874</v>
      </c>
      <c r="K12" s="7">
        <v>32636096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25595083</v>
      </c>
      <c r="K13" s="53">
        <f>SUM(K7:K12)</f>
        <v>52105431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7179740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18531903</v>
      </c>
      <c r="K15" s="7">
        <v>15439691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1164763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2730468</v>
      </c>
      <c r="K17" s="7">
        <v>26238282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29606874</v>
      </c>
      <c r="K18" s="53">
        <f>SUM(K14:K17)</f>
        <v>41677973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10427458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4011791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4532845</v>
      </c>
      <c r="K22" s="7">
        <v>20952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15298669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2778560</v>
      </c>
      <c r="K24" s="7">
        <v>835348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645594</v>
      </c>
      <c r="K25" s="7">
        <v>336400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35033790</v>
      </c>
      <c r="K26" s="7">
        <v>20097856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58289458</v>
      </c>
      <c r="K27" s="53">
        <f>SUM(K22:K26)</f>
        <v>21290556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6557657</v>
      </c>
      <c r="K28" s="7">
        <v>6330499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-11967</v>
      </c>
      <c r="K29" s="7">
        <v>27587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41977508</v>
      </c>
      <c r="K30" s="7">
        <v>21869487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48523198</v>
      </c>
      <c r="K31" s="53">
        <f>SUM(K28:K30)</f>
        <v>28227573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9766260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6937017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148024735</v>
      </c>
      <c r="K36" s="7">
        <v>24074866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148024735</v>
      </c>
      <c r="K38" s="53">
        <f>SUM(K35:K37)</f>
        <v>24074866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95701933</v>
      </c>
      <c r="K39" s="7">
        <v>18243856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983537</v>
      </c>
      <c r="K41" s="7">
        <v>602404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96685470</v>
      </c>
      <c r="K44" s="53">
        <f>SUM(K39:K43)</f>
        <v>18846260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51339265</v>
      </c>
      <c r="K45" s="53">
        <f>IF(K38&gt;K44,K38-K44,0)</f>
        <v>5228606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57093734</v>
      </c>
      <c r="K47" s="53">
        <f>IF(K19-K20+K32-K33+K45-K46&gt;0,K19-K20+K32-K33+K45-K46,0)</f>
        <v>8719047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42642331</v>
      </c>
      <c r="K49" s="7">
        <v>4614688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61105525</v>
      </c>
      <c r="K50" s="7">
        <v>18011064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4011791</v>
      </c>
      <c r="K51" s="7">
        <v>9292017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99736065</v>
      </c>
      <c r="K52" s="61">
        <f>K49+K50-K51</f>
        <v>13333735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25" sqref="A1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343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197569200</v>
      </c>
      <c r="K5" s="45">
        <v>197569200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215962</v>
      </c>
      <c r="K6" s="46">
        <v>215962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143628113</v>
      </c>
      <c r="K7" s="46">
        <v>150263331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0</v>
      </c>
      <c r="K8" s="46">
        <v>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6635218</v>
      </c>
      <c r="K9" s="46">
        <v>5331027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996491</v>
      </c>
      <c r="K10" s="46">
        <v>996491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-13051694</v>
      </c>
      <c r="K12" s="46">
        <v>-13051694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335993290</v>
      </c>
      <c r="K14" s="79">
        <f>SUM(K5:K13)</f>
        <v>341324317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2013-07-24T06:52:01Z</cp:lastPrinted>
  <dcterms:created xsi:type="dcterms:W3CDTF">2008-10-17T11:51:54Z</dcterms:created>
  <dcterms:modified xsi:type="dcterms:W3CDTF">2013-07-24T06:55:06Z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