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25" windowWidth="15315" windowHeight="469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<sst xmlns="http://schemas.openxmlformats.org/spreadsheetml/2006/main" count="410" uniqueCount="355">
  <si>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</si>
  <si>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</si>
  <si>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</si>
  <si>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</si>
  <si>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</si>
  <si>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</si>
  <si>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</si>
  <si>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</si>
  <si>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</si>
  <si>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</si>
  <si>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</si>
  <si>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</si>
  <si>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</si>
  <si>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</si>
  <si>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</si>
  <si>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</si>
  <si>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</si>
  <si>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</si>
  <si>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</si>
  <si>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</si>
  <si>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</si>
  <si>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</si>
  <si>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</si>
  <si>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</si>
  <si>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</si>
  <si>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</si>
  <si>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</si>
  <si>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</si>
  <si>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</si>
  <si>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</si>
  <si>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</si>
  <si>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</si>
  <si>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</si>
  <si>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</si>
  <si>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</si>
  <si>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</si>
  <si>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</si>
  <si>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</si>
  <si>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</si>
  <si>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</si>
  <si>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</si>
  <si>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</si>
  <si>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</si>
  <si>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</si>
  <si>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</si>
  <si>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</si>
  <si>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</si>
  <si>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</si>
  <si>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</si>
  <si>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</si>
  <si>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</si>
  <si>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</si>
  <si>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</si>
  <si>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</si>
  <si>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</si>
  <si>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</si>
  <si>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</si>
  <si>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</si>
  <si>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</si>
  <si>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</si>
  <si>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</si>
  <si>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</si>
  <si>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</si>
  <si>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</si>
  <si>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</si>
  <si>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</si>
  <si>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</si>
  <si>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</si>
  <si>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</si>
  <si>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</si>
  <si>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</si>
  <si>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</si>
  <si>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</si>
  <si>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</si>
  <si>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</si>
  <si>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</si>
  <si>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</si>
  <si>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</si>
  <si>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</si>
  <si>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</si>
  <si>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</si>
  <si>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</si>
  <si>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</si>
  <si>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</si>
  <si>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</si>
  <si>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</si>
  <si>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</si>
  <si>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</si>
  <si>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</si>
  <si>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</si>
  <si>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</si>
  <si>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</si>
  <si>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</si>
  <si>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</si>
  <si>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</si>
  <si>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</si>
  <si>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</si>
  <si>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</si>
  <si>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</si>
  <si>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</si>
  <si>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</si>
  <si>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</si>
  <si>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</si>
  <si>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</si>
  <si>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</si>
  <si>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</si>
  <si>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</si>
  <si>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</si>
  <si>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</si>
  <si>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</si>
  <si>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</si>
  <si>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</si>
  <si>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</si>
  <si>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</si>
  <si>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</si>
  <si>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</si>
  <si>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</si>
  <si>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</si>
  <si>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</si>
  <si>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</si>
  <si>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</si>
  <si>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</si>
  <si>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</si>
  <si>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</si>
  <si>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</si>
  <si>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</si>
  <si>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</si>
  <si>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</si>
  <si>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</si>
  <si>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</si>
  <si>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</si>
  <si>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</si>
  <si>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</si>
  <si>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</si>
  <si>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</si>
  <si>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</si>
  <si>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</si>
  <si>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</si>
  <si>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</si>
  <si>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</si>
  <si>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</si>
  <si>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</si>
  <si>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</si>
  <si>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</si>
  <si>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</si>
  <si>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</si>
  <si>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</si>
  <si>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</si>
  <si>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</si>
  <si>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</si>
  <si>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</si>
  <si>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</si>
  <si>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</si>
  <si>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</si>
  <si>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</si>
  <si>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</si>
  <si>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</si>
  <si>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</si>
  <si>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</si>
  <si>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</si>
  <si>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</si>
  <si>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</si>
  <si>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</si>
  <si>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</si>
  <si>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</si>
  <si>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</si>
  <si>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</si>
  <si>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</si>
  <si>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</si>
  <si>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</si>
  <si>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</si>
  <si>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</si>
  <si>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</si>
  <si>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</si>
  <si>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</si>
  <si>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</si>
  <si>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</si>
  <si>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</si>
  <si>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</si>
  <si>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</si>
  <si>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</si>
  <si>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</si>
  <si>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</si>
  <si>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</si>
  <si>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</si>
  <si>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</si>
  <si>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</si>
  <si>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</si>
  <si>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</si>
  <si>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</si>
  <si>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</si>
  <si>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</si>
  <si>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</si>
  <si>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</si>
  <si>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</si>
  <si>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</si>
  <si>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</si>
  <si>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</si>
  <si>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</si>
  <si>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</si>
  <si>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</si>
  <si>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</si>
  <si>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</si>
  <si>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</si>
  <si>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</si>
  <si>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</si>
  <si>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</si>
  <si>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</si>
  <si>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</si>
  <si>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</si>
  <si>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</si>
  <si>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</si>
  <si>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</si>
  <si>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</si>
  <si>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</si>
  <si>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</si>
  <si>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</si>
  <si>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</si>
  <si>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</si>
  <si>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</si>
  <si>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</si>
  <si>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</si>
  <si>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</si>
  <si>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</si>
  <si>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</si>
  <si>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</si>
  <si>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</si>
  <si>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</si>
  <si>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</si>
  <si>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</si>
  <si>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</si>
  <si>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</si>
  <si>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</si>
  <si>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</si>
  <si>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</si>
  <si>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</si>
  <si>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</si>
  <si>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</si>
  <si>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</si>
  <si>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</si>
  <si>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</si>
  <si>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</si>
  <si>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</si>
  <si>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</si>
  <si>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</si>
  <si>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</si>
  <si>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</si>
  <si>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</si>
  <si>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</si>
  <si>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</si>
  <si>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</si>
  <si>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</si>
  <si>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</si>
  <si>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</si>
  <si>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</si>
  <si>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</si>
  <si>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</si>
  <si>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</si>
  <si>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</si>
  <si>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</si>
  <si>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</si>
  <si>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</si>
  <si>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</si>
  <si>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</si>
  <si>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</si>
  <si>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</si>
  <si>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</si>
  <si>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</si>
  <si>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</si>
  <si>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</si>
  <si>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</si>
  <si>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</si>
  <si>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</si>
  <si>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</si>
  <si>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</si>
  <si>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</si>
  <si>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</si>
  <si>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</si>
  <si>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</si>
  <si>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</si>
  <si>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</si>
  <si>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</si>
  <si>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</si>
  <si>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</si>
  <si>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</si>
  <si>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</si>
  <si>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</si>
  <si>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</si>
  <si>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</si>
  <si>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</si>
  <si>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</si>
  <si>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</si>
  <si>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</si>
  <si>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</si>
  <si>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</si>
  <si>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</si>
  <si>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</si>
  <si>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</si>
  <si>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</si>
  <si>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</si>
  <si>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</si>
  <si>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</si>
  <si>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</si>
  <si>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</si>
  <si>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</si>
  <si>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</si>
  <si>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</si>
  <si>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</si>
  <si>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</si>
  <si>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</si>
  <si>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</si>
  <si>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</si>
  <si>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</si>
  <si>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</si>
  <si>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</si>
  <si>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</si>
  <si>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</si>
  <si>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</si>
  <si>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</si>
  <si>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</si>
  <si>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</si>
  <si>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</si>
  <si>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</si>
  <si>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</si>
  <si>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</si>
  <si>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</si>
  <si>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</si>
  <si>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</si>
  <si>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</si>
  <si>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</si>
  <si>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</si>
  <si>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</si>
  <si>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</si>
  <si>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</si>
  <si>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</si>
  <si>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</si>
  <si>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</si>
  <si>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</si>
  <si>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</si>
  <si>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</si>
  <si>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</si>
  <si>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</si>
  <si>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</si>
  <si>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</si>
  <si>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</si>
  <si>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</si>
  <si>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</si>
  <si>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</si>
  <si>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DALMATIEN BETEILINGUNGS GmbH</t>
  </si>
  <si>
    <t>KLAGENFURT</t>
  </si>
  <si>
    <t>28423138222</t>
  </si>
  <si>
    <t>07602786563</t>
  </si>
  <si>
    <t>stanje na dan 30.06.2013.</t>
  </si>
  <si>
    <t>u razdoblju 01.01.2013 do 30.06.2013.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</si>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</sst>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0" fillId="0" borderId="26" xfId="0" applyFill="1" applyBorder="1" applyAlignment="1">
      <alignment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49" fontId="2" fillId="33" borderId="24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9" xfId="57" applyFont="1" applyBorder="1" applyAlignment="1" applyProtection="1">
      <alignment horizontal="right" wrapText="1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7" xfId="0" applyFont="1" applyBorder="1" applyAlignment="1">
      <alignment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9"/>
      <c r="C1" s="139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75" t="s">
        <v>249</v>
      </c>
      <c r="B2" s="175"/>
      <c r="C2" s="175"/>
      <c r="D2" s="176"/>
      <c r="E2" s="85">
        <v>41275</v>
      </c>
      <c r="F2" s="12"/>
      <c r="G2" s="13" t="s">
        <v>250</v>
      </c>
      <c r="H2" s="85">
        <v>41455</v>
      </c>
      <c r="I2" s="88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77" t="s">
        <v>316</v>
      </c>
      <c r="B4" s="177"/>
      <c r="C4" s="177"/>
      <c r="D4" s="177"/>
      <c r="E4" s="177"/>
      <c r="F4" s="177"/>
      <c r="G4" s="177"/>
      <c r="H4" s="177"/>
      <c r="I4" s="177"/>
      <c r="J4" s="10"/>
      <c r="K4" s="10"/>
      <c r="L4" s="10"/>
    </row>
    <row r="5" spans="1:12" ht="12.75">
      <c r="A5" s="16"/>
      <c r="B5" s="16"/>
      <c r="C5" s="16"/>
      <c r="D5" s="16"/>
      <c r="E5" s="17"/>
      <c r="F5" s="82"/>
      <c r="G5" s="18"/>
      <c r="H5" s="19"/>
      <c r="I5" s="26"/>
      <c r="J5" s="10"/>
      <c r="K5" s="10"/>
      <c r="L5" s="10"/>
    </row>
    <row r="6" spans="1:12" ht="12.75">
      <c r="A6" s="129" t="s">
        <v>251</v>
      </c>
      <c r="B6" s="130"/>
      <c r="C6" s="144" t="s">
        <v>322</v>
      </c>
      <c r="D6" s="145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78" t="s">
        <v>252</v>
      </c>
      <c r="B8" s="179"/>
      <c r="C8" s="144" t="s">
        <v>323</v>
      </c>
      <c r="D8" s="145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5" t="s">
        <v>253</v>
      </c>
      <c r="B10" s="174"/>
      <c r="C10" s="144" t="s">
        <v>324</v>
      </c>
      <c r="D10" s="145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74"/>
      <c r="B11" s="174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9" t="s">
        <v>254</v>
      </c>
      <c r="B12" s="130"/>
      <c r="C12" s="146" t="s">
        <v>325</v>
      </c>
      <c r="D12" s="132"/>
      <c r="E12" s="132"/>
      <c r="F12" s="132"/>
      <c r="G12" s="132"/>
      <c r="H12" s="132"/>
      <c r="I12" s="132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9" t="s">
        <v>255</v>
      </c>
      <c r="B14" s="130"/>
      <c r="C14" s="172">
        <v>31000</v>
      </c>
      <c r="D14" s="173"/>
      <c r="E14" s="16"/>
      <c r="F14" s="146" t="s">
        <v>326</v>
      </c>
      <c r="G14" s="132"/>
      <c r="H14" s="132"/>
      <c r="I14" s="132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9" t="s">
        <v>256</v>
      </c>
      <c r="B16" s="130"/>
      <c r="C16" s="146" t="s">
        <v>327</v>
      </c>
      <c r="D16" s="132"/>
      <c r="E16" s="132"/>
      <c r="F16" s="132"/>
      <c r="G16" s="132"/>
      <c r="H16" s="132"/>
      <c r="I16" s="132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9" t="s">
        <v>257</v>
      </c>
      <c r="B18" s="130"/>
      <c r="C18" s="168" t="s">
        <v>328</v>
      </c>
      <c r="D18" s="169"/>
      <c r="E18" s="169"/>
      <c r="F18" s="169"/>
      <c r="G18" s="169"/>
      <c r="H18" s="169"/>
      <c r="I18" s="169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9" t="s">
        <v>258</v>
      </c>
      <c r="B20" s="130"/>
      <c r="C20" s="168" t="s">
        <v>329</v>
      </c>
      <c r="D20" s="169"/>
      <c r="E20" s="169"/>
      <c r="F20" s="169"/>
      <c r="G20" s="169"/>
      <c r="H20" s="169"/>
      <c r="I20" s="169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9" t="s">
        <v>259</v>
      </c>
      <c r="B22" s="130"/>
      <c r="C22" s="86">
        <v>312</v>
      </c>
      <c r="D22" s="146" t="s">
        <v>326</v>
      </c>
      <c r="E22" s="160"/>
      <c r="F22" s="161"/>
      <c r="G22" s="170"/>
      <c r="H22" s="171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9" t="s">
        <v>260</v>
      </c>
      <c r="B24" s="130"/>
      <c r="C24" s="86">
        <v>14</v>
      </c>
      <c r="D24" s="146" t="s">
        <v>330</v>
      </c>
      <c r="E24" s="160"/>
      <c r="F24" s="160"/>
      <c r="G24" s="161"/>
      <c r="H24" s="50" t="s">
        <v>261</v>
      </c>
      <c r="I24" s="113">
        <v>1057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9" t="s">
        <v>262</v>
      </c>
      <c r="B26" s="130"/>
      <c r="C26" s="87" t="s">
        <v>339</v>
      </c>
      <c r="D26" s="25"/>
      <c r="E26" s="32"/>
      <c r="F26" s="24"/>
      <c r="G26" s="129" t="s">
        <v>263</v>
      </c>
      <c r="H26" s="130"/>
      <c r="I26" s="90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7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54"/>
      <c r="B30" s="147"/>
      <c r="C30" s="147"/>
      <c r="D30" s="155"/>
      <c r="E30" s="156"/>
      <c r="F30" s="147"/>
      <c r="G30" s="147"/>
      <c r="H30" s="144"/>
      <c r="I30" s="157"/>
      <c r="J30" s="10"/>
      <c r="K30" s="10"/>
      <c r="L30" s="10"/>
    </row>
    <row r="31" spans="1:12" ht="12.75">
      <c r="A31" s="114" t="s">
        <v>340</v>
      </c>
      <c r="B31" s="121"/>
      <c r="C31" s="121"/>
      <c r="D31" s="122"/>
      <c r="E31" s="114" t="s">
        <v>326</v>
      </c>
      <c r="F31" s="121"/>
      <c r="G31" s="121"/>
      <c r="H31" s="117" t="s">
        <v>350</v>
      </c>
      <c r="I31" s="118"/>
      <c r="J31" s="10"/>
      <c r="K31" s="10"/>
      <c r="L31" s="10"/>
    </row>
    <row r="32" spans="1:12" ht="12.75">
      <c r="A32" s="96"/>
      <c r="B32" s="96"/>
      <c r="C32" s="97"/>
      <c r="D32" s="158"/>
      <c r="E32" s="158"/>
      <c r="F32" s="158"/>
      <c r="G32" s="159"/>
      <c r="H32" s="101"/>
      <c r="I32" s="104"/>
      <c r="J32" s="10"/>
      <c r="K32" s="10"/>
      <c r="L32" s="10"/>
    </row>
    <row r="33" spans="1:12" ht="12.75">
      <c r="A33" s="114" t="s">
        <v>341</v>
      </c>
      <c r="B33" s="121"/>
      <c r="C33" s="121"/>
      <c r="D33" s="122"/>
      <c r="E33" s="114" t="s">
        <v>342</v>
      </c>
      <c r="F33" s="121"/>
      <c r="G33" s="121"/>
      <c r="H33" s="119" t="s">
        <v>351</v>
      </c>
      <c r="I33" s="118"/>
      <c r="J33" s="10"/>
      <c r="K33" s="10"/>
      <c r="L33" s="10"/>
    </row>
    <row r="34" spans="1:12" ht="12.75">
      <c r="A34" s="96"/>
      <c r="B34" s="96"/>
      <c r="C34" s="97"/>
      <c r="D34" s="98"/>
      <c r="E34" s="98"/>
      <c r="F34" s="98"/>
      <c r="G34" s="99"/>
      <c r="H34" s="101"/>
      <c r="I34" s="105"/>
      <c r="J34" s="10"/>
      <c r="K34" s="10"/>
      <c r="L34" s="10"/>
    </row>
    <row r="35" spans="1:12" ht="12.75">
      <c r="A35" s="114" t="s">
        <v>348</v>
      </c>
      <c r="B35" s="115"/>
      <c r="C35" s="115"/>
      <c r="D35" s="116"/>
      <c r="E35" s="114" t="s">
        <v>349</v>
      </c>
      <c r="F35" s="115"/>
      <c r="G35" s="116"/>
      <c r="H35" s="117"/>
      <c r="I35" s="120"/>
      <c r="J35" s="10"/>
      <c r="K35" s="10"/>
      <c r="L35" s="10"/>
    </row>
    <row r="36" spans="1:12" ht="12.75">
      <c r="A36" s="96"/>
      <c r="B36" s="96"/>
      <c r="C36" s="97"/>
      <c r="D36" s="98"/>
      <c r="E36" s="98"/>
      <c r="F36" s="98"/>
      <c r="G36" s="99"/>
      <c r="H36" s="101"/>
      <c r="I36" s="105"/>
      <c r="J36" s="10"/>
      <c r="K36" s="10"/>
      <c r="L36" s="10"/>
    </row>
    <row r="37" spans="1:12" ht="12.75">
      <c r="A37" s="114" t="s">
        <v>345</v>
      </c>
      <c r="B37" s="115"/>
      <c r="C37" s="115"/>
      <c r="D37" s="116"/>
      <c r="E37" s="114" t="s">
        <v>346</v>
      </c>
      <c r="F37" s="115"/>
      <c r="G37" s="116"/>
      <c r="H37" s="117"/>
      <c r="I37" s="120"/>
      <c r="J37" s="10"/>
      <c r="K37" s="10"/>
      <c r="L37" s="10"/>
    </row>
    <row r="38" spans="1:12" ht="12.75">
      <c r="A38" s="100"/>
      <c r="B38" s="100"/>
      <c r="C38" s="152"/>
      <c r="D38" s="152"/>
      <c r="E38" s="101"/>
      <c r="F38" s="152"/>
      <c r="G38" s="152"/>
      <c r="H38" s="101"/>
      <c r="I38" s="101"/>
      <c r="J38" s="10"/>
      <c r="K38" s="10"/>
      <c r="L38" s="10"/>
    </row>
    <row r="39" spans="1:12" ht="12.75">
      <c r="A39" s="114" t="s">
        <v>343</v>
      </c>
      <c r="B39" s="133"/>
      <c r="C39" s="133"/>
      <c r="D39" s="153"/>
      <c r="E39" s="114" t="s">
        <v>347</v>
      </c>
      <c r="F39" s="133"/>
      <c r="G39" s="133"/>
      <c r="H39" s="117"/>
      <c r="I39" s="120"/>
      <c r="J39" s="10"/>
      <c r="K39" s="10"/>
      <c r="L39" s="10"/>
    </row>
    <row r="40" spans="1:12" ht="12.75">
      <c r="A40" s="100"/>
      <c r="B40" s="100"/>
      <c r="C40" s="102"/>
      <c r="D40" s="103"/>
      <c r="E40" s="101"/>
      <c r="F40" s="102"/>
      <c r="G40" s="103"/>
      <c r="H40" s="101"/>
      <c r="I40" s="101"/>
      <c r="J40" s="10"/>
      <c r="K40" s="10"/>
      <c r="L40" s="10"/>
    </row>
    <row r="41" spans="1:12" ht="12.75">
      <c r="A41" s="114" t="s">
        <v>343</v>
      </c>
      <c r="B41" s="115"/>
      <c r="C41" s="115"/>
      <c r="D41" s="116"/>
      <c r="E41" s="114" t="s">
        <v>344</v>
      </c>
      <c r="F41" s="115"/>
      <c r="G41" s="116"/>
      <c r="H41" s="117"/>
      <c r="I41" s="118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5" t="s">
        <v>267</v>
      </c>
      <c r="B44" s="126"/>
      <c r="C44" s="144"/>
      <c r="D44" s="145"/>
      <c r="E44" s="26"/>
      <c r="F44" s="146"/>
      <c r="G44" s="147"/>
      <c r="H44" s="147"/>
      <c r="I44" s="147"/>
      <c r="J44" s="10"/>
      <c r="K44" s="10"/>
      <c r="L44" s="10"/>
    </row>
    <row r="45" spans="1:12" ht="12.75">
      <c r="A45" s="29"/>
      <c r="B45" s="29"/>
      <c r="C45" s="148"/>
      <c r="D45" s="149"/>
      <c r="E45" s="16"/>
      <c r="F45" s="148"/>
      <c r="G45" s="150"/>
      <c r="H45" s="34"/>
      <c r="I45" s="34"/>
      <c r="J45" s="10"/>
      <c r="K45" s="10"/>
      <c r="L45" s="10"/>
    </row>
    <row r="46" spans="1:12" ht="12.75">
      <c r="A46" s="125" t="s">
        <v>268</v>
      </c>
      <c r="B46" s="126"/>
      <c r="C46" s="146" t="s">
        <v>332</v>
      </c>
      <c r="D46" s="151"/>
      <c r="E46" s="151"/>
      <c r="F46" s="151"/>
      <c r="G46" s="151"/>
      <c r="H46" s="151"/>
      <c r="I46" s="151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5" t="s">
        <v>270</v>
      </c>
      <c r="B48" s="126"/>
      <c r="C48" s="131" t="s">
        <v>333</v>
      </c>
      <c r="D48" s="128"/>
      <c r="E48" s="138"/>
      <c r="F48" s="16"/>
      <c r="G48" s="50" t="s">
        <v>271</v>
      </c>
      <c r="H48" s="131" t="s">
        <v>334</v>
      </c>
      <c r="I48" s="128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5" t="s">
        <v>257</v>
      </c>
      <c r="B50" s="126"/>
      <c r="C50" s="127" t="s">
        <v>335</v>
      </c>
      <c r="D50" s="128"/>
      <c r="E50" s="128"/>
      <c r="F50" s="128"/>
      <c r="G50" s="128"/>
      <c r="H50" s="128"/>
      <c r="I50" s="128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9" t="s">
        <v>272</v>
      </c>
      <c r="B52" s="130"/>
      <c r="C52" s="131" t="s">
        <v>336</v>
      </c>
      <c r="D52" s="128"/>
      <c r="E52" s="128"/>
      <c r="F52" s="128"/>
      <c r="G52" s="128"/>
      <c r="H52" s="128"/>
      <c r="I52" s="132"/>
      <c r="J52" s="10"/>
      <c r="K52" s="10"/>
      <c r="L52" s="10"/>
    </row>
    <row r="53" spans="1:12" ht="12.75">
      <c r="A53" s="20"/>
      <c r="B53" s="20"/>
      <c r="C53" s="140" t="s">
        <v>273</v>
      </c>
      <c r="D53" s="140"/>
      <c r="E53" s="140"/>
      <c r="F53" s="140"/>
      <c r="G53" s="140"/>
      <c r="H53" s="140"/>
      <c r="I53" s="92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2"/>
      <c r="J54" s="10"/>
      <c r="K54" s="10"/>
      <c r="L54" s="10"/>
    </row>
    <row r="55" spans="1:12" ht="12.75">
      <c r="A55" s="20"/>
      <c r="B55" s="134" t="s">
        <v>274</v>
      </c>
      <c r="C55" s="135"/>
      <c r="D55" s="135"/>
      <c r="E55" s="135"/>
      <c r="F55" s="48"/>
      <c r="G55" s="48"/>
      <c r="H55" s="48"/>
      <c r="I55" s="93"/>
      <c r="J55" s="10"/>
      <c r="K55" s="10"/>
      <c r="L55" s="10"/>
    </row>
    <row r="56" spans="1:12" ht="12.75">
      <c r="A56" s="20"/>
      <c r="B56" s="136" t="s">
        <v>305</v>
      </c>
      <c r="C56" s="137"/>
      <c r="D56" s="137"/>
      <c r="E56" s="137"/>
      <c r="F56" s="137"/>
      <c r="G56" s="137"/>
      <c r="H56" s="137"/>
      <c r="I56" s="137"/>
      <c r="J56" s="10"/>
      <c r="K56" s="10"/>
      <c r="L56" s="10"/>
    </row>
    <row r="57" spans="1:12" ht="12.75">
      <c r="A57" s="20"/>
      <c r="B57" s="136" t="s">
        <v>306</v>
      </c>
      <c r="C57" s="137"/>
      <c r="D57" s="137"/>
      <c r="E57" s="137"/>
      <c r="F57" s="137"/>
      <c r="G57" s="137"/>
      <c r="H57" s="137"/>
      <c r="I57" s="93"/>
      <c r="J57" s="10"/>
      <c r="K57" s="10"/>
      <c r="L57" s="10"/>
    </row>
    <row r="58" spans="1:12" ht="12.75">
      <c r="A58" s="20"/>
      <c r="B58" s="136" t="s">
        <v>307</v>
      </c>
      <c r="C58" s="137"/>
      <c r="D58" s="137"/>
      <c r="E58" s="137"/>
      <c r="F58" s="137"/>
      <c r="G58" s="137"/>
      <c r="H58" s="137"/>
      <c r="I58" s="137"/>
      <c r="J58" s="10"/>
      <c r="K58" s="10"/>
      <c r="L58" s="10"/>
    </row>
    <row r="59" spans="1:12" ht="12.75">
      <c r="A59" s="20"/>
      <c r="B59" s="136" t="s">
        <v>308</v>
      </c>
      <c r="C59" s="137"/>
      <c r="D59" s="137"/>
      <c r="E59" s="137"/>
      <c r="F59" s="137"/>
      <c r="G59" s="137"/>
      <c r="H59" s="137"/>
      <c r="I59" s="137"/>
      <c r="J59" s="10"/>
      <c r="K59" s="10"/>
      <c r="L59" s="10"/>
    </row>
    <row r="60" spans="1:12" ht="12.75">
      <c r="A60" s="20"/>
      <c r="B60" s="83"/>
      <c r="C60" s="84"/>
      <c r="D60" s="84"/>
      <c r="E60" s="84"/>
      <c r="F60" s="84"/>
      <c r="G60" s="84"/>
      <c r="H60" s="84"/>
      <c r="I60" s="84"/>
      <c r="J60" s="10"/>
      <c r="K60" s="10"/>
      <c r="L60" s="10"/>
    </row>
    <row r="61" spans="1:12" ht="13.5" thickBot="1">
      <c r="A61" s="94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41" t="s">
        <v>277</v>
      </c>
      <c r="H62" s="142"/>
      <c r="I62" s="143"/>
      <c r="J62" s="10"/>
      <c r="K62" s="10"/>
      <c r="L62" s="10"/>
    </row>
    <row r="63" spans="1:12" ht="12.75">
      <c r="A63" s="95"/>
      <c r="B63" s="95"/>
      <c r="C63" s="26"/>
      <c r="D63" s="26"/>
      <c r="E63" s="26"/>
      <c r="F63" s="26"/>
      <c r="G63" s="123"/>
      <c r="H63" s="124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B56:I56"/>
    <mergeCell ref="B57:H57"/>
    <mergeCell ref="B58:I58"/>
    <mergeCell ref="B59:I59"/>
    <mergeCell ref="A48:B48"/>
    <mergeCell ref="C48:E48"/>
    <mergeCell ref="H48:I48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338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7" t="s">
        <v>278</v>
      </c>
      <c r="J4" s="58" t="s">
        <v>318</v>
      </c>
      <c r="K4" s="59" t="s">
        <v>319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56">
        <v>2</v>
      </c>
      <c r="J5" s="55">
        <v>3</v>
      </c>
      <c r="K5" s="55">
        <v>4</v>
      </c>
    </row>
    <row r="6" spans="1:11" ht="12.7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2.75">
      <c r="A7" s="184" t="s">
        <v>60</v>
      </c>
      <c r="B7" s="185"/>
      <c r="C7" s="185"/>
      <c r="D7" s="185"/>
      <c r="E7" s="185"/>
      <c r="F7" s="185"/>
      <c r="G7" s="185"/>
      <c r="H7" s="186"/>
      <c r="I7" s="3">
        <v>1</v>
      </c>
      <c r="J7" s="6"/>
      <c r="K7" s="6"/>
    </row>
    <row r="8" spans="1:11" ht="12.75">
      <c r="A8" s="187" t="s">
        <v>13</v>
      </c>
      <c r="B8" s="188"/>
      <c r="C8" s="188"/>
      <c r="D8" s="188"/>
      <c r="E8" s="188"/>
      <c r="F8" s="188"/>
      <c r="G8" s="188"/>
      <c r="H8" s="189"/>
      <c r="I8" s="1">
        <v>2</v>
      </c>
      <c r="J8" s="52">
        <f>J9+J16+J26+J35+J39</f>
        <v>375879130</v>
      </c>
      <c r="K8" s="52">
        <f>K9+K16+K26+K35+K39</f>
        <v>378820606</v>
      </c>
    </row>
    <row r="9" spans="1:11" ht="12.75">
      <c r="A9" s="198" t="s">
        <v>205</v>
      </c>
      <c r="B9" s="199"/>
      <c r="C9" s="199"/>
      <c r="D9" s="199"/>
      <c r="E9" s="199"/>
      <c r="F9" s="199"/>
      <c r="G9" s="199"/>
      <c r="H9" s="200"/>
      <c r="I9" s="1">
        <v>3</v>
      </c>
      <c r="J9" s="52">
        <f>SUM(J10:J15)</f>
        <v>1037222</v>
      </c>
      <c r="K9" s="52">
        <f>SUM(K10:K15)</f>
        <v>969225</v>
      </c>
    </row>
    <row r="10" spans="1:11" ht="12.75">
      <c r="A10" s="198" t="s">
        <v>112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</row>
    <row r="11" spans="1:11" ht="12.75">
      <c r="A11" s="198" t="s">
        <v>14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154813</v>
      </c>
      <c r="K11" s="7">
        <v>103469</v>
      </c>
    </row>
    <row r="12" spans="1:11" ht="12.75">
      <c r="A12" s="198" t="s">
        <v>113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</row>
    <row r="13" spans="1:11" ht="12.75">
      <c r="A13" s="198" t="s">
        <v>208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</row>
    <row r="14" spans="1:11" ht="12.75">
      <c r="A14" s="198" t="s">
        <v>209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882409</v>
      </c>
      <c r="K14" s="7">
        <v>865756</v>
      </c>
    </row>
    <row r="15" spans="1:11" ht="12.75">
      <c r="A15" s="198" t="s">
        <v>210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</row>
    <row r="16" spans="1:11" ht="12.75">
      <c r="A16" s="198" t="s">
        <v>206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2">
        <f>SUM(J17:J25)</f>
        <v>268021285</v>
      </c>
      <c r="K16" s="52">
        <f>SUM(K17:K25)</f>
        <v>270976148</v>
      </c>
    </row>
    <row r="17" spans="1:11" ht="12.75">
      <c r="A17" s="198" t="s">
        <v>211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55016073</v>
      </c>
      <c r="K17" s="7">
        <v>55016073</v>
      </c>
    </row>
    <row r="18" spans="1:11" ht="12.75">
      <c r="A18" s="198" t="s">
        <v>247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83251493</v>
      </c>
      <c r="K18" s="7">
        <v>76474939</v>
      </c>
    </row>
    <row r="19" spans="1:11" ht="12.75">
      <c r="A19" s="198" t="s">
        <v>212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62143268</v>
      </c>
      <c r="K19" s="7">
        <v>55853083</v>
      </c>
    </row>
    <row r="20" spans="1:11" ht="12.75">
      <c r="A20" s="198" t="s">
        <v>27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8060308</v>
      </c>
      <c r="K20" s="7">
        <v>10276535</v>
      </c>
    </row>
    <row r="21" spans="1:11" ht="12.75">
      <c r="A21" s="198" t="s">
        <v>28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42660472</v>
      </c>
      <c r="K21" s="7">
        <v>43614616</v>
      </c>
    </row>
    <row r="22" spans="1:11" ht="12.75">
      <c r="A22" s="198" t="s">
        <v>72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1844719</v>
      </c>
      <c r="K22" s="7">
        <v>5144522</v>
      </c>
    </row>
    <row r="23" spans="1:11" ht="12.75">
      <c r="A23" s="198" t="s">
        <v>73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10112331</v>
      </c>
      <c r="K23" s="7">
        <v>15657832</v>
      </c>
    </row>
    <row r="24" spans="1:11" ht="12.75">
      <c r="A24" s="198" t="s">
        <v>74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13</v>
      </c>
      <c r="K24" s="7">
        <v>13</v>
      </c>
    </row>
    <row r="25" spans="1:11" ht="12.75">
      <c r="A25" s="198" t="s">
        <v>75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4932608</v>
      </c>
      <c r="K25" s="7">
        <v>8938535</v>
      </c>
    </row>
    <row r="26" spans="1:11" ht="12.75">
      <c r="A26" s="198" t="s">
        <v>190</v>
      </c>
      <c r="B26" s="199"/>
      <c r="C26" s="199"/>
      <c r="D26" s="199"/>
      <c r="E26" s="199"/>
      <c r="F26" s="199"/>
      <c r="G26" s="199"/>
      <c r="H26" s="200"/>
      <c r="I26" s="1">
        <v>20</v>
      </c>
      <c r="J26" s="52">
        <f>SUM(J27:J34)</f>
        <v>103927936</v>
      </c>
      <c r="K26" s="52">
        <f>SUM(K27:K34)</f>
        <v>103982546</v>
      </c>
    </row>
    <row r="27" spans="1:11" ht="12.75">
      <c r="A27" s="198" t="s">
        <v>76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0</v>
      </c>
      <c r="K27" s="7">
        <v>0</v>
      </c>
    </row>
    <row r="28" spans="1:11" ht="12.75">
      <c r="A28" s="198" t="s">
        <v>77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</row>
    <row r="29" spans="1:11" ht="12.75">
      <c r="A29" s="198" t="s">
        <v>78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28865630</v>
      </c>
      <c r="K29" s="7">
        <v>28865630</v>
      </c>
    </row>
    <row r="30" spans="1:11" ht="12.75">
      <c r="A30" s="198" t="s">
        <v>83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</row>
    <row r="31" spans="1:11" ht="12.75">
      <c r="A31" s="198" t="s">
        <v>84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28784241</v>
      </c>
      <c r="K31" s="7">
        <v>28720963</v>
      </c>
    </row>
    <row r="32" spans="1:11" ht="12.75">
      <c r="A32" s="198" t="s">
        <v>85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0</v>
      </c>
    </row>
    <row r="33" spans="1:11" ht="12.75">
      <c r="A33" s="198" t="s">
        <v>79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46278065</v>
      </c>
      <c r="K33" s="7">
        <v>46395953</v>
      </c>
    </row>
    <row r="34" spans="1:11" ht="12.75">
      <c r="A34" s="198" t="s">
        <v>183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/>
    </row>
    <row r="35" spans="1:11" ht="12.75">
      <c r="A35" s="198" t="s">
        <v>184</v>
      </c>
      <c r="B35" s="199"/>
      <c r="C35" s="199"/>
      <c r="D35" s="199"/>
      <c r="E35" s="199"/>
      <c r="F35" s="199"/>
      <c r="G35" s="199"/>
      <c r="H35" s="20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8" t="s">
        <v>80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</row>
    <row r="37" spans="1:11" ht="12.75">
      <c r="A37" s="198" t="s">
        <v>81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</row>
    <row r="38" spans="1:11" ht="12.75">
      <c r="A38" s="198" t="s">
        <v>82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</row>
    <row r="39" spans="1:11" ht="12.75">
      <c r="A39" s="198" t="s">
        <v>185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2892687</v>
      </c>
      <c r="K39" s="7">
        <v>2892687</v>
      </c>
    </row>
    <row r="40" spans="1:11" ht="12.75">
      <c r="A40" s="187" t="s">
        <v>240</v>
      </c>
      <c r="B40" s="188"/>
      <c r="C40" s="188"/>
      <c r="D40" s="188"/>
      <c r="E40" s="188"/>
      <c r="F40" s="188"/>
      <c r="G40" s="188"/>
      <c r="H40" s="189"/>
      <c r="I40" s="1">
        <v>34</v>
      </c>
      <c r="J40" s="52">
        <f>J41+J49+J56+J64</f>
        <v>403825681</v>
      </c>
      <c r="K40" s="52">
        <f>K41+K49+K56+K64</f>
        <v>445491661</v>
      </c>
    </row>
    <row r="41" spans="1:11" ht="12.75">
      <c r="A41" s="198" t="s">
        <v>100</v>
      </c>
      <c r="B41" s="199"/>
      <c r="C41" s="199"/>
      <c r="D41" s="199"/>
      <c r="E41" s="199"/>
      <c r="F41" s="199"/>
      <c r="G41" s="199"/>
      <c r="H41" s="200"/>
      <c r="I41" s="1">
        <v>35</v>
      </c>
      <c r="J41" s="52">
        <f>SUM(J42:J48)</f>
        <v>115604417</v>
      </c>
      <c r="K41" s="52">
        <f>SUM(K42:K48)</f>
        <v>119070689</v>
      </c>
    </row>
    <row r="42" spans="1:11" ht="12.75">
      <c r="A42" s="198" t="s">
        <v>117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47529524</v>
      </c>
      <c r="K42" s="7">
        <v>49858423</v>
      </c>
    </row>
    <row r="43" spans="1:11" ht="12.75">
      <c r="A43" s="198" t="s">
        <v>118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11249766</v>
      </c>
      <c r="K43" s="7">
        <v>9660659</v>
      </c>
    </row>
    <row r="44" spans="1:11" ht="12.75">
      <c r="A44" s="198" t="s">
        <v>86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49765456</v>
      </c>
      <c r="K44" s="7">
        <v>50605774</v>
      </c>
    </row>
    <row r="45" spans="1:11" ht="12.75">
      <c r="A45" s="198" t="s">
        <v>87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7059671</v>
      </c>
      <c r="K45" s="7">
        <v>8945833</v>
      </c>
    </row>
    <row r="46" spans="1:11" ht="12.75">
      <c r="A46" s="198" t="s">
        <v>88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</row>
    <row r="47" spans="1:11" ht="12.75">
      <c r="A47" s="198" t="s">
        <v>89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</row>
    <row r="48" spans="1:11" ht="12.75">
      <c r="A48" s="198" t="s">
        <v>90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</row>
    <row r="49" spans="1:11" ht="12.75">
      <c r="A49" s="198" t="s">
        <v>101</v>
      </c>
      <c r="B49" s="199"/>
      <c r="C49" s="199"/>
      <c r="D49" s="199"/>
      <c r="E49" s="199"/>
      <c r="F49" s="199"/>
      <c r="G49" s="199"/>
      <c r="H49" s="200"/>
      <c r="I49" s="1">
        <v>43</v>
      </c>
      <c r="J49" s="52">
        <f>SUM(J50:J55)</f>
        <v>214131249</v>
      </c>
      <c r="K49" s="52">
        <f>SUM(K50:K55)</f>
        <v>240824127</v>
      </c>
    </row>
    <row r="50" spans="1:11" ht="12.75">
      <c r="A50" s="198" t="s">
        <v>200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0</v>
      </c>
      <c r="K50" s="7">
        <v>0</v>
      </c>
    </row>
    <row r="51" spans="1:11" ht="12.75">
      <c r="A51" s="198" t="s">
        <v>201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195108990</v>
      </c>
      <c r="K51" s="7">
        <v>226412813</v>
      </c>
    </row>
    <row r="52" spans="1:11" ht="12.75">
      <c r="A52" s="198" t="s">
        <v>202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</row>
    <row r="53" spans="1:11" ht="12.75">
      <c r="A53" s="198" t="s">
        <v>203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394016</v>
      </c>
      <c r="K53" s="7">
        <v>465144</v>
      </c>
    </row>
    <row r="54" spans="1:11" ht="12.75">
      <c r="A54" s="198" t="s">
        <v>10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12518343</v>
      </c>
      <c r="K54" s="7">
        <v>6338007</v>
      </c>
    </row>
    <row r="55" spans="1:11" ht="12.75">
      <c r="A55" s="198" t="s">
        <v>11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6109900</v>
      </c>
      <c r="K55" s="7">
        <v>7608163</v>
      </c>
    </row>
    <row r="56" spans="1:11" ht="12.75">
      <c r="A56" s="198" t="s">
        <v>102</v>
      </c>
      <c r="B56" s="199"/>
      <c r="C56" s="199"/>
      <c r="D56" s="199"/>
      <c r="E56" s="199"/>
      <c r="F56" s="199"/>
      <c r="G56" s="199"/>
      <c r="H56" s="200"/>
      <c r="I56" s="1">
        <v>50</v>
      </c>
      <c r="J56" s="52">
        <f>SUM(J57:J63)</f>
        <v>68521053</v>
      </c>
      <c r="K56" s="52">
        <f>SUM(K57:K63)</f>
        <v>71581240</v>
      </c>
    </row>
    <row r="57" spans="1:11" ht="12.75">
      <c r="A57" s="198" t="s">
        <v>76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>
        <v>0</v>
      </c>
    </row>
    <row r="58" spans="1:11" ht="12.75">
      <c r="A58" s="198" t="s">
        <v>77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>
        <v>0</v>
      </c>
    </row>
    <row r="59" spans="1:11" ht="12.75">
      <c r="A59" s="198" t="s">
        <v>242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>
        <v>0</v>
      </c>
    </row>
    <row r="60" spans="1:11" ht="12.75">
      <c r="A60" s="198" t="s">
        <v>83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>
        <v>0</v>
      </c>
    </row>
    <row r="61" spans="1:11" ht="12.75">
      <c r="A61" s="198" t="s">
        <v>84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157500</v>
      </c>
      <c r="K61" s="7">
        <v>2512500</v>
      </c>
    </row>
    <row r="62" spans="1:11" ht="12.75">
      <c r="A62" s="198" t="s">
        <v>85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57126123</v>
      </c>
      <c r="K62" s="7">
        <v>57831310</v>
      </c>
    </row>
    <row r="63" spans="1:11" ht="12.75">
      <c r="A63" s="198" t="s">
        <v>46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11237430</v>
      </c>
      <c r="K63" s="7">
        <v>11237430</v>
      </c>
    </row>
    <row r="64" spans="1:11" ht="12.75">
      <c r="A64" s="198" t="s">
        <v>207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5568962</v>
      </c>
      <c r="K64" s="7">
        <v>14015605</v>
      </c>
    </row>
    <row r="65" spans="1:11" ht="12.75">
      <c r="A65" s="187" t="s">
        <v>56</v>
      </c>
      <c r="B65" s="188"/>
      <c r="C65" s="188"/>
      <c r="D65" s="188"/>
      <c r="E65" s="188"/>
      <c r="F65" s="188"/>
      <c r="G65" s="188"/>
      <c r="H65" s="189"/>
      <c r="I65" s="1">
        <v>59</v>
      </c>
      <c r="J65" s="7">
        <v>12428404</v>
      </c>
      <c r="K65" s="7">
        <v>16631873</v>
      </c>
    </row>
    <row r="66" spans="1:11" ht="12.75">
      <c r="A66" s="187" t="s">
        <v>241</v>
      </c>
      <c r="B66" s="188"/>
      <c r="C66" s="188"/>
      <c r="D66" s="188"/>
      <c r="E66" s="188"/>
      <c r="F66" s="188"/>
      <c r="G66" s="188"/>
      <c r="H66" s="189"/>
      <c r="I66" s="1">
        <v>60</v>
      </c>
      <c r="J66" s="52">
        <f>J7+J8+J40+J65</f>
        <v>792133215</v>
      </c>
      <c r="K66" s="52">
        <f>K7+K8+K40+K65</f>
        <v>840944140</v>
      </c>
    </row>
    <row r="67" spans="1:11" ht="12.75">
      <c r="A67" s="201" t="s">
        <v>91</v>
      </c>
      <c r="B67" s="202"/>
      <c r="C67" s="202"/>
      <c r="D67" s="202"/>
      <c r="E67" s="202"/>
      <c r="F67" s="202"/>
      <c r="G67" s="202"/>
      <c r="H67" s="203"/>
      <c r="I67" s="4">
        <v>61</v>
      </c>
      <c r="J67" s="8"/>
      <c r="K67" s="8"/>
    </row>
    <row r="68" spans="1:11" ht="12.75">
      <c r="A68" s="204" t="s">
        <v>58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4" t="s">
        <v>191</v>
      </c>
      <c r="B69" s="185"/>
      <c r="C69" s="185"/>
      <c r="D69" s="185"/>
      <c r="E69" s="185"/>
      <c r="F69" s="185"/>
      <c r="G69" s="185"/>
      <c r="H69" s="186"/>
      <c r="I69" s="3">
        <v>62</v>
      </c>
      <c r="J69" s="53">
        <f>J70+J71+J72+J78+J79+J82+J85</f>
        <v>307666259</v>
      </c>
      <c r="K69" s="53">
        <f>K70+K71+K72+K78+K79+K82+K85</f>
        <v>310999424</v>
      </c>
    </row>
    <row r="70" spans="1:11" ht="12.75">
      <c r="A70" s="198" t="s">
        <v>141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197569200</v>
      </c>
      <c r="K70" s="7">
        <v>197569200</v>
      </c>
    </row>
    <row r="71" spans="1:11" ht="12.75">
      <c r="A71" s="198" t="s">
        <v>142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215962</v>
      </c>
      <c r="K71" s="7">
        <v>215962</v>
      </c>
    </row>
    <row r="72" spans="1:11" ht="12.75">
      <c r="A72" s="198" t="s">
        <v>143</v>
      </c>
      <c r="B72" s="199"/>
      <c r="C72" s="199"/>
      <c r="D72" s="199"/>
      <c r="E72" s="199"/>
      <c r="F72" s="199"/>
      <c r="G72" s="199"/>
      <c r="H72" s="200"/>
      <c r="I72" s="1">
        <v>65</v>
      </c>
      <c r="J72" s="52">
        <f>J73+J74-J75+J76+J77</f>
        <v>142974990</v>
      </c>
      <c r="K72" s="52">
        <f>K73+K74-K75+K76+K77</f>
        <v>148847100</v>
      </c>
    </row>
    <row r="73" spans="1:11" ht="12.75">
      <c r="A73" s="198" t="s">
        <v>144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6986789</v>
      </c>
      <c r="K73" s="7">
        <v>7318559</v>
      </c>
    </row>
    <row r="74" spans="1:11" ht="12.75">
      <c r="A74" s="198" t="s">
        <v>145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545380</v>
      </c>
      <c r="K74" s="7">
        <v>545380</v>
      </c>
    </row>
    <row r="75" spans="1:11" ht="12.75">
      <c r="A75" s="198" t="s">
        <v>133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545380</v>
      </c>
      <c r="K75" s="7">
        <v>545380</v>
      </c>
    </row>
    <row r="76" spans="1:11" ht="12.75">
      <c r="A76" s="198" t="s">
        <v>134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</row>
    <row r="77" spans="1:11" ht="12.75">
      <c r="A77" s="198" t="s">
        <v>135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135988201</v>
      </c>
      <c r="K77" s="7">
        <v>141528541</v>
      </c>
    </row>
    <row r="78" spans="1:11" ht="12.75">
      <c r="A78" s="198" t="s">
        <v>136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-9392991</v>
      </c>
      <c r="K78" s="7">
        <v>-9392991</v>
      </c>
    </row>
    <row r="79" spans="1:11" ht="12.75">
      <c r="A79" s="198" t="s">
        <v>238</v>
      </c>
      <c r="B79" s="199"/>
      <c r="C79" s="199"/>
      <c r="D79" s="199"/>
      <c r="E79" s="199"/>
      <c r="F79" s="199"/>
      <c r="G79" s="199"/>
      <c r="H79" s="200"/>
      <c r="I79" s="1">
        <v>72</v>
      </c>
      <c r="J79" s="52">
        <f>J80-J81</f>
        <v>-47887801</v>
      </c>
      <c r="K79" s="52">
        <f>K80-K81</f>
        <v>-46994183</v>
      </c>
    </row>
    <row r="80" spans="1:11" ht="12.75">
      <c r="A80" s="207" t="s">
        <v>169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/>
      <c r="K80" s="7"/>
    </row>
    <row r="81" spans="1:11" ht="12.75">
      <c r="A81" s="207" t="s">
        <v>170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>
        <v>47887801</v>
      </c>
      <c r="K81" s="7">
        <v>46994183</v>
      </c>
    </row>
    <row r="82" spans="1:11" ht="12.75">
      <c r="A82" s="198" t="s">
        <v>239</v>
      </c>
      <c r="B82" s="199"/>
      <c r="C82" s="199"/>
      <c r="D82" s="199"/>
      <c r="E82" s="199"/>
      <c r="F82" s="199"/>
      <c r="G82" s="199"/>
      <c r="H82" s="200"/>
      <c r="I82" s="1">
        <v>75</v>
      </c>
      <c r="J82" s="52">
        <f>J83-J84</f>
        <v>7527754</v>
      </c>
      <c r="K82" s="52">
        <f>K83-K84</f>
        <v>4375688</v>
      </c>
    </row>
    <row r="83" spans="1:11" ht="12.75">
      <c r="A83" s="207" t="s">
        <v>171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>
        <v>7527754</v>
      </c>
      <c r="K83" s="7">
        <v>4375688</v>
      </c>
    </row>
    <row r="84" spans="1:11" ht="12.75">
      <c r="A84" s="207" t="s">
        <v>172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/>
      <c r="K84" s="7"/>
    </row>
    <row r="85" spans="1:11" ht="12.75">
      <c r="A85" s="198" t="s">
        <v>173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16659145</v>
      </c>
      <c r="K85" s="7">
        <v>16378648</v>
      </c>
    </row>
    <row r="86" spans="1:11" ht="12.75">
      <c r="A86" s="187" t="s">
        <v>19</v>
      </c>
      <c r="B86" s="188"/>
      <c r="C86" s="188"/>
      <c r="D86" s="188"/>
      <c r="E86" s="188"/>
      <c r="F86" s="188"/>
      <c r="G86" s="188"/>
      <c r="H86" s="18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8" t="s">
        <v>129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</row>
    <row r="88" spans="1:11" ht="12.75">
      <c r="A88" s="198" t="s">
        <v>130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</row>
    <row r="89" spans="1:11" ht="12.75">
      <c r="A89" s="198" t="s">
        <v>131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</row>
    <row r="90" spans="1:11" ht="12.75">
      <c r="A90" s="187" t="s">
        <v>20</v>
      </c>
      <c r="B90" s="188"/>
      <c r="C90" s="188"/>
      <c r="D90" s="188"/>
      <c r="E90" s="188"/>
      <c r="F90" s="188"/>
      <c r="G90" s="188"/>
      <c r="H90" s="189"/>
      <c r="I90" s="1">
        <v>83</v>
      </c>
      <c r="J90" s="52">
        <f>SUM(J91:J99)</f>
        <v>202403950</v>
      </c>
      <c r="K90" s="52">
        <f>SUM(K91:K99)</f>
        <v>215987875</v>
      </c>
    </row>
    <row r="91" spans="1:11" ht="12.75">
      <c r="A91" s="198" t="s">
        <v>132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</row>
    <row r="92" spans="1:11" ht="12.75">
      <c r="A92" s="198" t="s">
        <v>243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202403950</v>
      </c>
      <c r="K93" s="7">
        <v>215987875</v>
      </c>
    </row>
    <row r="94" spans="1:11" ht="12.75">
      <c r="A94" s="198" t="s">
        <v>244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</row>
    <row r="95" spans="1:11" ht="12.75">
      <c r="A95" s="198" t="s">
        <v>245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</row>
    <row r="96" spans="1:11" ht="12.75">
      <c r="A96" s="198" t="s">
        <v>246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</row>
    <row r="97" spans="1:11" ht="12.75">
      <c r="A97" s="198" t="s">
        <v>94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</row>
    <row r="98" spans="1:11" ht="12.75">
      <c r="A98" s="198" t="s">
        <v>92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</row>
    <row r="99" spans="1:11" ht="12.75">
      <c r="A99" s="198" t="s">
        <v>93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</row>
    <row r="100" spans="1:11" ht="12.75">
      <c r="A100" s="187" t="s">
        <v>21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52">
        <f>SUM(J101:J112)</f>
        <v>278626071</v>
      </c>
      <c r="K100" s="52">
        <f>SUM(K101:K112)</f>
        <v>292410828</v>
      </c>
    </row>
    <row r="101" spans="1:11" ht="12.75">
      <c r="A101" s="198" t="s">
        <v>132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0</v>
      </c>
      <c r="K101" s="7">
        <v>0</v>
      </c>
    </row>
    <row r="102" spans="1:11" ht="12.75">
      <c r="A102" s="198" t="s">
        <v>243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29791476</v>
      </c>
      <c r="K102" s="7">
        <v>28791477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70843472</v>
      </c>
      <c r="K103" s="7">
        <v>64370751</v>
      </c>
    </row>
    <row r="104" spans="1:11" ht="12.75">
      <c r="A104" s="198" t="s">
        <v>244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740694</v>
      </c>
      <c r="K104" s="7">
        <v>635660</v>
      </c>
    </row>
    <row r="105" spans="1:11" ht="12.75">
      <c r="A105" s="198" t="s">
        <v>245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147937869</v>
      </c>
      <c r="K105" s="7">
        <v>166744157</v>
      </c>
    </row>
    <row r="106" spans="1:11" ht="12.75">
      <c r="A106" s="198" t="s">
        <v>246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</row>
    <row r="107" spans="1:11" ht="12.75">
      <c r="A107" s="198" t="s">
        <v>94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</row>
    <row r="108" spans="1:11" ht="12.75">
      <c r="A108" s="198" t="s">
        <v>95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4833820</v>
      </c>
      <c r="K108" s="7">
        <v>4806763</v>
      </c>
    </row>
    <row r="109" spans="1:11" ht="12.75">
      <c r="A109" s="198" t="s">
        <v>96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23049048</v>
      </c>
      <c r="K109" s="7">
        <v>25946141</v>
      </c>
    </row>
    <row r="110" spans="1:11" ht="12.75">
      <c r="A110" s="198" t="s">
        <v>99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34946</v>
      </c>
      <c r="K110" s="7">
        <v>34946</v>
      </c>
    </row>
    <row r="111" spans="1:11" ht="12.75">
      <c r="A111" s="198" t="s">
        <v>97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</row>
    <row r="112" spans="1:11" ht="12.75">
      <c r="A112" s="198" t="s">
        <v>98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1394746</v>
      </c>
      <c r="K112" s="7">
        <v>1080933</v>
      </c>
    </row>
    <row r="113" spans="1:11" ht="12.75">
      <c r="A113" s="187" t="s">
        <v>1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7">
        <v>3436935</v>
      </c>
      <c r="K113" s="7">
        <v>21546012</v>
      </c>
    </row>
    <row r="114" spans="1:11" ht="12.75">
      <c r="A114" s="187" t="s">
        <v>25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52">
        <f>J69+J86+J90+J100+J113</f>
        <v>792133215</v>
      </c>
      <c r="K114" s="52">
        <f>K69+K86+K90+K100+K113</f>
        <v>840944139</v>
      </c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04" t="s">
        <v>309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184" t="s">
        <v>186</v>
      </c>
      <c r="B117" s="185"/>
      <c r="C117" s="185"/>
      <c r="D117" s="185"/>
      <c r="E117" s="185"/>
      <c r="F117" s="185"/>
      <c r="G117" s="185"/>
      <c r="H117" s="185"/>
      <c r="I117" s="218"/>
      <c r="J117" s="218"/>
      <c r="K117" s="219"/>
    </row>
    <row r="118" spans="1:11" ht="12.75">
      <c r="A118" s="198" t="s">
        <v>8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>
        <v>291007114</v>
      </c>
      <c r="K118" s="7">
        <v>294620776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16659145</v>
      </c>
      <c r="K119" s="8">
        <v>16378648</v>
      </c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37" t="s">
        <v>353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5" t="s">
        <v>338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3.25">
      <c r="A4" s="226" t="s">
        <v>59</v>
      </c>
      <c r="B4" s="226"/>
      <c r="C4" s="226"/>
      <c r="D4" s="226"/>
      <c r="E4" s="226"/>
      <c r="F4" s="226"/>
      <c r="G4" s="226"/>
      <c r="H4" s="226"/>
      <c r="I4" s="57" t="s">
        <v>279</v>
      </c>
      <c r="J4" s="227" t="s">
        <v>318</v>
      </c>
      <c r="K4" s="227"/>
      <c r="L4" s="227" t="s">
        <v>319</v>
      </c>
      <c r="M4" s="227"/>
    </row>
    <row r="5" spans="1:13" ht="12.75">
      <c r="A5" s="226"/>
      <c r="B5" s="226"/>
      <c r="C5" s="226"/>
      <c r="D5" s="226"/>
      <c r="E5" s="226"/>
      <c r="F5" s="226"/>
      <c r="G5" s="226"/>
      <c r="H5" s="226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27">
        <v>1</v>
      </c>
      <c r="B6" s="227"/>
      <c r="C6" s="227"/>
      <c r="D6" s="227"/>
      <c r="E6" s="227"/>
      <c r="F6" s="227"/>
      <c r="G6" s="227"/>
      <c r="H6" s="22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4" t="s">
        <v>26</v>
      </c>
      <c r="B7" s="185"/>
      <c r="C7" s="185"/>
      <c r="D7" s="185"/>
      <c r="E7" s="185"/>
      <c r="F7" s="185"/>
      <c r="G7" s="185"/>
      <c r="H7" s="186"/>
      <c r="I7" s="3">
        <v>111</v>
      </c>
      <c r="J7" s="53">
        <f>SUM(J8:J9)</f>
        <v>347699145</v>
      </c>
      <c r="K7" s="53">
        <f>SUM(K8:K9)</f>
        <v>197223536</v>
      </c>
      <c r="L7" s="53">
        <f>SUM(L8:L9)</f>
        <v>381841197</v>
      </c>
      <c r="M7" s="53">
        <f>SUM(M8:M9)</f>
        <v>222187679</v>
      </c>
    </row>
    <row r="8" spans="1:13" ht="12.75">
      <c r="A8" s="187" t="s">
        <v>152</v>
      </c>
      <c r="B8" s="188"/>
      <c r="C8" s="188"/>
      <c r="D8" s="188"/>
      <c r="E8" s="188"/>
      <c r="F8" s="188"/>
      <c r="G8" s="188"/>
      <c r="H8" s="189"/>
      <c r="I8" s="1">
        <v>112</v>
      </c>
      <c r="J8" s="7">
        <v>339478817</v>
      </c>
      <c r="K8" s="7">
        <v>190154790</v>
      </c>
      <c r="L8" s="7">
        <v>379126710</v>
      </c>
      <c r="M8" s="7">
        <v>220708978</v>
      </c>
    </row>
    <row r="9" spans="1:13" ht="12.75">
      <c r="A9" s="187" t="s">
        <v>103</v>
      </c>
      <c r="B9" s="188"/>
      <c r="C9" s="188"/>
      <c r="D9" s="188"/>
      <c r="E9" s="188"/>
      <c r="F9" s="188"/>
      <c r="G9" s="188"/>
      <c r="H9" s="189"/>
      <c r="I9" s="1">
        <v>113</v>
      </c>
      <c r="J9" s="7">
        <v>8220328</v>
      </c>
      <c r="K9" s="7">
        <v>7068746</v>
      </c>
      <c r="L9" s="7">
        <v>2714487</v>
      </c>
      <c r="M9" s="7">
        <v>1478701</v>
      </c>
    </row>
    <row r="10" spans="1:13" ht="12.75">
      <c r="A10" s="187" t="s">
        <v>12</v>
      </c>
      <c r="B10" s="188"/>
      <c r="C10" s="188"/>
      <c r="D10" s="188"/>
      <c r="E10" s="188"/>
      <c r="F10" s="188"/>
      <c r="G10" s="188"/>
      <c r="H10" s="189"/>
      <c r="I10" s="1">
        <v>114</v>
      </c>
      <c r="J10" s="52">
        <f>J11+J12+J16+J20+J21+J22+J25+J26</f>
        <v>328870083</v>
      </c>
      <c r="K10" s="52">
        <f>K11+K12+K16+K20+K21+K22+K25+K26</f>
        <v>182146403</v>
      </c>
      <c r="L10" s="52">
        <f>L11+L12+L16+L20+L21+L22+L25+L26</f>
        <v>373337290</v>
      </c>
      <c r="M10" s="52">
        <f>M11+M12+M16+M20+M21+M22+M25+M26</f>
        <v>218189073</v>
      </c>
    </row>
    <row r="11" spans="1:13" ht="12.75">
      <c r="A11" s="187" t="s">
        <v>104</v>
      </c>
      <c r="B11" s="188"/>
      <c r="C11" s="188"/>
      <c r="D11" s="188"/>
      <c r="E11" s="188"/>
      <c r="F11" s="188"/>
      <c r="G11" s="188"/>
      <c r="H11" s="189"/>
      <c r="I11" s="1">
        <v>115</v>
      </c>
      <c r="J11" s="7">
        <v>-366679</v>
      </c>
      <c r="K11" s="7">
        <v>95778</v>
      </c>
      <c r="L11" s="7">
        <v>704959</v>
      </c>
      <c r="M11" s="7">
        <v>8946315</v>
      </c>
    </row>
    <row r="12" spans="1:13" ht="12.75">
      <c r="A12" s="187" t="s">
        <v>22</v>
      </c>
      <c r="B12" s="188"/>
      <c r="C12" s="188"/>
      <c r="D12" s="188"/>
      <c r="E12" s="188"/>
      <c r="F12" s="188"/>
      <c r="G12" s="188"/>
      <c r="H12" s="189"/>
      <c r="I12" s="1">
        <v>116</v>
      </c>
      <c r="J12" s="52">
        <f>SUM(J13:J15)</f>
        <v>257141489</v>
      </c>
      <c r="K12" s="52">
        <f>SUM(K13:K15)</f>
        <v>142949241</v>
      </c>
      <c r="L12" s="52">
        <f>SUM(L13:L15)</f>
        <v>297824919</v>
      </c>
      <c r="M12" s="52">
        <f>SUM(M13:M15)</f>
        <v>168431424</v>
      </c>
    </row>
    <row r="13" spans="1:13" ht="12.75">
      <c r="A13" s="198" t="s">
        <v>146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185338920</v>
      </c>
      <c r="K13" s="7">
        <v>102578691</v>
      </c>
      <c r="L13" s="7">
        <v>200859950</v>
      </c>
      <c r="M13" s="7">
        <v>105374239</v>
      </c>
    </row>
    <row r="14" spans="1:13" ht="12.75">
      <c r="A14" s="198" t="s">
        <v>147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3912500</v>
      </c>
      <c r="K14" s="7">
        <v>2849907</v>
      </c>
      <c r="L14" s="7">
        <v>3844857</v>
      </c>
      <c r="M14" s="7">
        <v>3300431</v>
      </c>
    </row>
    <row r="15" spans="1:13" ht="12.75">
      <c r="A15" s="198" t="s">
        <v>61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67890069</v>
      </c>
      <c r="K15" s="7">
        <v>37520643</v>
      </c>
      <c r="L15" s="7">
        <v>93120112</v>
      </c>
      <c r="M15" s="7">
        <v>59756754</v>
      </c>
    </row>
    <row r="16" spans="1:13" ht="12.75">
      <c r="A16" s="187" t="s">
        <v>23</v>
      </c>
      <c r="B16" s="188"/>
      <c r="C16" s="188"/>
      <c r="D16" s="188"/>
      <c r="E16" s="188"/>
      <c r="F16" s="188"/>
      <c r="G16" s="188"/>
      <c r="H16" s="189"/>
      <c r="I16" s="1">
        <v>120</v>
      </c>
      <c r="J16" s="52">
        <f>SUM(J17:J19)</f>
        <v>39087710</v>
      </c>
      <c r="K16" s="52">
        <f>SUM(K17:K19)</f>
        <v>19866722</v>
      </c>
      <c r="L16" s="52">
        <f>SUM(L17:L19)</f>
        <v>39830584</v>
      </c>
      <c r="M16" s="52">
        <f>SUM(M17:M19)</f>
        <v>20349916</v>
      </c>
    </row>
    <row r="17" spans="1:13" ht="12.75">
      <c r="A17" s="198" t="s">
        <v>62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24671019</v>
      </c>
      <c r="K17" s="7">
        <v>12546608</v>
      </c>
      <c r="L17" s="7">
        <v>25524290</v>
      </c>
      <c r="M17" s="7">
        <v>12798470</v>
      </c>
    </row>
    <row r="18" spans="1:13" ht="12.75">
      <c r="A18" s="198" t="s">
        <v>63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8903759</v>
      </c>
      <c r="K18" s="7">
        <v>4613506</v>
      </c>
      <c r="L18" s="7">
        <v>9053741</v>
      </c>
      <c r="M18" s="7">
        <v>4866628</v>
      </c>
    </row>
    <row r="19" spans="1:13" ht="12.75">
      <c r="A19" s="198" t="s">
        <v>64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5512932</v>
      </c>
      <c r="K19" s="7">
        <v>2706608</v>
      </c>
      <c r="L19" s="7">
        <v>5252553</v>
      </c>
      <c r="M19" s="7">
        <v>2684818</v>
      </c>
    </row>
    <row r="20" spans="1:13" ht="12.75">
      <c r="A20" s="187" t="s">
        <v>105</v>
      </c>
      <c r="B20" s="188"/>
      <c r="C20" s="188"/>
      <c r="D20" s="188"/>
      <c r="E20" s="188"/>
      <c r="F20" s="188"/>
      <c r="G20" s="188"/>
      <c r="H20" s="189"/>
      <c r="I20" s="1">
        <v>124</v>
      </c>
      <c r="J20" s="7">
        <v>10220253</v>
      </c>
      <c r="K20" s="7">
        <v>5120754</v>
      </c>
      <c r="L20" s="7">
        <v>11849742</v>
      </c>
      <c r="M20" s="7">
        <v>5925562</v>
      </c>
    </row>
    <row r="21" spans="1:13" ht="12.75">
      <c r="A21" s="187" t="s">
        <v>106</v>
      </c>
      <c r="B21" s="188"/>
      <c r="C21" s="188"/>
      <c r="D21" s="188"/>
      <c r="E21" s="188"/>
      <c r="F21" s="188"/>
      <c r="G21" s="188"/>
      <c r="H21" s="189"/>
      <c r="I21" s="1">
        <v>125</v>
      </c>
      <c r="J21" s="7">
        <v>15704152</v>
      </c>
      <c r="K21" s="7">
        <v>8992468</v>
      </c>
      <c r="L21" s="7">
        <v>16582946</v>
      </c>
      <c r="M21" s="7">
        <v>9111419</v>
      </c>
    </row>
    <row r="22" spans="1:13" ht="12.75">
      <c r="A22" s="187" t="s">
        <v>24</v>
      </c>
      <c r="B22" s="188"/>
      <c r="C22" s="188"/>
      <c r="D22" s="188"/>
      <c r="E22" s="188"/>
      <c r="F22" s="188"/>
      <c r="G22" s="188"/>
      <c r="H22" s="189"/>
      <c r="I22" s="1">
        <v>126</v>
      </c>
      <c r="J22" s="52">
        <f>SUM(J23:J24)</f>
        <v>130916</v>
      </c>
      <c r="K22" s="52">
        <f>SUM(K23:K24)</f>
        <v>81566</v>
      </c>
      <c r="L22" s="52">
        <f>SUM(L23:L24)</f>
        <v>201062</v>
      </c>
      <c r="M22" s="52">
        <f>SUM(M23:M24)</f>
        <v>106419</v>
      </c>
    </row>
    <row r="23" spans="1:13" ht="12.75">
      <c r="A23" s="198" t="s">
        <v>137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8" t="s">
        <v>138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130916</v>
      </c>
      <c r="K24" s="7">
        <v>81566</v>
      </c>
      <c r="L24" s="7">
        <v>201062</v>
      </c>
      <c r="M24" s="7">
        <v>106419</v>
      </c>
    </row>
    <row r="25" spans="1:13" ht="12.75">
      <c r="A25" s="187" t="s">
        <v>107</v>
      </c>
      <c r="B25" s="188"/>
      <c r="C25" s="188"/>
      <c r="D25" s="188"/>
      <c r="E25" s="188"/>
      <c r="F25" s="188"/>
      <c r="G25" s="188"/>
      <c r="H25" s="18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87" t="s">
        <v>50</v>
      </c>
      <c r="B26" s="188"/>
      <c r="C26" s="188"/>
      <c r="D26" s="188"/>
      <c r="E26" s="188"/>
      <c r="F26" s="188"/>
      <c r="G26" s="188"/>
      <c r="H26" s="189"/>
      <c r="I26" s="1">
        <v>130</v>
      </c>
      <c r="J26" s="7">
        <v>6952242</v>
      </c>
      <c r="K26" s="7">
        <v>5039874</v>
      </c>
      <c r="L26" s="7">
        <v>6343078</v>
      </c>
      <c r="M26" s="7">
        <v>5318018</v>
      </c>
    </row>
    <row r="27" spans="1:13" ht="12.75">
      <c r="A27" s="187" t="s">
        <v>213</v>
      </c>
      <c r="B27" s="188"/>
      <c r="C27" s="188"/>
      <c r="D27" s="188"/>
      <c r="E27" s="188"/>
      <c r="F27" s="188"/>
      <c r="G27" s="188"/>
      <c r="H27" s="189"/>
      <c r="I27" s="1">
        <v>131</v>
      </c>
      <c r="J27" s="52">
        <f>SUM(J28:J32)</f>
        <v>4757650</v>
      </c>
      <c r="K27" s="52">
        <f>SUM(K28:K32)</f>
        <v>2144471</v>
      </c>
      <c r="L27" s="52">
        <f>SUM(L28:L32)</f>
        <v>4796501</v>
      </c>
      <c r="M27" s="52">
        <f>SUM(M28:M32)</f>
        <v>3774143</v>
      </c>
    </row>
    <row r="28" spans="1:13" ht="12.75">
      <c r="A28" s="187" t="s">
        <v>227</v>
      </c>
      <c r="B28" s="188"/>
      <c r="C28" s="188"/>
      <c r="D28" s="188"/>
      <c r="E28" s="188"/>
      <c r="F28" s="188"/>
      <c r="G28" s="188"/>
      <c r="H28" s="18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87" t="s">
        <v>155</v>
      </c>
      <c r="B29" s="188"/>
      <c r="C29" s="188"/>
      <c r="D29" s="188"/>
      <c r="E29" s="188"/>
      <c r="F29" s="188"/>
      <c r="G29" s="188"/>
      <c r="H29" s="189"/>
      <c r="I29" s="1">
        <v>133</v>
      </c>
      <c r="J29" s="7">
        <v>4444071</v>
      </c>
      <c r="K29" s="7">
        <v>2073517</v>
      </c>
      <c r="L29" s="7">
        <v>4796501</v>
      </c>
      <c r="M29" s="7">
        <v>3774143</v>
      </c>
    </row>
    <row r="30" spans="1:13" ht="12.75">
      <c r="A30" s="187" t="s">
        <v>139</v>
      </c>
      <c r="B30" s="188"/>
      <c r="C30" s="188"/>
      <c r="D30" s="188"/>
      <c r="E30" s="188"/>
      <c r="F30" s="188"/>
      <c r="G30" s="188"/>
      <c r="H30" s="18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87" t="s">
        <v>223</v>
      </c>
      <c r="B31" s="188"/>
      <c r="C31" s="188"/>
      <c r="D31" s="188"/>
      <c r="E31" s="188"/>
      <c r="F31" s="188"/>
      <c r="G31" s="188"/>
      <c r="H31" s="18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4" ht="12.75">
      <c r="A32" s="187" t="s">
        <v>140</v>
      </c>
      <c r="B32" s="188"/>
      <c r="C32" s="188"/>
      <c r="D32" s="188"/>
      <c r="E32" s="188"/>
      <c r="F32" s="188"/>
      <c r="G32" s="188"/>
      <c r="H32" s="189"/>
      <c r="I32" s="1">
        <v>136</v>
      </c>
      <c r="J32" s="7">
        <v>313579</v>
      </c>
      <c r="K32" s="7">
        <v>70954</v>
      </c>
      <c r="L32" s="7">
        <v>0</v>
      </c>
      <c r="M32" s="7">
        <v>0</v>
      </c>
      <c r="N32" s="108"/>
    </row>
    <row r="33" spans="1:13" ht="12.75">
      <c r="A33" s="187" t="s">
        <v>214</v>
      </c>
      <c r="B33" s="188"/>
      <c r="C33" s="188"/>
      <c r="D33" s="188"/>
      <c r="E33" s="188"/>
      <c r="F33" s="188"/>
      <c r="G33" s="188"/>
      <c r="H33" s="189"/>
      <c r="I33" s="1">
        <v>137</v>
      </c>
      <c r="J33" s="52">
        <f>SUM(J34:J37)</f>
        <v>20306219</v>
      </c>
      <c r="K33" s="52">
        <f>SUM(K34:K37)</f>
        <v>15236755</v>
      </c>
      <c r="L33" s="52">
        <f>SUM(L34:L37)</f>
        <v>9199053</v>
      </c>
      <c r="M33" s="52">
        <f>SUM(M34:M37)</f>
        <v>5211153</v>
      </c>
    </row>
    <row r="34" spans="1:13" ht="12.75">
      <c r="A34" s="187" t="s">
        <v>66</v>
      </c>
      <c r="B34" s="188"/>
      <c r="C34" s="188"/>
      <c r="D34" s="188"/>
      <c r="E34" s="188"/>
      <c r="F34" s="188"/>
      <c r="G34" s="188"/>
      <c r="H34" s="18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87" t="s">
        <v>65</v>
      </c>
      <c r="B35" s="188"/>
      <c r="C35" s="188"/>
      <c r="D35" s="188"/>
      <c r="E35" s="188"/>
      <c r="F35" s="188"/>
      <c r="G35" s="188"/>
      <c r="H35" s="189"/>
      <c r="I35" s="1">
        <v>139</v>
      </c>
      <c r="J35" s="7">
        <v>10820345</v>
      </c>
      <c r="K35" s="7">
        <v>5750881</v>
      </c>
      <c r="L35" s="7">
        <v>9199053</v>
      </c>
      <c r="M35" s="7">
        <v>5211153</v>
      </c>
    </row>
    <row r="36" spans="1:13" ht="12.75">
      <c r="A36" s="187" t="s">
        <v>224</v>
      </c>
      <c r="B36" s="188"/>
      <c r="C36" s="188"/>
      <c r="D36" s="188"/>
      <c r="E36" s="188"/>
      <c r="F36" s="188"/>
      <c r="G36" s="188"/>
      <c r="H36" s="18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87" t="s">
        <v>67</v>
      </c>
      <c r="B37" s="188"/>
      <c r="C37" s="188"/>
      <c r="D37" s="188"/>
      <c r="E37" s="188"/>
      <c r="F37" s="188"/>
      <c r="G37" s="188"/>
      <c r="H37" s="189"/>
      <c r="I37" s="1">
        <v>141</v>
      </c>
      <c r="J37" s="7">
        <v>9485874</v>
      </c>
      <c r="K37" s="7">
        <v>9485874</v>
      </c>
      <c r="L37" s="7">
        <v>0</v>
      </c>
      <c r="M37" s="7">
        <v>0</v>
      </c>
    </row>
    <row r="38" spans="1:13" ht="12.75">
      <c r="A38" s="187" t="s">
        <v>195</v>
      </c>
      <c r="B38" s="188"/>
      <c r="C38" s="188"/>
      <c r="D38" s="188"/>
      <c r="E38" s="188"/>
      <c r="F38" s="188"/>
      <c r="G38" s="188"/>
      <c r="H38" s="189"/>
      <c r="I38" s="1">
        <v>142</v>
      </c>
      <c r="J38" s="7"/>
      <c r="K38" s="7"/>
      <c r="L38" s="7"/>
      <c r="M38" s="7"/>
    </row>
    <row r="39" spans="1:13" ht="12.75">
      <c r="A39" s="187" t="s">
        <v>196</v>
      </c>
      <c r="B39" s="188"/>
      <c r="C39" s="188"/>
      <c r="D39" s="188"/>
      <c r="E39" s="188"/>
      <c r="F39" s="188"/>
      <c r="G39" s="188"/>
      <c r="H39" s="189"/>
      <c r="I39" s="1">
        <v>143</v>
      </c>
      <c r="J39" s="7"/>
      <c r="K39" s="7"/>
      <c r="L39" s="7"/>
      <c r="M39" s="7"/>
    </row>
    <row r="40" spans="1:13" ht="12.75">
      <c r="A40" s="187" t="s">
        <v>225</v>
      </c>
      <c r="B40" s="188"/>
      <c r="C40" s="188"/>
      <c r="D40" s="188"/>
      <c r="E40" s="188"/>
      <c r="F40" s="188"/>
      <c r="G40" s="188"/>
      <c r="H40" s="189"/>
      <c r="I40" s="1">
        <v>144</v>
      </c>
      <c r="J40" s="7"/>
      <c r="K40" s="7"/>
      <c r="L40" s="7"/>
      <c r="M40" s="7"/>
    </row>
    <row r="41" spans="1:13" ht="12.75">
      <c r="A41" s="187" t="s">
        <v>226</v>
      </c>
      <c r="B41" s="188"/>
      <c r="C41" s="188"/>
      <c r="D41" s="188"/>
      <c r="E41" s="188"/>
      <c r="F41" s="188"/>
      <c r="G41" s="188"/>
      <c r="H41" s="189"/>
      <c r="I41" s="1">
        <v>145</v>
      </c>
      <c r="J41" s="7"/>
      <c r="K41" s="7"/>
      <c r="L41" s="7"/>
      <c r="M41" s="7"/>
    </row>
    <row r="42" spans="1:13" ht="12.75">
      <c r="A42" s="187" t="s">
        <v>215</v>
      </c>
      <c r="B42" s="188"/>
      <c r="C42" s="188"/>
      <c r="D42" s="188"/>
      <c r="E42" s="188"/>
      <c r="F42" s="188"/>
      <c r="G42" s="188"/>
      <c r="H42" s="189"/>
      <c r="I42" s="1">
        <v>146</v>
      </c>
      <c r="J42" s="52">
        <f>J7+J27+J38+J40</f>
        <v>352456795</v>
      </c>
      <c r="K42" s="52">
        <f>K7+K27+K38+K40</f>
        <v>199368007</v>
      </c>
      <c r="L42" s="52">
        <f>L7+L27+L38+L40</f>
        <v>386637698</v>
      </c>
      <c r="M42" s="52">
        <f>M7+M27+M38+M40</f>
        <v>225961822</v>
      </c>
    </row>
    <row r="43" spans="1:13" ht="12.75">
      <c r="A43" s="187" t="s">
        <v>216</v>
      </c>
      <c r="B43" s="188"/>
      <c r="C43" s="188"/>
      <c r="D43" s="188"/>
      <c r="E43" s="188"/>
      <c r="F43" s="188"/>
      <c r="G43" s="188"/>
      <c r="H43" s="189"/>
      <c r="I43" s="1">
        <v>147</v>
      </c>
      <c r="J43" s="52">
        <f>J10+J33+J39+J41</f>
        <v>349176302</v>
      </c>
      <c r="K43" s="52">
        <f>K10+K33+K39+K41</f>
        <v>197383158</v>
      </c>
      <c r="L43" s="52">
        <f>L10+L33+L39+L41</f>
        <v>382536343</v>
      </c>
      <c r="M43" s="52">
        <f>M10+M33+M39+M41</f>
        <v>223400226</v>
      </c>
    </row>
    <row r="44" spans="1:13" ht="12.75">
      <c r="A44" s="187" t="s">
        <v>236</v>
      </c>
      <c r="B44" s="188"/>
      <c r="C44" s="188"/>
      <c r="D44" s="188"/>
      <c r="E44" s="188"/>
      <c r="F44" s="188"/>
      <c r="G44" s="188"/>
      <c r="H44" s="189"/>
      <c r="I44" s="1">
        <v>148</v>
      </c>
      <c r="J44" s="52">
        <f>J42-J43</f>
        <v>3280493</v>
      </c>
      <c r="K44" s="52">
        <f>K42-K43</f>
        <v>1984849</v>
      </c>
      <c r="L44" s="52">
        <f>L42-L43</f>
        <v>4101355</v>
      </c>
      <c r="M44" s="52">
        <f>M42-M43</f>
        <v>2561596</v>
      </c>
    </row>
    <row r="45" spans="1:13" ht="12.75">
      <c r="A45" s="207" t="s">
        <v>218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2">
        <f>IF(J42&gt;J43,J42-J43,0)</f>
        <v>3280493</v>
      </c>
      <c r="K45" s="52">
        <f>IF(K42&gt;K43,K42-K43,0)</f>
        <v>1984849</v>
      </c>
      <c r="L45" s="52">
        <f>IF(L42&gt;L43,L42-L43,0)</f>
        <v>4101355</v>
      </c>
      <c r="M45" s="52">
        <f>IF(M42&gt;M43,M42-M43,0)</f>
        <v>2561596</v>
      </c>
    </row>
    <row r="46" spans="1:13" ht="12.75">
      <c r="A46" s="207" t="s">
        <v>219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87" t="s">
        <v>217</v>
      </c>
      <c r="B47" s="188"/>
      <c r="C47" s="188"/>
      <c r="D47" s="188"/>
      <c r="E47" s="188"/>
      <c r="F47" s="188"/>
      <c r="G47" s="188"/>
      <c r="H47" s="189"/>
      <c r="I47" s="1">
        <v>151</v>
      </c>
      <c r="J47" s="7">
        <v>6564</v>
      </c>
      <c r="K47" s="7">
        <v>3284</v>
      </c>
      <c r="L47" s="7">
        <v>6512</v>
      </c>
      <c r="M47" s="7">
        <v>3197</v>
      </c>
    </row>
    <row r="48" spans="1:13" ht="12.75">
      <c r="A48" s="187" t="s">
        <v>237</v>
      </c>
      <c r="B48" s="188"/>
      <c r="C48" s="188"/>
      <c r="D48" s="188"/>
      <c r="E48" s="188"/>
      <c r="F48" s="188"/>
      <c r="G48" s="188"/>
      <c r="H48" s="189"/>
      <c r="I48" s="1">
        <v>152</v>
      </c>
      <c r="J48" s="52">
        <f>J44-J47</f>
        <v>3273929</v>
      </c>
      <c r="K48" s="52">
        <f>K44-K47</f>
        <v>1981565</v>
      </c>
      <c r="L48" s="52">
        <f>L44-L47</f>
        <v>4094843</v>
      </c>
      <c r="M48" s="52">
        <f>M44-M47</f>
        <v>2558399</v>
      </c>
    </row>
    <row r="49" spans="1:13" ht="12.75">
      <c r="A49" s="207" t="s">
        <v>192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2">
        <f>IF(J48&gt;0,J48,0)</f>
        <v>3273929</v>
      </c>
      <c r="K49" s="52">
        <f>IF(K48&gt;0,K48,0)</f>
        <v>1981565</v>
      </c>
      <c r="L49" s="52">
        <f>IF(L48&gt;0,L48,0)</f>
        <v>4094843</v>
      </c>
      <c r="M49" s="52">
        <f>IF(M48&gt;0,M48,0)</f>
        <v>2558399</v>
      </c>
    </row>
    <row r="50" spans="1:13" ht="12.75">
      <c r="A50" s="231" t="s">
        <v>220</v>
      </c>
      <c r="B50" s="232"/>
      <c r="C50" s="232"/>
      <c r="D50" s="232"/>
      <c r="E50" s="232"/>
      <c r="F50" s="232"/>
      <c r="G50" s="232"/>
      <c r="H50" s="23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4" t="s">
        <v>311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184" t="s">
        <v>187</v>
      </c>
      <c r="B52" s="185"/>
      <c r="C52" s="185"/>
      <c r="D52" s="185"/>
      <c r="E52" s="185"/>
      <c r="F52" s="185"/>
      <c r="G52" s="185"/>
      <c r="H52" s="185"/>
      <c r="I52" s="54"/>
      <c r="J52" s="54"/>
      <c r="K52" s="54"/>
      <c r="L52" s="54"/>
      <c r="M52" s="112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>
        <v>3425406</v>
      </c>
      <c r="K53" s="7">
        <v>1947271</v>
      </c>
      <c r="L53" s="7">
        <v>4375688</v>
      </c>
      <c r="M53" s="7">
        <v>2321974</v>
      </c>
    </row>
    <row r="54" spans="1:13" ht="12.75">
      <c r="A54" s="228" t="s">
        <v>235</v>
      </c>
      <c r="B54" s="229"/>
      <c r="C54" s="229"/>
      <c r="D54" s="229"/>
      <c r="E54" s="229"/>
      <c r="F54" s="229"/>
      <c r="G54" s="229"/>
      <c r="H54" s="230"/>
      <c r="I54" s="4">
        <v>156</v>
      </c>
      <c r="J54" s="8">
        <v>-151477</v>
      </c>
      <c r="K54" s="8">
        <v>34294</v>
      </c>
      <c r="L54" s="8">
        <v>-280845</v>
      </c>
      <c r="M54" s="8">
        <v>236425</v>
      </c>
    </row>
    <row r="55" spans="1:13" ht="12.75" customHeight="1">
      <c r="A55" s="20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184" t="s">
        <v>204</v>
      </c>
      <c r="B56" s="185"/>
      <c r="C56" s="185"/>
      <c r="D56" s="185"/>
      <c r="E56" s="185"/>
      <c r="F56" s="185"/>
      <c r="G56" s="185"/>
      <c r="H56" s="186"/>
      <c r="I56" s="9">
        <v>157</v>
      </c>
      <c r="J56" s="6">
        <f>+J48</f>
        <v>3273929</v>
      </c>
      <c r="K56" s="6">
        <f>+K48</f>
        <v>1981565</v>
      </c>
      <c r="L56" s="6">
        <f>+L48</f>
        <v>4094843</v>
      </c>
      <c r="M56" s="6">
        <f>+M48</f>
        <v>2558399</v>
      </c>
    </row>
    <row r="57" spans="1:13" ht="12.75">
      <c r="A57" s="187" t="s">
        <v>221</v>
      </c>
      <c r="B57" s="188"/>
      <c r="C57" s="188"/>
      <c r="D57" s="188"/>
      <c r="E57" s="188"/>
      <c r="F57" s="188"/>
      <c r="G57" s="188"/>
      <c r="H57" s="189"/>
      <c r="I57" s="1">
        <v>158</v>
      </c>
      <c r="J57" s="52">
        <f>SUM(J58:J64)</f>
        <v>9398152</v>
      </c>
      <c r="K57" s="52">
        <f>SUM(K58:K64)</f>
        <v>9398152</v>
      </c>
      <c r="L57" s="52">
        <v>0</v>
      </c>
      <c r="M57" s="52">
        <v>0</v>
      </c>
    </row>
    <row r="58" spans="1:13" ht="12.75">
      <c r="A58" s="187" t="s">
        <v>228</v>
      </c>
      <c r="B58" s="188"/>
      <c r="C58" s="188"/>
      <c r="D58" s="188"/>
      <c r="E58" s="188"/>
      <c r="F58" s="188"/>
      <c r="G58" s="188"/>
      <c r="H58" s="18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87" t="s">
        <v>229</v>
      </c>
      <c r="B59" s="188"/>
      <c r="C59" s="188"/>
      <c r="D59" s="188"/>
      <c r="E59" s="188"/>
      <c r="F59" s="188"/>
      <c r="G59" s="188"/>
      <c r="H59" s="189"/>
      <c r="I59" s="1">
        <v>160</v>
      </c>
      <c r="J59" s="7">
        <v>-233400</v>
      </c>
      <c r="K59" s="7">
        <v>-233400</v>
      </c>
      <c r="L59" s="7">
        <v>0</v>
      </c>
      <c r="M59" s="7">
        <v>0</v>
      </c>
    </row>
    <row r="60" spans="1:13" ht="12.75">
      <c r="A60" s="187" t="s">
        <v>45</v>
      </c>
      <c r="B60" s="188"/>
      <c r="C60" s="188"/>
      <c r="D60" s="188"/>
      <c r="E60" s="188"/>
      <c r="F60" s="188"/>
      <c r="G60" s="188"/>
      <c r="H60" s="189"/>
      <c r="I60" s="1">
        <v>161</v>
      </c>
      <c r="J60" s="7">
        <v>9631552</v>
      </c>
      <c r="K60" s="7">
        <v>9631552</v>
      </c>
      <c r="L60" s="7">
        <v>0</v>
      </c>
      <c r="M60" s="7">
        <v>0</v>
      </c>
    </row>
    <row r="61" spans="1:13" ht="12.75">
      <c r="A61" s="187" t="s">
        <v>230</v>
      </c>
      <c r="B61" s="188"/>
      <c r="C61" s="188"/>
      <c r="D61" s="188"/>
      <c r="E61" s="188"/>
      <c r="F61" s="188"/>
      <c r="G61" s="188"/>
      <c r="H61" s="18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87" t="s">
        <v>231</v>
      </c>
      <c r="B62" s="188"/>
      <c r="C62" s="188"/>
      <c r="D62" s="188"/>
      <c r="E62" s="188"/>
      <c r="F62" s="188"/>
      <c r="G62" s="188"/>
      <c r="H62" s="18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87" t="s">
        <v>232</v>
      </c>
      <c r="B63" s="188"/>
      <c r="C63" s="188"/>
      <c r="D63" s="188"/>
      <c r="E63" s="188"/>
      <c r="F63" s="188"/>
      <c r="G63" s="188"/>
      <c r="H63" s="18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87" t="s">
        <v>233</v>
      </c>
      <c r="B64" s="188"/>
      <c r="C64" s="188"/>
      <c r="D64" s="188"/>
      <c r="E64" s="188"/>
      <c r="F64" s="188"/>
      <c r="G64" s="188"/>
      <c r="H64" s="18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87" t="s">
        <v>222</v>
      </c>
      <c r="B65" s="188"/>
      <c r="C65" s="188"/>
      <c r="D65" s="188"/>
      <c r="E65" s="188"/>
      <c r="F65" s="188"/>
      <c r="G65" s="188"/>
      <c r="H65" s="189"/>
      <c r="I65" s="1">
        <v>166</v>
      </c>
      <c r="J65" s="7">
        <v>1879629</v>
      </c>
      <c r="K65" s="7">
        <v>1879630</v>
      </c>
      <c r="L65" s="7">
        <v>0</v>
      </c>
      <c r="M65" s="7">
        <v>0</v>
      </c>
    </row>
    <row r="66" spans="1:13" ht="12.75">
      <c r="A66" s="187" t="s">
        <v>193</v>
      </c>
      <c r="B66" s="188"/>
      <c r="C66" s="188"/>
      <c r="D66" s="188"/>
      <c r="E66" s="188"/>
      <c r="F66" s="188"/>
      <c r="G66" s="188"/>
      <c r="H66" s="189"/>
      <c r="I66" s="1">
        <v>167</v>
      </c>
      <c r="J66" s="52">
        <f>J57-J65</f>
        <v>7518523</v>
      </c>
      <c r="K66" s="52">
        <f>K57-K65</f>
        <v>7518522</v>
      </c>
      <c r="L66" s="52">
        <f>L57-L65</f>
        <v>0</v>
      </c>
      <c r="M66" s="52">
        <f>M57-M65</f>
        <v>0</v>
      </c>
    </row>
    <row r="67" spans="1:13" ht="12.75">
      <c r="A67" s="187" t="s">
        <v>194</v>
      </c>
      <c r="B67" s="188"/>
      <c r="C67" s="188"/>
      <c r="D67" s="188"/>
      <c r="E67" s="188"/>
      <c r="F67" s="188"/>
      <c r="G67" s="188"/>
      <c r="H67" s="189"/>
      <c r="I67" s="1">
        <v>168</v>
      </c>
      <c r="J67" s="60">
        <f>J56+J66</f>
        <v>10792452</v>
      </c>
      <c r="K67" s="60">
        <f>K56+K66</f>
        <v>9500087</v>
      </c>
      <c r="L67" s="60">
        <f>L56+L66</f>
        <v>4094843</v>
      </c>
      <c r="M67" s="60">
        <f>M56+M66</f>
        <v>2558399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3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f>+J67-J71</f>
        <v>10943929</v>
      </c>
      <c r="K70" s="7">
        <f>+K67-K71</f>
        <v>9465793</v>
      </c>
      <c r="L70" s="7">
        <v>4375688</v>
      </c>
      <c r="M70" s="7">
        <v>2321973</v>
      </c>
    </row>
    <row r="71" spans="1:13" ht="12.75">
      <c r="A71" s="228" t="s">
        <v>235</v>
      </c>
      <c r="B71" s="229"/>
      <c r="C71" s="229"/>
      <c r="D71" s="229"/>
      <c r="E71" s="229"/>
      <c r="F71" s="229"/>
      <c r="G71" s="229"/>
      <c r="H71" s="230"/>
      <c r="I71" s="4">
        <v>170</v>
      </c>
      <c r="J71" s="8">
        <f>+J54</f>
        <v>-151477</v>
      </c>
      <c r="K71" s="8">
        <f>+K54</f>
        <v>34294</v>
      </c>
      <c r="L71" s="8">
        <v>-280845</v>
      </c>
      <c r="M71" s="8">
        <v>236425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J53:M54 J70:M71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K46 L33:M46 L12:M31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4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3.25">
      <c r="A4" s="249" t="s">
        <v>59</v>
      </c>
      <c r="B4" s="249"/>
      <c r="C4" s="249"/>
      <c r="D4" s="249"/>
      <c r="E4" s="249"/>
      <c r="F4" s="249"/>
      <c r="G4" s="249"/>
      <c r="H4" s="249"/>
      <c r="I4" s="64" t="s">
        <v>279</v>
      </c>
      <c r="J4" s="65" t="s">
        <v>318</v>
      </c>
      <c r="K4" s="65" t="s">
        <v>319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6">
        <v>2</v>
      </c>
      <c r="J5" s="109" t="s">
        <v>282</v>
      </c>
      <c r="K5" s="109" t="s">
        <v>283</v>
      </c>
    </row>
    <row r="6" spans="1:11" ht="12.75">
      <c r="A6" s="204" t="s">
        <v>156</v>
      </c>
      <c r="B6" s="215"/>
      <c r="C6" s="215"/>
      <c r="D6" s="215"/>
      <c r="E6" s="215"/>
      <c r="F6" s="215"/>
      <c r="G6" s="215"/>
      <c r="H6" s="215"/>
      <c r="I6" s="251"/>
      <c r="J6" s="251"/>
      <c r="K6" s="252"/>
    </row>
    <row r="7" spans="1:11" ht="12.75">
      <c r="A7" s="198" t="s">
        <v>40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3273929</v>
      </c>
      <c r="K7" s="7">
        <v>4094843</v>
      </c>
    </row>
    <row r="8" spans="1:11" ht="12.75">
      <c r="A8" s="198" t="s">
        <v>41</v>
      </c>
      <c r="B8" s="199"/>
      <c r="C8" s="199"/>
      <c r="D8" s="199"/>
      <c r="E8" s="199"/>
      <c r="F8" s="199"/>
      <c r="G8" s="199"/>
      <c r="H8" s="199"/>
      <c r="I8" s="1">
        <v>2</v>
      </c>
      <c r="J8" s="5">
        <v>10220253</v>
      </c>
      <c r="K8" s="7">
        <v>11849742</v>
      </c>
    </row>
    <row r="9" spans="1:11" ht="12.75">
      <c r="A9" s="198" t="s">
        <v>42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3563728</v>
      </c>
      <c r="K9" s="7">
        <v>21257477</v>
      </c>
    </row>
    <row r="10" spans="1:11" ht="12.75">
      <c r="A10" s="198" t="s">
        <v>43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0</v>
      </c>
      <c r="K10" s="7">
        <v>0</v>
      </c>
    </row>
    <row r="11" spans="1:11" ht="12.75">
      <c r="A11" s="198" t="s">
        <v>44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0</v>
      </c>
      <c r="K11" s="7">
        <v>0</v>
      </c>
    </row>
    <row r="12" spans="1:11" ht="12.75">
      <c r="A12" s="198" t="s">
        <v>51</v>
      </c>
      <c r="B12" s="199"/>
      <c r="C12" s="199"/>
      <c r="D12" s="199"/>
      <c r="E12" s="199"/>
      <c r="F12" s="199"/>
      <c r="G12" s="199"/>
      <c r="H12" s="199"/>
      <c r="I12" s="1">
        <v>6</v>
      </c>
      <c r="J12" s="5">
        <v>17437272</v>
      </c>
      <c r="K12" s="7">
        <v>18109077</v>
      </c>
    </row>
    <row r="13" spans="1:11" ht="12.75">
      <c r="A13" s="187" t="s">
        <v>157</v>
      </c>
      <c r="B13" s="188"/>
      <c r="C13" s="188"/>
      <c r="D13" s="188"/>
      <c r="E13" s="188"/>
      <c r="F13" s="188"/>
      <c r="G13" s="188"/>
      <c r="H13" s="188"/>
      <c r="I13" s="1">
        <v>7</v>
      </c>
      <c r="J13" s="106">
        <f>SUM(J7:J12)</f>
        <v>34495182</v>
      </c>
      <c r="K13" s="110">
        <f>SUM(K7:K12)</f>
        <v>55311139</v>
      </c>
    </row>
    <row r="14" spans="1:11" ht="12.75">
      <c r="A14" s="198" t="s">
        <v>52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0</v>
      </c>
      <c r="K14" s="7">
        <v>0</v>
      </c>
    </row>
    <row r="15" spans="1:11" ht="12.75">
      <c r="A15" s="198" t="s">
        <v>53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29390888</v>
      </c>
      <c r="K15" s="7">
        <v>26782274</v>
      </c>
    </row>
    <row r="16" spans="1:11" ht="12.75">
      <c r="A16" s="198" t="s">
        <v>54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3253735</v>
      </c>
      <c r="K16" s="7">
        <v>3466272</v>
      </c>
    </row>
    <row r="17" spans="1:11" ht="12.75">
      <c r="A17" s="198" t="s">
        <v>55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7772149</v>
      </c>
      <c r="K17" s="7">
        <v>11607592</v>
      </c>
    </row>
    <row r="18" spans="1:11" ht="12.75">
      <c r="A18" s="187" t="s">
        <v>158</v>
      </c>
      <c r="B18" s="188"/>
      <c r="C18" s="188"/>
      <c r="D18" s="188"/>
      <c r="E18" s="188"/>
      <c r="F18" s="188"/>
      <c r="G18" s="188"/>
      <c r="H18" s="188"/>
      <c r="I18" s="1">
        <v>12</v>
      </c>
      <c r="J18" s="106">
        <f>SUM(J14:J17)</f>
        <v>40416772</v>
      </c>
      <c r="K18" s="110">
        <f>SUM(K14:K17)</f>
        <v>41856138</v>
      </c>
    </row>
    <row r="19" spans="1:11" ht="12.75">
      <c r="A19" s="187" t="s">
        <v>36</v>
      </c>
      <c r="B19" s="188"/>
      <c r="C19" s="188"/>
      <c r="D19" s="188"/>
      <c r="E19" s="188"/>
      <c r="F19" s="188"/>
      <c r="G19" s="188"/>
      <c r="H19" s="188"/>
      <c r="I19" s="1">
        <v>13</v>
      </c>
      <c r="J19" s="106">
        <v>0</v>
      </c>
      <c r="K19" s="110">
        <f>IF(K13&gt;K18,K13-K18,0)</f>
        <v>13455001</v>
      </c>
    </row>
    <row r="20" spans="1:11" ht="12.75">
      <c r="A20" s="187" t="s">
        <v>37</v>
      </c>
      <c r="B20" s="188"/>
      <c r="C20" s="188"/>
      <c r="D20" s="188"/>
      <c r="E20" s="188"/>
      <c r="F20" s="188"/>
      <c r="G20" s="188"/>
      <c r="H20" s="188"/>
      <c r="I20" s="1">
        <v>14</v>
      </c>
      <c r="J20" s="106">
        <f>IF(J18&gt;J13,J18-J13,0)</f>
        <v>5921590</v>
      </c>
      <c r="K20" s="110">
        <f>IF(K18&gt;K13,K18-K13,0)</f>
        <v>0</v>
      </c>
    </row>
    <row r="21" spans="1:11" ht="12.75">
      <c r="A21" s="204" t="s">
        <v>159</v>
      </c>
      <c r="B21" s="215"/>
      <c r="C21" s="215"/>
      <c r="D21" s="215"/>
      <c r="E21" s="215"/>
      <c r="F21" s="215"/>
      <c r="G21" s="215"/>
      <c r="H21" s="215"/>
      <c r="I21" s="251"/>
      <c r="J21" s="251"/>
      <c r="K21" s="252"/>
    </row>
    <row r="22" spans="1:11" ht="12.75">
      <c r="A22" s="198" t="s">
        <v>178</v>
      </c>
      <c r="B22" s="199"/>
      <c r="C22" s="199"/>
      <c r="D22" s="199"/>
      <c r="E22" s="199"/>
      <c r="F22" s="199"/>
      <c r="G22" s="199"/>
      <c r="H22" s="199"/>
      <c r="I22" s="1">
        <v>15</v>
      </c>
      <c r="J22" s="5">
        <v>4532845</v>
      </c>
      <c r="K22" s="7">
        <v>20952</v>
      </c>
    </row>
    <row r="23" spans="1:11" ht="12.75">
      <c r="A23" s="198" t="s">
        <v>179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15298669</v>
      </c>
      <c r="K23" s="7">
        <v>0</v>
      </c>
    </row>
    <row r="24" spans="1:11" ht="12.75">
      <c r="A24" s="198" t="s">
        <v>180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>
        <v>2485510</v>
      </c>
      <c r="K24" s="7">
        <v>836659</v>
      </c>
    </row>
    <row r="25" spans="1:11" ht="12.75">
      <c r="A25" s="198" t="s">
        <v>181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689756</v>
      </c>
      <c r="K25" s="7">
        <v>401979</v>
      </c>
    </row>
    <row r="26" spans="1:11" ht="12.75">
      <c r="A26" s="198" t="s">
        <v>182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3132264</v>
      </c>
      <c r="K26" s="7">
        <v>20006991</v>
      </c>
    </row>
    <row r="27" spans="1:11" ht="12.75">
      <c r="A27" s="187" t="s">
        <v>168</v>
      </c>
      <c r="B27" s="188"/>
      <c r="C27" s="188"/>
      <c r="D27" s="188"/>
      <c r="E27" s="188"/>
      <c r="F27" s="188"/>
      <c r="G27" s="188"/>
      <c r="H27" s="188"/>
      <c r="I27" s="1">
        <v>20</v>
      </c>
      <c r="J27" s="106">
        <f>SUM(J22:J26)</f>
        <v>26139044</v>
      </c>
      <c r="K27" s="110">
        <f>SUM(K22:K26)</f>
        <v>21266581</v>
      </c>
    </row>
    <row r="28" spans="1:11" ht="12.75">
      <c r="A28" s="198" t="s">
        <v>115</v>
      </c>
      <c r="B28" s="199"/>
      <c r="C28" s="199"/>
      <c r="D28" s="199"/>
      <c r="E28" s="199"/>
      <c r="F28" s="199"/>
      <c r="G28" s="199"/>
      <c r="H28" s="199"/>
      <c r="I28" s="1">
        <v>21</v>
      </c>
      <c r="J28" s="5">
        <v>11133784</v>
      </c>
      <c r="K28" s="7">
        <v>8101153</v>
      </c>
    </row>
    <row r="29" spans="1:11" ht="12.75">
      <c r="A29" s="198" t="s">
        <v>116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-11967</v>
      </c>
      <c r="K29" s="7">
        <v>0</v>
      </c>
    </row>
    <row r="30" spans="1:11" ht="12.75">
      <c r="A30" s="198" t="s">
        <v>16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>
        <v>9288040</v>
      </c>
      <c r="K30" s="7">
        <v>24284991</v>
      </c>
    </row>
    <row r="31" spans="1:11" ht="12.75">
      <c r="A31" s="187" t="s">
        <v>5</v>
      </c>
      <c r="B31" s="188"/>
      <c r="C31" s="188"/>
      <c r="D31" s="188"/>
      <c r="E31" s="188"/>
      <c r="F31" s="188"/>
      <c r="G31" s="188"/>
      <c r="H31" s="188"/>
      <c r="I31" s="1">
        <v>24</v>
      </c>
      <c r="J31" s="106">
        <f>SUM(J28:J30)</f>
        <v>20409857</v>
      </c>
      <c r="K31" s="110">
        <f>SUM(K28:K30)</f>
        <v>32386144</v>
      </c>
    </row>
    <row r="32" spans="1:11" ht="12.75">
      <c r="A32" s="187" t="s">
        <v>38</v>
      </c>
      <c r="B32" s="188"/>
      <c r="C32" s="188"/>
      <c r="D32" s="188"/>
      <c r="E32" s="188"/>
      <c r="F32" s="188"/>
      <c r="G32" s="188"/>
      <c r="H32" s="188"/>
      <c r="I32" s="1">
        <v>25</v>
      </c>
      <c r="J32" s="106">
        <f>IF(J27&gt;J31,J27-J31,0)</f>
        <v>5729187</v>
      </c>
      <c r="K32" s="110">
        <f>IF(K27&gt;K31,K27-K31,0)</f>
        <v>0</v>
      </c>
    </row>
    <row r="33" spans="1:11" ht="12.75">
      <c r="A33" s="187" t="s">
        <v>39</v>
      </c>
      <c r="B33" s="188"/>
      <c r="C33" s="188"/>
      <c r="D33" s="188"/>
      <c r="E33" s="188"/>
      <c r="F33" s="188"/>
      <c r="G33" s="188"/>
      <c r="H33" s="188"/>
      <c r="I33" s="1">
        <v>26</v>
      </c>
      <c r="J33" s="106">
        <f>IF(J31&gt;J27,J31-J27,0)</f>
        <v>0</v>
      </c>
      <c r="K33" s="110">
        <f>IF(K31&gt;K27,K31-K27,0)</f>
        <v>11119563</v>
      </c>
    </row>
    <row r="34" spans="1:11" ht="12.75">
      <c r="A34" s="204" t="s">
        <v>160</v>
      </c>
      <c r="B34" s="215"/>
      <c r="C34" s="215"/>
      <c r="D34" s="215"/>
      <c r="E34" s="215"/>
      <c r="F34" s="215"/>
      <c r="G34" s="215"/>
      <c r="H34" s="215"/>
      <c r="I34" s="251"/>
      <c r="J34" s="251"/>
      <c r="K34" s="252"/>
    </row>
    <row r="35" spans="1:11" ht="12.75">
      <c r="A35" s="198" t="s">
        <v>174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>
        <v>0</v>
      </c>
      <c r="K35" s="7">
        <v>0</v>
      </c>
    </row>
    <row r="36" spans="1:11" ht="12.75">
      <c r="A36" s="198" t="s">
        <v>29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>
        <v>163940478</v>
      </c>
      <c r="K36" s="7">
        <v>39354607</v>
      </c>
    </row>
    <row r="37" spans="1:11" ht="12.75">
      <c r="A37" s="198" t="s">
        <v>30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0</v>
      </c>
      <c r="K37" s="7">
        <v>0</v>
      </c>
    </row>
    <row r="38" spans="1:11" ht="12.75">
      <c r="A38" s="187" t="s">
        <v>68</v>
      </c>
      <c r="B38" s="188"/>
      <c r="C38" s="188"/>
      <c r="D38" s="188"/>
      <c r="E38" s="188"/>
      <c r="F38" s="188"/>
      <c r="G38" s="188"/>
      <c r="H38" s="188"/>
      <c r="I38" s="1">
        <v>30</v>
      </c>
      <c r="J38" s="106">
        <f>SUM(J35:J37)</f>
        <v>163940478</v>
      </c>
      <c r="K38" s="110">
        <f>SUM(K35:K37)</f>
        <v>39354607</v>
      </c>
    </row>
    <row r="39" spans="1:11" ht="12.75">
      <c r="A39" s="198" t="s">
        <v>31</v>
      </c>
      <c r="B39" s="199"/>
      <c r="C39" s="199"/>
      <c r="D39" s="199"/>
      <c r="E39" s="199"/>
      <c r="F39" s="199"/>
      <c r="G39" s="199"/>
      <c r="H39" s="199"/>
      <c r="I39" s="1">
        <v>31</v>
      </c>
      <c r="J39" s="5">
        <v>106395144</v>
      </c>
      <c r="K39" s="7">
        <v>32640998</v>
      </c>
    </row>
    <row r="40" spans="1:11" ht="12.75">
      <c r="A40" s="198" t="s">
        <v>32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0</v>
      </c>
      <c r="K40" s="7">
        <v>0</v>
      </c>
    </row>
    <row r="41" spans="1:11" ht="12.75">
      <c r="A41" s="198" t="s">
        <v>33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983537</v>
      </c>
      <c r="K41" s="7">
        <v>602404</v>
      </c>
    </row>
    <row r="42" spans="1:11" ht="12.75">
      <c r="A42" s="198" t="s">
        <v>34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>
        <v>0</v>
      </c>
      <c r="K42" s="7">
        <v>0</v>
      </c>
    </row>
    <row r="43" spans="1:11" ht="12.75">
      <c r="A43" s="198" t="s">
        <v>35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>
        <v>0</v>
      </c>
      <c r="K43" s="7">
        <v>0</v>
      </c>
    </row>
    <row r="44" spans="1:11" ht="12.75">
      <c r="A44" s="187" t="s">
        <v>69</v>
      </c>
      <c r="B44" s="188"/>
      <c r="C44" s="188"/>
      <c r="D44" s="188"/>
      <c r="E44" s="188"/>
      <c r="F44" s="188"/>
      <c r="G44" s="188"/>
      <c r="H44" s="188"/>
      <c r="I44" s="1">
        <v>36</v>
      </c>
      <c r="J44" s="106">
        <f>SUM(J39:J43)</f>
        <v>107378681</v>
      </c>
      <c r="K44" s="110">
        <f>SUM(K39:K43)</f>
        <v>33243402</v>
      </c>
    </row>
    <row r="45" spans="1:11" ht="12.75">
      <c r="A45" s="187" t="s">
        <v>17</v>
      </c>
      <c r="B45" s="188"/>
      <c r="C45" s="188"/>
      <c r="D45" s="188"/>
      <c r="E45" s="188"/>
      <c r="F45" s="188"/>
      <c r="G45" s="188"/>
      <c r="H45" s="188"/>
      <c r="I45" s="1">
        <v>37</v>
      </c>
      <c r="J45" s="106">
        <f>IF(J38&gt;J44,J38-J44,0)</f>
        <v>56561797</v>
      </c>
      <c r="K45" s="110">
        <f>IF(K38&gt;K44,K38-K44,0)</f>
        <v>6111205</v>
      </c>
    </row>
    <row r="46" spans="1:11" ht="12.75">
      <c r="A46" s="187" t="s">
        <v>18</v>
      </c>
      <c r="B46" s="188"/>
      <c r="C46" s="188"/>
      <c r="D46" s="188"/>
      <c r="E46" s="188"/>
      <c r="F46" s="188"/>
      <c r="G46" s="188"/>
      <c r="H46" s="188"/>
      <c r="I46" s="1">
        <v>38</v>
      </c>
      <c r="J46" s="106">
        <f>IF(J44&gt;J38,J44-J38,0)</f>
        <v>0</v>
      </c>
      <c r="K46" s="110">
        <f>IF(K44&gt;K38,K44-K38,0)</f>
        <v>0</v>
      </c>
    </row>
    <row r="47" spans="1:11" ht="12.75">
      <c r="A47" s="198" t="s">
        <v>70</v>
      </c>
      <c r="B47" s="199"/>
      <c r="C47" s="199"/>
      <c r="D47" s="199"/>
      <c r="E47" s="199"/>
      <c r="F47" s="199"/>
      <c r="G47" s="199"/>
      <c r="H47" s="199"/>
      <c r="I47" s="1">
        <v>39</v>
      </c>
      <c r="J47" s="62">
        <f>IF(J19-J20+J32-J33+J45-J46&gt;0,J19-J20+J32-J33+J45-J46,0)</f>
        <v>56369394</v>
      </c>
      <c r="K47" s="52">
        <f>IF(K19-K20+K32-K33+K45-K46&gt;0,K19-K20+K32-K33+K45-K46,0)</f>
        <v>8446643</v>
      </c>
    </row>
    <row r="48" spans="1:11" ht="12.75">
      <c r="A48" s="198" t="s">
        <v>71</v>
      </c>
      <c r="B48" s="199"/>
      <c r="C48" s="199"/>
      <c r="D48" s="199"/>
      <c r="E48" s="199"/>
      <c r="F48" s="199"/>
      <c r="G48" s="199"/>
      <c r="H48" s="199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8" t="s">
        <v>161</v>
      </c>
      <c r="B49" s="199"/>
      <c r="C49" s="199"/>
      <c r="D49" s="199"/>
      <c r="E49" s="199"/>
      <c r="F49" s="199"/>
      <c r="G49" s="199"/>
      <c r="H49" s="199"/>
      <c r="I49" s="1">
        <v>41</v>
      </c>
      <c r="J49" s="5">
        <v>44139237</v>
      </c>
      <c r="K49" s="7">
        <v>5568962</v>
      </c>
    </row>
    <row r="50" spans="1:11" ht="12.75">
      <c r="A50" s="198" t="s">
        <v>175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>
        <v>56369394</v>
      </c>
      <c r="K50" s="7">
        <v>19566206</v>
      </c>
    </row>
    <row r="51" spans="1:11" ht="12.75">
      <c r="A51" s="198" t="s">
        <v>176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11119563</v>
      </c>
    </row>
    <row r="52" spans="1:11" ht="12.75">
      <c r="A52" s="201" t="s">
        <v>177</v>
      </c>
      <c r="B52" s="202"/>
      <c r="C52" s="202"/>
      <c r="D52" s="202"/>
      <c r="E52" s="202"/>
      <c r="F52" s="202"/>
      <c r="G52" s="202"/>
      <c r="H52" s="202"/>
      <c r="I52" s="4">
        <v>44</v>
      </c>
      <c r="J52" s="107">
        <f>J49+J50-J51</f>
        <v>100508631</v>
      </c>
      <c r="K52" s="111">
        <f>K49+K50-K51</f>
        <v>14015605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7" t="s">
        <v>197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54" t="s">
        <v>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3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3.75">
      <c r="A4" s="249" t="s">
        <v>59</v>
      </c>
      <c r="B4" s="249"/>
      <c r="C4" s="249"/>
      <c r="D4" s="249"/>
      <c r="E4" s="249"/>
      <c r="F4" s="249"/>
      <c r="G4" s="249"/>
      <c r="H4" s="249"/>
      <c r="I4" s="64" t="s">
        <v>279</v>
      </c>
      <c r="J4" s="65" t="s">
        <v>318</v>
      </c>
      <c r="K4" s="65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9">
        <v>2</v>
      </c>
      <c r="J5" s="70" t="s">
        <v>282</v>
      </c>
      <c r="K5" s="70" t="s">
        <v>283</v>
      </c>
    </row>
    <row r="6" spans="1:11" ht="12.75">
      <c r="A6" s="204" t="s">
        <v>156</v>
      </c>
      <c r="B6" s="215"/>
      <c r="C6" s="215"/>
      <c r="D6" s="215"/>
      <c r="E6" s="215"/>
      <c r="F6" s="215"/>
      <c r="G6" s="215"/>
      <c r="H6" s="215"/>
      <c r="I6" s="251"/>
      <c r="J6" s="251"/>
      <c r="K6" s="252"/>
    </row>
    <row r="7" spans="1:11" ht="12.75">
      <c r="A7" s="198" t="s">
        <v>199</v>
      </c>
      <c r="B7" s="199"/>
      <c r="C7" s="199"/>
      <c r="D7" s="199"/>
      <c r="E7" s="199"/>
      <c r="F7" s="199"/>
      <c r="G7" s="199"/>
      <c r="H7" s="199"/>
      <c r="I7" s="1">
        <v>1</v>
      </c>
      <c r="J7" s="5"/>
      <c r="K7" s="7"/>
    </row>
    <row r="8" spans="1:11" ht="12.75">
      <c r="A8" s="198" t="s">
        <v>119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120</v>
      </c>
      <c r="B9" s="199"/>
      <c r="C9" s="199"/>
      <c r="D9" s="199"/>
      <c r="E9" s="199"/>
      <c r="F9" s="199"/>
      <c r="G9" s="199"/>
      <c r="H9" s="199"/>
      <c r="I9" s="1">
        <v>3</v>
      </c>
      <c r="J9" s="5"/>
      <c r="K9" s="7"/>
    </row>
    <row r="10" spans="1:11" ht="12.75">
      <c r="A10" s="198" t="s">
        <v>121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7"/>
    </row>
    <row r="11" spans="1:11" ht="12.75">
      <c r="A11" s="198" t="s">
        <v>122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7"/>
    </row>
    <row r="12" spans="1:11" ht="12.75">
      <c r="A12" s="187" t="s">
        <v>198</v>
      </c>
      <c r="B12" s="188"/>
      <c r="C12" s="188"/>
      <c r="D12" s="188"/>
      <c r="E12" s="188"/>
      <c r="F12" s="188"/>
      <c r="G12" s="188"/>
      <c r="H12" s="188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198" t="s">
        <v>123</v>
      </c>
      <c r="B13" s="199"/>
      <c r="C13" s="199"/>
      <c r="D13" s="199"/>
      <c r="E13" s="199"/>
      <c r="F13" s="199"/>
      <c r="G13" s="199"/>
      <c r="H13" s="199"/>
      <c r="I13" s="1">
        <v>7</v>
      </c>
      <c r="J13" s="5"/>
      <c r="K13" s="7"/>
    </row>
    <row r="14" spans="1:11" ht="12.75">
      <c r="A14" s="198" t="s">
        <v>124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7"/>
    </row>
    <row r="15" spans="1:11" ht="12.75">
      <c r="A15" s="198" t="s">
        <v>125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7"/>
    </row>
    <row r="16" spans="1:11" ht="12.75">
      <c r="A16" s="198" t="s">
        <v>126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/>
    </row>
    <row r="17" spans="1:11" ht="12.75">
      <c r="A17" s="198" t="s">
        <v>127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7"/>
    </row>
    <row r="18" spans="1:11" ht="12.75">
      <c r="A18" s="198" t="s">
        <v>128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/>
      <c r="K18" s="7"/>
    </row>
    <row r="19" spans="1:11" ht="12.75">
      <c r="A19" s="187" t="s">
        <v>47</v>
      </c>
      <c r="B19" s="188"/>
      <c r="C19" s="188"/>
      <c r="D19" s="188"/>
      <c r="E19" s="188"/>
      <c r="F19" s="188"/>
      <c r="G19" s="188"/>
      <c r="H19" s="188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87" t="s">
        <v>108</v>
      </c>
      <c r="B20" s="256"/>
      <c r="C20" s="256"/>
      <c r="D20" s="256"/>
      <c r="E20" s="256"/>
      <c r="F20" s="256"/>
      <c r="G20" s="256"/>
      <c r="H20" s="257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01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04" t="s">
        <v>159</v>
      </c>
      <c r="B22" s="215"/>
      <c r="C22" s="215"/>
      <c r="D22" s="215"/>
      <c r="E22" s="215"/>
      <c r="F22" s="215"/>
      <c r="G22" s="215"/>
      <c r="H22" s="215"/>
      <c r="I22" s="251"/>
      <c r="J22" s="251"/>
      <c r="K22" s="252"/>
    </row>
    <row r="23" spans="1:11" ht="12.75">
      <c r="A23" s="198" t="s">
        <v>165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/>
    </row>
    <row r="24" spans="1:11" ht="12.75">
      <c r="A24" s="198" t="s">
        <v>166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320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/>
    </row>
    <row r="26" spans="1:11" ht="12.75">
      <c r="A26" s="198" t="s">
        <v>321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 ht="12.75">
      <c r="A27" s="198" t="s">
        <v>167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187" t="s">
        <v>114</v>
      </c>
      <c r="B28" s="188"/>
      <c r="C28" s="188"/>
      <c r="D28" s="188"/>
      <c r="E28" s="188"/>
      <c r="F28" s="188"/>
      <c r="G28" s="188"/>
      <c r="H28" s="188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 ht="12.75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187" t="s">
        <v>48</v>
      </c>
      <c r="B32" s="188"/>
      <c r="C32" s="188"/>
      <c r="D32" s="188"/>
      <c r="E32" s="188"/>
      <c r="F32" s="188"/>
      <c r="G32" s="188"/>
      <c r="H32" s="188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87" t="s">
        <v>110</v>
      </c>
      <c r="B33" s="188"/>
      <c r="C33" s="188"/>
      <c r="D33" s="188"/>
      <c r="E33" s="188"/>
      <c r="F33" s="188"/>
      <c r="G33" s="188"/>
      <c r="H33" s="188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87" t="s">
        <v>111</v>
      </c>
      <c r="B34" s="188"/>
      <c r="C34" s="188"/>
      <c r="D34" s="188"/>
      <c r="E34" s="188"/>
      <c r="F34" s="188"/>
      <c r="G34" s="188"/>
      <c r="H34" s="188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04" t="s">
        <v>160</v>
      </c>
      <c r="B35" s="215"/>
      <c r="C35" s="215"/>
      <c r="D35" s="215"/>
      <c r="E35" s="215"/>
      <c r="F35" s="215"/>
      <c r="G35" s="215"/>
      <c r="H35" s="215"/>
      <c r="I35" s="251">
        <v>0</v>
      </c>
      <c r="J35" s="251"/>
      <c r="K35" s="252"/>
    </row>
    <row r="36" spans="1:11" ht="12.75">
      <c r="A36" s="198" t="s">
        <v>174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29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198" t="s">
        <v>30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7"/>
    </row>
    <row r="39" spans="1:11" ht="12.75">
      <c r="A39" s="187" t="s">
        <v>49</v>
      </c>
      <c r="B39" s="188"/>
      <c r="C39" s="188"/>
      <c r="D39" s="188"/>
      <c r="E39" s="188"/>
      <c r="F39" s="188"/>
      <c r="G39" s="188"/>
      <c r="H39" s="188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198" t="s">
        <v>31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/>
    </row>
    <row r="41" spans="1:11" ht="12.75">
      <c r="A41" s="198" t="s">
        <v>32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 ht="12.75">
      <c r="A42" s="198" t="s">
        <v>33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34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35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7"/>
    </row>
    <row r="45" spans="1:11" ht="12.75">
      <c r="A45" s="187" t="s">
        <v>148</v>
      </c>
      <c r="B45" s="188"/>
      <c r="C45" s="188"/>
      <c r="D45" s="188"/>
      <c r="E45" s="188"/>
      <c r="F45" s="188"/>
      <c r="G45" s="188"/>
      <c r="H45" s="188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87" t="s">
        <v>162</v>
      </c>
      <c r="B46" s="188"/>
      <c r="C46" s="188"/>
      <c r="D46" s="188"/>
      <c r="E46" s="188"/>
      <c r="F46" s="188"/>
      <c r="G46" s="188"/>
      <c r="H46" s="188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87" t="s">
        <v>163</v>
      </c>
      <c r="B47" s="188"/>
      <c r="C47" s="188"/>
      <c r="D47" s="188"/>
      <c r="E47" s="188"/>
      <c r="F47" s="188"/>
      <c r="G47" s="188"/>
      <c r="H47" s="188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87" t="s">
        <v>149</v>
      </c>
      <c r="B48" s="188"/>
      <c r="C48" s="188"/>
      <c r="D48" s="188"/>
      <c r="E48" s="188"/>
      <c r="F48" s="188"/>
      <c r="G48" s="188"/>
      <c r="H48" s="188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87" t="s">
        <v>15</v>
      </c>
      <c r="B49" s="188"/>
      <c r="C49" s="188"/>
      <c r="D49" s="188"/>
      <c r="E49" s="188"/>
      <c r="F49" s="188"/>
      <c r="G49" s="188"/>
      <c r="H49" s="188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87" t="s">
        <v>161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/>
      <c r="K50" s="7"/>
    </row>
    <row r="51" spans="1:11" ht="12.75">
      <c r="A51" s="187" t="s">
        <v>175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/>
      <c r="K51" s="7"/>
    </row>
    <row r="52" spans="1:11" ht="12.75">
      <c r="A52" s="187" t="s">
        <v>176</v>
      </c>
      <c r="B52" s="188"/>
      <c r="C52" s="188"/>
      <c r="D52" s="188"/>
      <c r="E52" s="188"/>
      <c r="F52" s="188"/>
      <c r="G52" s="188"/>
      <c r="H52" s="188"/>
      <c r="I52" s="1">
        <v>44</v>
      </c>
      <c r="J52" s="5"/>
      <c r="K52" s="7"/>
    </row>
    <row r="53" spans="1:11" ht="12.75">
      <c r="A53" s="201" t="s">
        <v>177</v>
      </c>
      <c r="B53" s="202"/>
      <c r="C53" s="202"/>
      <c r="D53" s="202"/>
      <c r="E53" s="202"/>
      <c r="F53" s="202"/>
      <c r="G53" s="202"/>
      <c r="H53" s="20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66" t="s">
        <v>281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2"/>
    </row>
    <row r="2" spans="1:12" ht="15.75">
      <c r="A2" s="41"/>
      <c r="B2" s="71"/>
      <c r="C2" s="276" t="s">
        <v>337</v>
      </c>
      <c r="D2" s="276"/>
      <c r="E2" s="74">
        <v>41275</v>
      </c>
      <c r="F2" s="42" t="s">
        <v>250</v>
      </c>
      <c r="G2" s="277">
        <v>41455</v>
      </c>
      <c r="H2" s="278"/>
      <c r="I2" s="71"/>
      <c r="J2" s="71"/>
      <c r="K2" s="71"/>
      <c r="L2" s="75"/>
    </row>
    <row r="3" spans="1:12" ht="12.75">
      <c r="A3" s="244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75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78" t="s">
        <v>304</v>
      </c>
      <c r="J4" s="79" t="s">
        <v>150</v>
      </c>
      <c r="K4" s="79" t="s">
        <v>151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81">
        <v>2</v>
      </c>
      <c r="J5" s="80" t="s">
        <v>282</v>
      </c>
      <c r="K5" s="80" t="s">
        <v>283</v>
      </c>
    </row>
    <row r="6" spans="1:11" ht="12.75">
      <c r="A6" s="268" t="s">
        <v>284</v>
      </c>
      <c r="B6" s="269"/>
      <c r="C6" s="269"/>
      <c r="D6" s="269"/>
      <c r="E6" s="269"/>
      <c r="F6" s="269"/>
      <c r="G6" s="269"/>
      <c r="H6" s="269"/>
      <c r="I6" s="43">
        <v>1</v>
      </c>
      <c r="J6" s="44">
        <v>197569200</v>
      </c>
      <c r="K6" s="44">
        <v>197569200</v>
      </c>
    </row>
    <row r="7" spans="1:11" ht="12.75">
      <c r="A7" s="268" t="s">
        <v>285</v>
      </c>
      <c r="B7" s="269"/>
      <c r="C7" s="269"/>
      <c r="D7" s="269"/>
      <c r="E7" s="269"/>
      <c r="F7" s="269"/>
      <c r="G7" s="269"/>
      <c r="H7" s="269"/>
      <c r="I7" s="43">
        <v>2</v>
      </c>
      <c r="J7" s="45">
        <v>215962</v>
      </c>
      <c r="K7" s="45">
        <v>215962</v>
      </c>
    </row>
    <row r="8" spans="1:11" ht="12.75">
      <c r="A8" s="268" t="s">
        <v>286</v>
      </c>
      <c r="B8" s="269"/>
      <c r="C8" s="269"/>
      <c r="D8" s="269"/>
      <c r="E8" s="269"/>
      <c r="F8" s="269"/>
      <c r="G8" s="269"/>
      <c r="H8" s="269"/>
      <c r="I8" s="43">
        <v>3</v>
      </c>
      <c r="J8" s="45">
        <v>143632483</v>
      </c>
      <c r="K8" s="45">
        <v>150267717</v>
      </c>
    </row>
    <row r="9" spans="1:11" ht="12.75">
      <c r="A9" s="268" t="s">
        <v>287</v>
      </c>
      <c r="B9" s="269"/>
      <c r="C9" s="269"/>
      <c r="D9" s="269"/>
      <c r="E9" s="269"/>
      <c r="F9" s="269"/>
      <c r="G9" s="269"/>
      <c r="H9" s="269"/>
      <c r="I9" s="43">
        <v>4</v>
      </c>
      <c r="J9" s="45">
        <v>-47887801</v>
      </c>
      <c r="K9" s="45">
        <v>-46994183</v>
      </c>
    </row>
    <row r="10" spans="1:11" ht="12.75">
      <c r="A10" s="268" t="s">
        <v>288</v>
      </c>
      <c r="B10" s="269"/>
      <c r="C10" s="269"/>
      <c r="D10" s="269"/>
      <c r="E10" s="269"/>
      <c r="F10" s="269"/>
      <c r="G10" s="269"/>
      <c r="H10" s="269"/>
      <c r="I10" s="43">
        <v>5</v>
      </c>
      <c r="J10" s="45">
        <v>7527754</v>
      </c>
      <c r="K10" s="45">
        <v>4375688</v>
      </c>
    </row>
    <row r="11" spans="1:11" ht="12.75">
      <c r="A11" s="268" t="s">
        <v>289</v>
      </c>
      <c r="B11" s="269"/>
      <c r="C11" s="269"/>
      <c r="D11" s="269"/>
      <c r="E11" s="269"/>
      <c r="F11" s="269"/>
      <c r="G11" s="269"/>
      <c r="H11" s="269"/>
      <c r="I11" s="43">
        <v>6</v>
      </c>
      <c r="J11" s="45">
        <v>3174247</v>
      </c>
      <c r="K11" s="45">
        <v>3174247</v>
      </c>
    </row>
    <row r="12" spans="1:11" ht="12.75">
      <c r="A12" s="268" t="s">
        <v>290</v>
      </c>
      <c r="B12" s="269"/>
      <c r="C12" s="269"/>
      <c r="D12" s="269"/>
      <c r="E12" s="269"/>
      <c r="F12" s="269"/>
      <c r="G12" s="269"/>
      <c r="H12" s="269"/>
      <c r="I12" s="43">
        <v>7</v>
      </c>
      <c r="J12" s="45">
        <v>0</v>
      </c>
      <c r="K12" s="45">
        <v>0</v>
      </c>
    </row>
    <row r="13" spans="1:11" ht="12.75">
      <c r="A13" s="268" t="s">
        <v>291</v>
      </c>
      <c r="B13" s="269"/>
      <c r="C13" s="269"/>
      <c r="D13" s="269"/>
      <c r="E13" s="269"/>
      <c r="F13" s="269"/>
      <c r="G13" s="269"/>
      <c r="H13" s="269"/>
      <c r="I13" s="43">
        <v>8</v>
      </c>
      <c r="J13" s="45">
        <v>-12567238</v>
      </c>
      <c r="K13" s="45">
        <v>-12567238</v>
      </c>
    </row>
    <row r="14" spans="1:11" ht="12.75">
      <c r="A14" s="268" t="s">
        <v>292</v>
      </c>
      <c r="B14" s="269"/>
      <c r="C14" s="269"/>
      <c r="D14" s="269"/>
      <c r="E14" s="269"/>
      <c r="F14" s="269"/>
      <c r="G14" s="269"/>
      <c r="H14" s="269"/>
      <c r="I14" s="43">
        <v>9</v>
      </c>
      <c r="J14" s="45">
        <v>0</v>
      </c>
      <c r="K14" s="45">
        <v>0</v>
      </c>
    </row>
    <row r="15" spans="1:11" ht="12.75">
      <c r="A15" s="270" t="s">
        <v>293</v>
      </c>
      <c r="B15" s="271"/>
      <c r="C15" s="271"/>
      <c r="D15" s="271"/>
      <c r="E15" s="271"/>
      <c r="F15" s="271"/>
      <c r="G15" s="271"/>
      <c r="H15" s="271"/>
      <c r="I15" s="43">
        <v>10</v>
      </c>
      <c r="J15" s="76">
        <f>SUM(J6:J14)</f>
        <v>291664607</v>
      </c>
      <c r="K15" s="76">
        <f>SUM(K6:K14)</f>
        <v>296041393</v>
      </c>
    </row>
    <row r="16" spans="1:11" ht="12.75">
      <c r="A16" s="268" t="s">
        <v>294</v>
      </c>
      <c r="B16" s="269"/>
      <c r="C16" s="269"/>
      <c r="D16" s="269"/>
      <c r="E16" s="269"/>
      <c r="F16" s="269"/>
      <c r="G16" s="269"/>
      <c r="H16" s="269"/>
      <c r="I16" s="43">
        <v>11</v>
      </c>
      <c r="J16" s="45">
        <v>-657492</v>
      </c>
      <c r="K16" s="45">
        <v>-1420616</v>
      </c>
    </row>
    <row r="17" spans="1:11" ht="12.75">
      <c r="A17" s="268" t="s">
        <v>295</v>
      </c>
      <c r="B17" s="269"/>
      <c r="C17" s="269"/>
      <c r="D17" s="269"/>
      <c r="E17" s="269"/>
      <c r="F17" s="269"/>
      <c r="G17" s="269"/>
      <c r="H17" s="269"/>
      <c r="I17" s="43">
        <v>12</v>
      </c>
      <c r="J17" s="45"/>
      <c r="K17" s="45"/>
    </row>
    <row r="18" spans="1:11" ht="12.75">
      <c r="A18" s="268" t="s">
        <v>296</v>
      </c>
      <c r="B18" s="269"/>
      <c r="C18" s="269"/>
      <c r="D18" s="269"/>
      <c r="E18" s="269"/>
      <c r="F18" s="269"/>
      <c r="G18" s="269"/>
      <c r="H18" s="269"/>
      <c r="I18" s="43">
        <v>13</v>
      </c>
      <c r="J18" s="45"/>
      <c r="K18" s="45"/>
    </row>
    <row r="19" spans="1:11" ht="12.75">
      <c r="A19" s="268" t="s">
        <v>297</v>
      </c>
      <c r="B19" s="269"/>
      <c r="C19" s="269"/>
      <c r="D19" s="269"/>
      <c r="E19" s="269"/>
      <c r="F19" s="269"/>
      <c r="G19" s="269"/>
      <c r="H19" s="269"/>
      <c r="I19" s="43">
        <v>14</v>
      </c>
      <c r="J19" s="45"/>
      <c r="K19" s="45"/>
    </row>
    <row r="20" spans="1:11" ht="12.75">
      <c r="A20" s="268" t="s">
        <v>298</v>
      </c>
      <c r="B20" s="269"/>
      <c r="C20" s="269"/>
      <c r="D20" s="269"/>
      <c r="E20" s="269"/>
      <c r="F20" s="269"/>
      <c r="G20" s="269"/>
      <c r="H20" s="269"/>
      <c r="I20" s="43">
        <v>15</v>
      </c>
      <c r="J20" s="45"/>
      <c r="K20" s="45"/>
    </row>
    <row r="21" spans="1:11" ht="12.75">
      <c r="A21" s="268" t="s">
        <v>299</v>
      </c>
      <c r="B21" s="269"/>
      <c r="C21" s="269"/>
      <c r="D21" s="269"/>
      <c r="E21" s="269"/>
      <c r="F21" s="269"/>
      <c r="G21" s="269"/>
      <c r="H21" s="269"/>
      <c r="I21" s="43">
        <v>16</v>
      </c>
      <c r="J21" s="45"/>
      <c r="K21" s="45"/>
    </row>
    <row r="22" spans="1:11" ht="12.75">
      <c r="A22" s="270" t="s">
        <v>300</v>
      </c>
      <c r="B22" s="271"/>
      <c r="C22" s="271"/>
      <c r="D22" s="271"/>
      <c r="E22" s="271"/>
      <c r="F22" s="271"/>
      <c r="G22" s="271"/>
      <c r="H22" s="271"/>
      <c r="I22" s="43">
        <v>17</v>
      </c>
      <c r="J22" s="77">
        <f>SUM(J16:J21)</f>
        <v>-657492</v>
      </c>
      <c r="K22" s="77">
        <f>SUM(K16:K21)</f>
        <v>-1420616</v>
      </c>
    </row>
    <row r="23" spans="1:11" ht="12.75">
      <c r="A23" s="272"/>
      <c r="B23" s="273"/>
      <c r="C23" s="273"/>
      <c r="D23" s="273"/>
      <c r="E23" s="273"/>
      <c r="F23" s="273"/>
      <c r="G23" s="273"/>
      <c r="H23" s="273"/>
      <c r="I23" s="274"/>
      <c r="J23" s="274"/>
      <c r="K23" s="275"/>
    </row>
    <row r="24" spans="1:11" ht="12.75">
      <c r="A24" s="260" t="s">
        <v>301</v>
      </c>
      <c r="B24" s="261"/>
      <c r="C24" s="261"/>
      <c r="D24" s="261"/>
      <c r="E24" s="261"/>
      <c r="F24" s="261"/>
      <c r="G24" s="261"/>
      <c r="H24" s="261"/>
      <c r="I24" s="46">
        <v>18</v>
      </c>
      <c r="J24" s="44">
        <v>291007115</v>
      </c>
      <c r="K24" s="44">
        <v>294620777</v>
      </c>
    </row>
    <row r="25" spans="1:11" ht="17.25" customHeight="1">
      <c r="A25" s="262" t="s">
        <v>302</v>
      </c>
      <c r="B25" s="263"/>
      <c r="C25" s="263"/>
      <c r="D25" s="263"/>
      <c r="E25" s="263"/>
      <c r="F25" s="263"/>
      <c r="G25" s="263"/>
      <c r="H25" s="263"/>
      <c r="I25" s="47">
        <v>19</v>
      </c>
      <c r="J25" s="77">
        <v>16659145</v>
      </c>
      <c r="K25" s="77">
        <v>16378648</v>
      </c>
    </row>
    <row r="26" spans="1:11" ht="30" customHeight="1">
      <c r="A26" s="264" t="s">
        <v>303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1" t="s">
        <v>280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2" t="s">
        <v>315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2013-07-30T09:54:27Z</cp:lastPrinted>
  <dcterms:created xsi:type="dcterms:W3CDTF">2008-10-17T11:51:54Z</dcterms:created>
  <dcterms:modified xsi:type="dcterms:W3CDTF">2013-07-30T09:57:06Z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