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Titles" localSheetId="1">'Bilanca'!$1:$5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<sst xmlns="http://schemas.openxmlformats.org/spreadsheetml/2006/main" count="399" uniqueCount="344">
  <si>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</si>
  <si>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</si>
  <si>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</si>
  <si>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</si>
  <si>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</si>
  <si>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</si>
  <si>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</si>
  <si>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</si>
  <si>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</si>
  <si>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</si>
  <si>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</si>
  <si>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</si>
  <si>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</si>
  <si>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</si>
  <si>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</si>
  <si>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</si>
  <si>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</si>
  <si>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</si>
  <si>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</si>
  <si>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</si>
  <si>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</si>
  <si>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</si>
  <si>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</si>
  <si>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</si>
  <si>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</si>
  <si>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</si>
  <si>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</si>
  <si>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</si>
  <si>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</si>
  <si>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</si>
  <si>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</si>
  <si>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</si>
  <si>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</si>
  <si>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</si>
  <si>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</si>
  <si>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</si>
  <si>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</si>
  <si>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</si>
  <si>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</si>
  <si>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</si>
  <si>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</si>
  <si>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</si>
  <si>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</si>
  <si>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</si>
  <si>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</si>
  <si>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</si>
  <si>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</si>
  <si>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</si>
  <si>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</si>
  <si>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</si>
  <si>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</si>
  <si>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</si>
  <si>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</si>
  <si>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</si>
  <si>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</si>
  <si>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</si>
  <si>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</si>
  <si>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</si>
  <si>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</si>
  <si>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</si>
  <si>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</si>
  <si>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</si>
  <si>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</si>
  <si>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</si>
  <si>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</si>
  <si>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</si>
  <si>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</si>
  <si>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</si>
  <si>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</si>
  <si>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</si>
  <si>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</si>
  <si>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</si>
  <si>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</si>
  <si>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</si>
  <si>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</si>
  <si>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</si>
  <si>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</si>
  <si>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</si>
  <si>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</si>
  <si>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</si>
  <si>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</si>
  <si>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</si>
  <si>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</si>
  <si>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</si>
  <si>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</si>
  <si>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</si>
  <si>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</si>
  <si>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</si>
  <si>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</si>
  <si>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</si>
  <si>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</si>
  <si>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</si>
  <si>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</si>
  <si>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</si>
  <si>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</si>
  <si>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</si>
  <si>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</si>
  <si>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</si>
  <si>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</si>
  <si>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</si>
  <si>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</si>
  <si>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</si>
  <si>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</si>
  <si>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</si>
  <si>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</si>
  <si>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</si>
  <si>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</si>
  <si>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</si>
  <si>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</si>
  <si>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</si>
  <si>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</si>
  <si>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</si>
  <si>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</si>
  <si>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</si>
  <si>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</si>
  <si>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</si>
  <si>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</si>
  <si>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</si>
  <si>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</si>
  <si>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</si>
  <si>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</si>
  <si>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</si>
  <si>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</si>
  <si>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</si>
  <si>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</si>
  <si>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</si>
  <si>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</si>
  <si>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</si>
  <si>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</si>
  <si>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</si>
  <si>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</si>
  <si>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</si>
  <si>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</si>
  <si>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</si>
  <si>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</si>
  <si>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</si>
  <si>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</si>
  <si>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</si>
  <si>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</si>
  <si>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</si>
  <si>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</si>
  <si>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</si>
  <si>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</si>
  <si>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</si>
  <si>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</si>
  <si>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</si>
  <si>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</si>
  <si>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</si>
  <si>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</si>
  <si>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</si>
  <si>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</si>
  <si>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</si>
  <si>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</si>
  <si>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</si>
  <si>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</si>
  <si>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</si>
  <si>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</si>
  <si>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</si>
  <si>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</si>
  <si>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</si>
  <si>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</si>
  <si>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</si>
  <si>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</si>
  <si>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</si>
  <si>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</si>
  <si>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</si>
  <si>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</si>
  <si>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</si>
  <si>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</si>
  <si>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</si>
  <si>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</si>
  <si>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</si>
  <si>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</si>
  <si>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</si>
  <si>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</si>
  <si>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</si>
  <si>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</si>
  <si>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</si>
  <si>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</si>
  <si>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</si>
  <si>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</si>
  <si>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</si>
  <si>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</si>
  <si>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</si>
  <si>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</si>
  <si>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</si>
  <si>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</si>
  <si>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</si>
  <si>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</si>
  <si>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</si>
  <si>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</si>
  <si>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</si>
  <si>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</si>
  <si>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</si>
  <si>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</si>
  <si>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</si>
  <si>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</si>
  <si>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</si>
  <si>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</si>
  <si>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</si>
  <si>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</si>
  <si>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</si>
  <si>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</si>
  <si>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</si>
  <si>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</si>
  <si>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</si>
  <si>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</si>
  <si>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</si>
  <si>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</si>
  <si>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</si>
  <si>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</si>
  <si>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</si>
  <si>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</si>
  <si>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</si>
  <si>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</si>
  <si>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</si>
  <si>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</si>
  <si>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</si>
  <si>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</si>
  <si>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</si>
  <si>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</si>
  <si>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</si>
  <si>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</si>
  <si>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</si>
  <si>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</si>
  <si>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</si>
  <si>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</si>
  <si>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</si>
  <si>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</si>
  <si>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</si>
  <si>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</si>
  <si>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</si>
  <si>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</si>
  <si>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</si>
  <si>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</si>
  <si>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</si>
  <si>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</si>
  <si>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</si>
  <si>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</si>
  <si>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</si>
  <si>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</si>
  <si>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</si>
  <si>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</si>
  <si>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</si>
  <si>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</si>
  <si>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</si>
  <si>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</si>
  <si>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</si>
  <si>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</si>
  <si>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</si>
  <si>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</si>
  <si>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</si>
  <si>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</si>
  <si>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</si>
  <si>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</si>
  <si>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</si>
  <si>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</si>
  <si>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</si>
  <si>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</si>
  <si>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</si>
  <si>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</si>
  <si>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</si>
  <si>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</si>
  <si>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</si>
  <si>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</si>
  <si>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</si>
  <si>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</si>
  <si>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</si>
  <si>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</si>
  <si>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</si>
  <si>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</si>
  <si>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</si>
  <si>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</si>
  <si>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</si>
  <si>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</si>
  <si>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</si>
  <si>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</si>
  <si>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</si>
  <si>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</si>
  <si>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</si>
  <si>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</si>
  <si>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</si>
  <si>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</si>
  <si>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</si>
  <si>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</si>
  <si>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</si>
  <si>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</si>
  <si>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</si>
  <si>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</si>
  <si>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</si>
  <si>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</si>
  <si>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</si>
  <si>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</si>
  <si>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</si>
  <si>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</si>
  <si>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</si>
  <si>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</si>
  <si>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</si>
  <si>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</si>
  <si>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</si>
  <si>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</si>
  <si>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</si>
  <si>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</si>
  <si>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</si>
  <si>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</si>
  <si>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</si>
  <si>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</si>
  <si>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</si>
  <si>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</si>
  <si>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</si>
  <si>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</si>
  <si>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</si>
  <si>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</si>
  <si>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</si>
  <si>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</si>
  <si>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</si>
  <si>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</si>
  <si>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</si>
  <si>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</si>
  <si>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</si>
  <si>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</si>
  <si>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</si>
  <si>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</si>
  <si>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01.01.2013.</t>
  </si>
  <si>
    <t>31.03.2013.</t>
  </si>
  <si>
    <t>03012476</t>
  </si>
  <si>
    <t>030002225</t>
  </si>
  <si>
    <t>37879152548</t>
  </si>
  <si>
    <t>SAPONIA kemijska, prehrambena i farmaceutska industrija d.d.</t>
  </si>
  <si>
    <t>OSIJEK</t>
  </si>
  <si>
    <t>MATIJE GUPCA 2</t>
  </si>
  <si>
    <t>saponia@saponia.hr</t>
  </si>
  <si>
    <t>www.saponia.hr</t>
  </si>
  <si>
    <t>OSJEČKO-BARANJSKA ŽUPANIJA</t>
  </si>
  <si>
    <t>2041</t>
  </si>
  <si>
    <t>NE</t>
  </si>
  <si>
    <t>RAJHL GORDANA</t>
  </si>
  <si>
    <t>031 513 613</t>
  </si>
  <si>
    <t>031 513 637</t>
  </si>
  <si>
    <t>gordana.rajhl@saponia.hr</t>
  </si>
  <si>
    <t>SKENDER DAMIR</t>
  </si>
  <si>
    <t>Obveznik: SAPONIA D.D. OSIJEK</t>
  </si>
  <si>
    <t>u razdoblju 01.01.2013. do 31.03.2013.</t>
  </si>
  <si>
    <t>stanje na dan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</si>
</sst>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26">
      <selection activeCell="A1" sqref="A1:I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325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326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327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31000</v>
      </c>
      <c r="D14" s="147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331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332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312</v>
      </c>
      <c r="D22" s="143" t="s">
        <v>329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14</v>
      </c>
      <c r="D24" s="143" t="s">
        <v>333</v>
      </c>
      <c r="E24" s="151"/>
      <c r="F24" s="151"/>
      <c r="G24" s="152"/>
      <c r="H24" s="51" t="s">
        <v>261</v>
      </c>
      <c r="I24" s="122">
        <v>872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335</v>
      </c>
      <c r="D26" s="25"/>
      <c r="E26" s="33"/>
      <c r="F26" s="24"/>
      <c r="G26" s="154" t="s">
        <v>263</v>
      </c>
      <c r="H26" s="140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336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337</v>
      </c>
      <c r="D48" s="174"/>
      <c r="E48" s="175"/>
      <c r="F48" s="16"/>
      <c r="G48" s="51" t="s">
        <v>271</v>
      </c>
      <c r="H48" s="173" t="s">
        <v>338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340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5" right="0.75" top="1" bottom="1" header="0.5" footer="0.5"/>
  <pageSetup fitToHeight="1" fitToWidth="1"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2">
      <selection activeCell="A6" sqref="A6:K1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9.710937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285455644</v>
      </c>
      <c r="K8" s="53">
        <f>K9+K16+K26+K35+K39</f>
        <v>291458201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171147</v>
      </c>
      <c r="K9" s="53">
        <f>SUM(K10:K15)</f>
        <v>139124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154494</v>
      </c>
      <c r="K10" s="7">
        <v>139124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16653</v>
      </c>
      <c r="K14" s="7">
        <v>0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123277539</v>
      </c>
      <c r="K16" s="53">
        <f>SUM(K17:K25)</f>
        <v>129284532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22524270</v>
      </c>
      <c r="K17" s="7">
        <v>22524270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39068006</v>
      </c>
      <c r="K18" s="7">
        <v>38204059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40012278</v>
      </c>
      <c r="K19" s="7">
        <v>38248081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6156544</v>
      </c>
      <c r="K20" s="7">
        <v>5626932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1844719</v>
      </c>
      <c r="K22" s="7">
        <v>2210142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9208316</v>
      </c>
      <c r="K23" s="7">
        <v>14034143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13</v>
      </c>
      <c r="K24" s="7">
        <v>13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4463393</v>
      </c>
      <c r="K25" s="7">
        <v>8436892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158993157</v>
      </c>
      <c r="K26" s="53">
        <f>SUM(K27:K34)</f>
        <v>159020744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58696626</v>
      </c>
      <c r="K27" s="7">
        <v>58696626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27395422</v>
      </c>
      <c r="K29" s="7">
        <v>27395422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28008971</v>
      </c>
      <c r="K31" s="7">
        <v>28036558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44892138</v>
      </c>
      <c r="K33" s="7">
        <v>44892138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3013801</v>
      </c>
      <c r="K39" s="7">
        <v>3013801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312826136</v>
      </c>
      <c r="K40" s="53">
        <f>K41+K49+K56+K64</f>
        <v>317924428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60645368</v>
      </c>
      <c r="K41" s="53">
        <f>SUM(K42:K48)</f>
        <v>64255406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31685160</v>
      </c>
      <c r="K42" s="7">
        <v>30865953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655183</v>
      </c>
      <c r="K43" s="7">
        <v>1608482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25984368</v>
      </c>
      <c r="K44" s="7">
        <v>29919964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2320657</v>
      </c>
      <c r="K45" s="7">
        <v>1861007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180809411</v>
      </c>
      <c r="K49" s="53">
        <f>SUM(K50:K55)</f>
        <v>175098193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22616996</v>
      </c>
      <c r="K50" s="7">
        <v>20230593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141204847</v>
      </c>
      <c r="K51" s="7">
        <v>139567187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159148</v>
      </c>
      <c r="K53" s="7">
        <v>227356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12164513</v>
      </c>
      <c r="K54" s="7">
        <v>10512365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4663907</v>
      </c>
      <c r="K55" s="7">
        <v>4560692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66756669</v>
      </c>
      <c r="K56" s="53">
        <v>67322992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3012419</v>
      </c>
      <c r="K58" s="7">
        <v>3012419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157500</v>
      </c>
      <c r="K61" s="7">
        <v>343500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52349320</v>
      </c>
      <c r="K62" s="7">
        <v>52729643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11237430</v>
      </c>
      <c r="K63" s="7">
        <v>11237430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4614688</v>
      </c>
      <c r="K64" s="7">
        <v>11247837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404393</v>
      </c>
      <c r="K65" s="7">
        <v>1213742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598686173</v>
      </c>
      <c r="K66" s="53">
        <f>K7+K8+K40+K65</f>
        <v>610596371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335993290</v>
      </c>
      <c r="K69" s="54">
        <f>K70+K71+K72+K78+K79+K82+K85</f>
        <v>339757019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197569200</v>
      </c>
      <c r="K70" s="7">
        <v>197569200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215962</v>
      </c>
      <c r="K71" s="7">
        <v>215962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143628113</v>
      </c>
      <c r="K72" s="53">
        <f>K73+K74-K75+K76+K77</f>
        <v>143628113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6982412</v>
      </c>
      <c r="K73" s="7">
        <v>6982412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545380</v>
      </c>
      <c r="K74" s="7">
        <v>545380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545380</v>
      </c>
      <c r="K75" s="7">
        <v>545380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136645701</v>
      </c>
      <c r="K77" s="7">
        <v>136645701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-12055203</v>
      </c>
      <c r="K78" s="7">
        <v>-12055203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0</v>
      </c>
      <c r="K79" s="53">
        <f>K80-K81</f>
        <v>6635218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>
        <v>6635218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6635218</v>
      </c>
      <c r="K82" s="53">
        <f>K83-K84</f>
        <v>3763729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6635218</v>
      </c>
      <c r="K83" s="7">
        <v>3763729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81902664</v>
      </c>
      <c r="K90" s="53">
        <f>SUM(K91:K99)</f>
        <v>96187309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81902664</v>
      </c>
      <c r="K93" s="7">
        <v>96187309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180790219</v>
      </c>
      <c r="K100" s="53">
        <f>SUM(K101:K112)</f>
        <v>171659112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3998</v>
      </c>
      <c r="K101" s="7">
        <v>7602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9201355</v>
      </c>
      <c r="K102" s="7">
        <v>8401355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44617409</v>
      </c>
      <c r="K103" s="7">
        <v>41352624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173583</v>
      </c>
      <c r="K104" s="7">
        <v>61419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119263321</v>
      </c>
      <c r="K105" s="7">
        <v>115119586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4028149</v>
      </c>
      <c r="K108" s="7">
        <v>3532548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2079318</v>
      </c>
      <c r="K109" s="7">
        <v>2028234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34946</v>
      </c>
      <c r="K110" s="7">
        <v>34946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1388140</v>
      </c>
      <c r="K112" s="7">
        <v>1120798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>
        <v>2992931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598686173</v>
      </c>
      <c r="K114" s="53">
        <f>K69+K86+K90+K100+K113</f>
        <v>610596371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4724409448818898" right="0.35433070866141736" top="0.6692913385826772" bottom="0.41" header="0.5118110236220472" footer="0.21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M71" sqref="A1:M7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127556125</v>
      </c>
      <c r="K7" s="54">
        <f>SUM(K8:K9)</f>
        <v>127556125</v>
      </c>
      <c r="L7" s="54">
        <f>SUM(L8:L9)</f>
        <v>138034026</v>
      </c>
      <c r="M7" s="54">
        <f>SUM(M8:M9)</f>
        <v>138034025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126930457</v>
      </c>
      <c r="K8" s="7">
        <v>126930457</v>
      </c>
      <c r="L8" s="7">
        <v>137408550</v>
      </c>
      <c r="M8" s="7">
        <v>137408549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625668</v>
      </c>
      <c r="K9" s="7">
        <v>625668</v>
      </c>
      <c r="L9" s="7">
        <v>625476</v>
      </c>
      <c r="M9" s="7">
        <v>625476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123212910</v>
      </c>
      <c r="K10" s="53">
        <f>K11+K12+K16+K20+K21+K22+K25+K26</f>
        <v>123212910</v>
      </c>
      <c r="L10" s="53">
        <f>L11+L12+L16+L20+L21+L22+L25+L26</f>
        <v>132896696</v>
      </c>
      <c r="M10" s="53">
        <f>M11+M12+M16+M20+M21+M22+M25+M26</f>
        <v>132896695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648296</v>
      </c>
      <c r="K11" s="7">
        <v>648296</v>
      </c>
      <c r="L11" s="7">
        <v>-4896292</v>
      </c>
      <c r="M11" s="7">
        <v>-4896292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98099549</v>
      </c>
      <c r="K12" s="53">
        <f>SUM(K13:K15)</f>
        <v>98099549</v>
      </c>
      <c r="L12" s="53">
        <f>SUM(L13:L15)</f>
        <v>111901449</v>
      </c>
      <c r="M12" s="53">
        <f>SUM(M13:M15)</f>
        <v>111901447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70517646</v>
      </c>
      <c r="K13" s="7">
        <v>70517646</v>
      </c>
      <c r="L13" s="7">
        <v>81238858</v>
      </c>
      <c r="M13" s="7">
        <v>81238857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1468226</v>
      </c>
      <c r="K14" s="7">
        <v>1468226</v>
      </c>
      <c r="L14" s="7">
        <v>1396670</v>
      </c>
      <c r="M14" s="7">
        <v>1396670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26113677</v>
      </c>
      <c r="K15" s="7">
        <v>26113677</v>
      </c>
      <c r="L15" s="7">
        <v>29265921</v>
      </c>
      <c r="M15" s="7">
        <v>29265920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16135450</v>
      </c>
      <c r="K16" s="53">
        <f>SUM(K17:K19)</f>
        <v>16135450</v>
      </c>
      <c r="L16" s="53">
        <f>SUM(L17:L19)</f>
        <v>16504725</v>
      </c>
      <c r="M16" s="53">
        <f>SUM(M17:M19)</f>
        <v>16504725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10227483</v>
      </c>
      <c r="K17" s="7">
        <v>10227483</v>
      </c>
      <c r="L17" s="7">
        <v>10664392</v>
      </c>
      <c r="M17" s="7">
        <v>10664392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3515487</v>
      </c>
      <c r="K18" s="7">
        <v>3515487</v>
      </c>
      <c r="L18" s="7">
        <v>3632209</v>
      </c>
      <c r="M18" s="7">
        <v>3632209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2392480</v>
      </c>
      <c r="K19" s="7">
        <v>2392480</v>
      </c>
      <c r="L19" s="7">
        <v>2208124</v>
      </c>
      <c r="M19" s="7">
        <v>2208124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3520776</v>
      </c>
      <c r="K20" s="7">
        <v>3520776</v>
      </c>
      <c r="L20" s="7">
        <v>4238494</v>
      </c>
      <c r="M20" s="7">
        <v>4238494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4581460</v>
      </c>
      <c r="K21" s="7">
        <v>4581460</v>
      </c>
      <c r="L21" s="7">
        <v>5012004</v>
      </c>
      <c r="M21" s="7">
        <v>5012003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49350</v>
      </c>
      <c r="K22" s="53">
        <f>SUM(K23:K24)</f>
        <v>49350</v>
      </c>
      <c r="L22" s="53">
        <f>SUM(L23:L24)</f>
        <v>94642</v>
      </c>
      <c r="M22" s="53">
        <f>SUM(M23:M24)</f>
        <v>94643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49350</v>
      </c>
      <c r="K24" s="7">
        <v>49350</v>
      </c>
      <c r="L24" s="7">
        <v>94642</v>
      </c>
      <c r="M24" s="7">
        <v>94643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178029</v>
      </c>
      <c r="K26" s="7">
        <v>178029</v>
      </c>
      <c r="L26" s="7">
        <v>41674</v>
      </c>
      <c r="M26" s="7">
        <v>41675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2856225</v>
      </c>
      <c r="K27" s="53">
        <f>SUM(K28:K32)</f>
        <v>2856225</v>
      </c>
      <c r="L27" s="53">
        <f>SUM(L28:L32)</f>
        <v>1002599</v>
      </c>
      <c r="M27" s="53">
        <f>SUM(M28:M32)</f>
        <v>1002599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306493</v>
      </c>
      <c r="K28" s="7">
        <v>306493</v>
      </c>
      <c r="L28" s="7">
        <v>0</v>
      </c>
      <c r="M28" s="7">
        <v>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2334027</v>
      </c>
      <c r="K29" s="7">
        <v>2334027</v>
      </c>
      <c r="L29" s="7">
        <v>1002599</v>
      </c>
      <c r="M29" s="7">
        <v>1002599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0</v>
      </c>
      <c r="K30" s="7">
        <v>0</v>
      </c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215705</v>
      </c>
      <c r="K32" s="7">
        <v>215705</v>
      </c>
      <c r="L32" s="7">
        <v>0</v>
      </c>
      <c r="M32" s="7">
        <v>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3512038</v>
      </c>
      <c r="K33" s="53">
        <f>SUM(K34:K37)</f>
        <v>3512038</v>
      </c>
      <c r="L33" s="53">
        <f>SUM(L34:L37)</f>
        <v>2376200</v>
      </c>
      <c r="M33" s="53">
        <f>SUM(M34:M37)</f>
        <v>2376200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3512038</v>
      </c>
      <c r="K35" s="7">
        <v>3512038</v>
      </c>
      <c r="L35" s="7">
        <v>2376200</v>
      </c>
      <c r="M35" s="7">
        <v>2376200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130412350</v>
      </c>
      <c r="K42" s="53">
        <f>K7+K27+K38+K40</f>
        <v>130412350</v>
      </c>
      <c r="L42" s="53">
        <f>L7+L27+L38+L40</f>
        <v>139036625</v>
      </c>
      <c r="M42" s="53">
        <f>M7+M27+M38+M40</f>
        <v>139036624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126724948</v>
      </c>
      <c r="K43" s="53">
        <f>K10+K33+K39+K41</f>
        <v>126724948</v>
      </c>
      <c r="L43" s="53">
        <f>L10+L33+L39+L41</f>
        <v>135272896</v>
      </c>
      <c r="M43" s="53">
        <f>M10+M33+M39+M41</f>
        <v>135272895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3687402</v>
      </c>
      <c r="K44" s="53">
        <f>K42-K43</f>
        <v>3687402</v>
      </c>
      <c r="L44" s="53">
        <f>L42-L43</f>
        <v>3763729</v>
      </c>
      <c r="M44" s="53">
        <f>M42-M43</f>
        <v>3763729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3687402</v>
      </c>
      <c r="K45" s="53">
        <f>IF(K42&gt;K43,K42-K43,0)</f>
        <v>3687402</v>
      </c>
      <c r="L45" s="53">
        <f>IF(L42&gt;L43,L42-L43,0)</f>
        <v>3763729</v>
      </c>
      <c r="M45" s="53">
        <f>IF(M42&gt;M43,M42-M43,0)</f>
        <v>3763729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3687402</v>
      </c>
      <c r="K48" s="53">
        <f>K44-K47</f>
        <v>3687402</v>
      </c>
      <c r="L48" s="53">
        <f>L44-L47</f>
        <v>3763729</v>
      </c>
      <c r="M48" s="53">
        <f>M44-M47</f>
        <v>3763729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3687402</v>
      </c>
      <c r="K49" s="53">
        <f>IF(K48&gt;0,K48,0)</f>
        <v>3687402</v>
      </c>
      <c r="L49" s="53">
        <f>IF(L48&gt;0,L48,0)</f>
        <v>3763729</v>
      </c>
      <c r="M49" s="53">
        <f>IF(M48&gt;0,M48,0)</f>
        <v>3763729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3687402</v>
      </c>
      <c r="K56" s="6">
        <v>3687402</v>
      </c>
      <c r="L56" s="6">
        <v>3763729</v>
      </c>
      <c r="M56" s="6">
        <v>3763729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3687402</v>
      </c>
      <c r="K67" s="61">
        <f>K56+K66</f>
        <v>3687402</v>
      </c>
      <c r="L67" s="61">
        <f>L56+L66</f>
        <v>3763729</v>
      </c>
      <c r="M67" s="61">
        <f>M56+M66</f>
        <v>3763729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3937007874015748" right="0.15748031496062992" top="0.54" bottom="0.4330708661417323" header="0.35433070866141736" footer="0.2755905511811024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6">
      <selection activeCell="A1" sqref="A1: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3687402</v>
      </c>
      <c r="K7" s="7">
        <v>3763729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3520776</v>
      </c>
      <c r="K8" s="7">
        <v>4238494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0</v>
      </c>
      <c r="K9" s="7">
        <v>0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17017097</v>
      </c>
      <c r="K10" s="7">
        <v>5663987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0</v>
      </c>
      <c r="K11" s="7">
        <v>0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5527318</v>
      </c>
      <c r="K12" s="7">
        <v>2992931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29752593</v>
      </c>
      <c r="K13" s="53">
        <f>SUM(K7:K12)</f>
        <v>16659141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18265461</v>
      </c>
      <c r="K14" s="7">
        <v>5066322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0</v>
      </c>
      <c r="K15" s="7">
        <v>0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340777</v>
      </c>
      <c r="K16" s="7">
        <v>3610038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1537317</v>
      </c>
      <c r="K17" s="7">
        <v>6093354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20143555</v>
      </c>
      <c r="K18" s="53">
        <f>SUM(K14:K17)</f>
        <v>14769714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9609038</v>
      </c>
      <c r="K19" s="53">
        <f>IF(K13&gt;K18,K13-K18,0)</f>
        <v>1889427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1200</v>
      </c>
      <c r="K22" s="7">
        <v>10976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>
        <v>0</v>
      </c>
      <c r="K23" s="7">
        <v>0</v>
      </c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1465489</v>
      </c>
      <c r="K24" s="7">
        <v>416578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185547</v>
      </c>
      <c r="K25" s="7">
        <v>37200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0</v>
      </c>
      <c r="K26" s="7">
        <v>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1652236</v>
      </c>
      <c r="K27" s="53">
        <f>SUM(K22:K26)</f>
        <v>464754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3148799</v>
      </c>
      <c r="K28" s="7">
        <v>4929459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-13842</v>
      </c>
      <c r="K29" s="7">
        <v>27587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7521795</v>
      </c>
      <c r="K30" s="7">
        <v>983846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10656752</v>
      </c>
      <c r="K31" s="53">
        <f>SUM(K28:K30)</f>
        <v>5940892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9004516</v>
      </c>
      <c r="K33" s="53">
        <f>IF(K31&gt;K27,K31-K27,0)</f>
        <v>5476138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>
        <v>0</v>
      </c>
      <c r="K35" s="7">
        <v>0</v>
      </c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46360881</v>
      </c>
      <c r="K36" s="7">
        <v>22728433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0</v>
      </c>
      <c r="K37" s="7">
        <v>0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46360881</v>
      </c>
      <c r="K38" s="53">
        <f>SUM(K35:K37)</f>
        <v>22728433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66896034</v>
      </c>
      <c r="K39" s="7">
        <v>12163317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0</v>
      </c>
      <c r="K40" s="7">
        <v>0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240843</v>
      </c>
      <c r="K41" s="7">
        <v>345256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>
        <v>0</v>
      </c>
      <c r="K42" s="7">
        <v>0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0</v>
      </c>
      <c r="K43" s="7">
        <v>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67136877</v>
      </c>
      <c r="K44" s="53">
        <f>SUM(K39:K43)</f>
        <v>12508573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10219860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20775996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6633149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20171474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42642331</v>
      </c>
      <c r="K49" s="7">
        <v>4614688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9609038</v>
      </c>
      <c r="K50" s="7">
        <v>12109287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29780512</v>
      </c>
      <c r="K51" s="7">
        <v>5476138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22470857</v>
      </c>
      <c r="K52" s="61">
        <f>K49+K50-K51</f>
        <v>11247837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 horizontalCentered="1"/>
  <pageMargins left="0.5118110236220472" right="0.472440944881889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">
      <selection activeCell="K24" sqref="A1: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 t="s">
        <v>323</v>
      </c>
      <c r="F2" s="43" t="s">
        <v>250</v>
      </c>
      <c r="G2" s="269" t="s">
        <v>324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197569200</v>
      </c>
      <c r="K5" s="45">
        <v>197569200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215962</v>
      </c>
      <c r="K6" s="46">
        <v>215962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143628113</v>
      </c>
      <c r="K7" s="46">
        <v>143628113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0</v>
      </c>
      <c r="K8" s="46">
        <v>6635218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6635218</v>
      </c>
      <c r="K9" s="46">
        <v>3763729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996491</v>
      </c>
      <c r="K10" s="46">
        <v>996491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>
        <v>0</v>
      </c>
      <c r="K11" s="46">
        <v>0</v>
      </c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-13051694</v>
      </c>
      <c r="K12" s="46">
        <v>-13051694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>
        <v>0</v>
      </c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335993290</v>
      </c>
      <c r="K14" s="79">
        <f>SUM(K5:K13)</f>
        <v>339757019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2013-04-30T05:48:05Z</cp:lastPrinted>
  <dcterms:created xsi:type="dcterms:W3CDTF">2008-10-17T11:51:54Z</dcterms:created>
  <dcterms:modified xsi:type="dcterms:W3CDTF">2013-04-30T05:48:53Z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