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Titles" localSheetId="1">'Bilanca'!$1:$6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<sst xmlns="http://schemas.openxmlformats.org/spreadsheetml/2006/main" count="395" uniqueCount="343">
  <si>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</si>
  <si>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</si>
  <si>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</si>
  <si>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</si>
  <si>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</si>
  <si>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</si>
  <si>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</si>
  <si>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</si>
  <si>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</si>
  <si>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</si>
  <si>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</si>
  <si>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</si>
  <si>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</si>
  <si>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</si>
  <si>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</si>
  <si>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</si>
  <si>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</si>
  <si>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</si>
  <si>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</si>
  <si>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</si>
  <si>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</si>
  <si>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</si>
  <si>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</si>
  <si>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</si>
  <si>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</si>
  <si>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</si>
  <si>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</si>
  <si>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</si>
  <si>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</si>
  <si>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</si>
  <si>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</si>
  <si>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</si>
  <si>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</si>
  <si>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</si>
  <si>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</si>
  <si>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</si>
  <si>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</si>
  <si>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</si>
  <si>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</si>
  <si>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</si>
  <si>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</si>
  <si>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</si>
  <si>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</si>
  <si>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</si>
  <si>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</si>
  <si>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</si>
  <si>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</si>
  <si>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</si>
  <si>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</si>
  <si>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</si>
  <si>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</si>
  <si>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</si>
  <si>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</si>
  <si>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</si>
  <si>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</si>
  <si>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</si>
  <si>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</si>
  <si>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</si>
  <si>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</si>
  <si>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</si>
  <si>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</si>
  <si>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</si>
  <si>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</si>
  <si>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</si>
  <si>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</si>
  <si>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</si>
  <si>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</si>
  <si>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</si>
  <si>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</si>
  <si>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</si>
  <si>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</si>
  <si>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</si>
  <si>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</si>
  <si>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</si>
  <si>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</si>
  <si>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</si>
  <si>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</si>
  <si>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</si>
  <si>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</si>
  <si>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</si>
  <si>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</si>
  <si>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</si>
  <si>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</si>
  <si>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</si>
  <si>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</si>
  <si>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</si>
  <si>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</si>
  <si>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</si>
  <si>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</si>
  <si>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</si>
  <si>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</si>
  <si>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</si>
  <si>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</si>
  <si>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</si>
  <si>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</si>
  <si>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</si>
  <si>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</si>
  <si>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</si>
  <si>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</si>
  <si>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</si>
  <si>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</si>
  <si>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</si>
  <si>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</si>
  <si>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</si>
  <si>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</si>
  <si>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</si>
  <si>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</si>
  <si>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</si>
  <si>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</si>
  <si>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</si>
  <si>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</si>
  <si>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</si>
  <si>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</si>
  <si>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</si>
  <si>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</si>
  <si>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</si>
  <si>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</si>
  <si>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</si>
  <si>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</si>
  <si>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</si>
  <si>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</si>
  <si>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</si>
  <si>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</si>
  <si>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</si>
  <si>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</si>
  <si>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</si>
  <si>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</si>
  <si>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</si>
  <si>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</si>
  <si>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</si>
  <si>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</si>
  <si>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</si>
  <si>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</si>
  <si>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</si>
  <si>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</si>
  <si>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</si>
  <si>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</si>
  <si>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</si>
  <si>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</si>
  <si>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</si>
  <si>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</si>
  <si>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</si>
  <si>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</si>
  <si>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</si>
  <si>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</si>
  <si>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</si>
  <si>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</si>
  <si>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</si>
  <si>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</si>
  <si>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</si>
  <si>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</si>
  <si>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</si>
  <si>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</si>
  <si>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</si>
  <si>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</si>
  <si>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</si>
  <si>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</si>
  <si>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</si>
  <si>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</si>
  <si>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</si>
  <si>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</si>
  <si>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</si>
  <si>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</si>
  <si>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</si>
  <si>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</si>
  <si>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</si>
  <si>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</si>
  <si>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</si>
  <si>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</si>
  <si>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</si>
  <si>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</si>
  <si>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</si>
  <si>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</si>
  <si>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</si>
  <si>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</si>
  <si>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</si>
  <si>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</si>
  <si>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</si>
  <si>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</si>
  <si>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</si>
  <si>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</si>
  <si>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</si>
  <si>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</si>
  <si>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</si>
  <si>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</si>
  <si>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</si>
  <si>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</si>
  <si>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</si>
  <si>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</si>
  <si>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</si>
  <si>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</si>
  <si>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</si>
  <si>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</si>
  <si>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</si>
  <si>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</si>
  <si>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</si>
  <si>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</si>
  <si>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</si>
  <si>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</si>
  <si>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</si>
  <si>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</si>
  <si>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</si>
  <si>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</si>
  <si>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</si>
  <si>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</si>
  <si>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</si>
  <si>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</si>
  <si>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</si>
  <si>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</si>
  <si>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</si>
  <si>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</si>
  <si>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</si>
  <si>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</si>
  <si>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</si>
  <si>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</si>
  <si>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</si>
  <si>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</si>
  <si>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</si>
  <si>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</si>
  <si>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</si>
  <si>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</si>
  <si>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</si>
  <si>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</si>
  <si>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</si>
  <si>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</si>
  <si>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</si>
  <si>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</si>
  <si>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</si>
  <si>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</si>
  <si>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</si>
  <si>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</si>
  <si>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</si>
  <si>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</si>
  <si>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</si>
  <si>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</si>
  <si>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</si>
  <si>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</si>
  <si>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</si>
  <si>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</si>
  <si>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</si>
  <si>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</si>
  <si>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</si>
  <si>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</si>
  <si>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</si>
  <si>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</si>
  <si>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</si>
  <si>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</si>
  <si>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</si>
  <si>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</si>
  <si>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</si>
  <si>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</si>
  <si>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</si>
  <si>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</si>
  <si>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</si>
  <si>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</si>
  <si>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</si>
  <si>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</si>
  <si>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</si>
  <si>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</si>
  <si>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</si>
  <si>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</si>
  <si>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</si>
  <si>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</si>
  <si>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</si>
  <si>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</si>
  <si>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</si>
  <si>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</si>
  <si>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</si>
  <si>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</si>
  <si>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</si>
  <si>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</si>
  <si>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</si>
  <si>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</si>
  <si>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</si>
  <si>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</si>
  <si>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</si>
  <si>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</si>
  <si>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</si>
  <si>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</si>
  <si>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</si>
  <si>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</si>
  <si>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</si>
  <si>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</si>
  <si>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</si>
  <si>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</si>
  <si>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</si>
  <si>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</si>
  <si>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</si>
  <si>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</si>
  <si>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</si>
  <si>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</si>
  <si>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</si>
  <si>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</si>
  <si>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</si>
  <si>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</si>
  <si>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</si>
  <si>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</si>
  <si>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</si>
  <si>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</si>
  <si>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</si>
  <si>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</si>
  <si>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</si>
  <si>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</si>
  <si>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</si>
  <si>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</si>
  <si>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</si>
  <si>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</si>
  <si>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</si>
  <si>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</si>
  <si>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</si>
  <si>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</si>
  <si>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</si>
  <si>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</si>
  <si>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</si>
  <si>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</si>
  <si>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</si>
  <si>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</si>
  <si>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</si>
  <si>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</si>
  <si>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</si>
  <si>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</si>
  <si>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</si>
  <si>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</si>
  <si>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</si>
  <si>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</si>
  <si>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</si>
  <si>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</si>
  <si>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</si>
  <si>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</si>
  <si>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</si>
  <si>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</si>
  <si>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</si>
  <si>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</si>
  <si>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</si>
  <si>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</si>
  <si>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</si>
  <si>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</si>
  <si>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SKENDER DAMIR</t>
  </si>
  <si>
    <t>stanje na dan 31.03.2012.</t>
  </si>
  <si>
    <t>Obveznik: 38779152548; SAPONIA DD</t>
  </si>
  <si>
    <t>u razdoblju 01.01.2012. do 31.03.2012.</t>
  </si>
  <si>
    <t>Obveznik: SAPONIA DD OSIJEK</t>
  </si>
  <si>
    <t>gordana.rajhl@saponia.hr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</si>
</sst>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31000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312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14</v>
      </c>
      <c r="D24" s="152" t="s">
        <v>331</v>
      </c>
      <c r="E24" s="163"/>
      <c r="F24" s="163"/>
      <c r="G24" s="164"/>
      <c r="H24" s="51" t="s">
        <v>261</v>
      </c>
      <c r="I24" s="122">
        <v>843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342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337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57" right="0.35" top="0.984251968503937" bottom="0.984251968503937" header="0.5118110236220472" footer="0.5118110236220472"/>
  <pageSetup fitToHeight="1" fitToWidth="1" horizontalDpi="600" verticalDpi="600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5">
      <selection activeCell="K69" sqref="K6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266852789</v>
      </c>
      <c r="K8" s="53">
        <f>K9+K16+K26+K35+K39</f>
        <v>266967666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221920</v>
      </c>
      <c r="K9" s="53">
        <f>SUM(K10:K15)</f>
        <v>238906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221920</v>
      </c>
      <c r="K11" s="7">
        <v>238906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124764023</v>
      </c>
      <c r="K16" s="53">
        <f>SUM(K17:K25)</f>
        <v>124875756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25163381</v>
      </c>
      <c r="K17" s="7">
        <v>25163381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41771036</v>
      </c>
      <c r="K18" s="7">
        <v>40704713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31410691</v>
      </c>
      <c r="K19" s="7">
        <v>29785050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3835180</v>
      </c>
      <c r="K20" s="7">
        <v>3430167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64200</v>
      </c>
      <c r="K22" s="7">
        <v>375399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18056129</v>
      </c>
      <c r="K23" s="7">
        <v>20953640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13</v>
      </c>
      <c r="K24" s="7">
        <v>13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4463393</v>
      </c>
      <c r="K25" s="7">
        <v>4463393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135301611</v>
      </c>
      <c r="K26" s="53">
        <f>SUM(K27:K34)</f>
        <v>135287769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21575945</v>
      </c>
      <c r="K27" s="7">
        <v>21575945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27395422</v>
      </c>
      <c r="K29" s="7">
        <v>27395422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41438106</v>
      </c>
      <c r="K31" s="7">
        <v>41424264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44892138</v>
      </c>
      <c r="K33" s="7">
        <v>44892138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6565235</v>
      </c>
      <c r="K39" s="7">
        <v>6565235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353465500</v>
      </c>
      <c r="K40" s="53">
        <f>K41+K49+K56+K64</f>
        <v>322487265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59979458</v>
      </c>
      <c r="K41" s="53">
        <f>SUM(K42:K48)</f>
        <v>60320235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31208174</v>
      </c>
      <c r="K42" s="7">
        <v>32040636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658071</v>
      </c>
      <c r="K43" s="7">
        <v>1904873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26438436</v>
      </c>
      <c r="K44" s="7">
        <v>24529640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1674777</v>
      </c>
      <c r="K45" s="7">
        <v>1845086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158614763</v>
      </c>
      <c r="K49" s="53">
        <f>SUM(K50:K55)</f>
        <v>141560848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14763947</v>
      </c>
      <c r="K50" s="7">
        <v>22944613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129161685</v>
      </c>
      <c r="K51" s="7">
        <v>108124092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158534</v>
      </c>
      <c r="K53" s="7">
        <v>181592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10941796</v>
      </c>
      <c r="K54" s="7">
        <v>6201363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3588801</v>
      </c>
      <c r="K55" s="7">
        <v>4109188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92228948</v>
      </c>
      <c r="K56" s="53">
        <f>SUM(K57:K63)</f>
        <v>98135325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35070961</v>
      </c>
      <c r="K58" s="7">
        <v>35377454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50802684</v>
      </c>
      <c r="K62" s="7">
        <v>51190397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6355303</v>
      </c>
      <c r="K63" s="7">
        <v>11567474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42642331</v>
      </c>
      <c r="K64" s="7">
        <v>22470857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288693</v>
      </c>
      <c r="K65" s="7">
        <v>1325314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620606982</v>
      </c>
      <c r="K66" s="53">
        <f>K7+K8+K40+K65</f>
        <v>590780245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315152334</v>
      </c>
      <c r="K69" s="54">
        <f>K70+K71+K72+K78+K79+K82+K85</f>
        <v>318839736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197569200</v>
      </c>
      <c r="K70" s="7">
        <v>197569200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215962</v>
      </c>
      <c r="K71" s="7">
        <v>215962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136065474</v>
      </c>
      <c r="K72" s="53">
        <f>K73+K74-K75+K76+K77</f>
        <v>136065474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6604280</v>
      </c>
      <c r="K73" s="7">
        <v>6604280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545380</v>
      </c>
      <c r="K74" s="7">
        <v>545380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545380</v>
      </c>
      <c r="K75" s="7">
        <v>545380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129461194</v>
      </c>
      <c r="K77" s="7">
        <v>129461194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-26260941</v>
      </c>
      <c r="K78" s="7">
        <v>-26260941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7562639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7562639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7562639</v>
      </c>
      <c r="K82" s="53">
        <f>K83-K84</f>
        <v>3687402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7562639</v>
      </c>
      <c r="K83" s="7">
        <v>3687402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84892149</v>
      </c>
      <c r="K90" s="53">
        <f>SUM(K91:K99)</f>
        <v>100616093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84892149</v>
      </c>
      <c r="K93" s="7">
        <v>100616093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220562499</v>
      </c>
      <c r="K100" s="53">
        <f>SUM(K101:K112)</f>
        <v>165797098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38617</v>
      </c>
      <c r="K101" s="7">
        <v>4983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8900000</v>
      </c>
      <c r="K102" s="7">
        <v>8900000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79803219</v>
      </c>
      <c r="K103" s="7">
        <v>43303279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306017</v>
      </c>
      <c r="K104" s="7">
        <v>161616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123984353</v>
      </c>
      <c r="K105" s="7">
        <v>106557618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3872906</v>
      </c>
      <c r="K108" s="7">
        <v>3606223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2014503</v>
      </c>
      <c r="K109" s="7">
        <v>1971047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35685</v>
      </c>
      <c r="K110" s="7">
        <v>35636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1607199</v>
      </c>
      <c r="K112" s="7">
        <v>1256696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/>
      <c r="K113" s="7">
        <v>5527318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620606982</v>
      </c>
      <c r="K114" s="53">
        <f>K69+K86+K90+K100+K113</f>
        <v>590780245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31496062992125984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L49" sqref="L4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119790027</v>
      </c>
      <c r="K7" s="54">
        <f>SUM(K8:K9)</f>
        <v>119790027</v>
      </c>
      <c r="L7" s="54">
        <f>SUM(L8:L9)</f>
        <v>127556125</v>
      </c>
      <c r="M7" s="54">
        <f>SUM(M8:M9)</f>
        <v>127556125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118890047</v>
      </c>
      <c r="K8" s="7">
        <v>118890047</v>
      </c>
      <c r="L8" s="7">
        <v>126930457</v>
      </c>
      <c r="M8" s="7">
        <v>126930457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899980</v>
      </c>
      <c r="K9" s="7">
        <v>899980</v>
      </c>
      <c r="L9" s="7">
        <v>625668</v>
      </c>
      <c r="M9" s="7">
        <v>625668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116338536</v>
      </c>
      <c r="K10" s="53">
        <f>K11+K12+K16+K20+K21+K22+K25+K26</f>
        <v>116338536</v>
      </c>
      <c r="L10" s="53">
        <f>L11+L12+L16+L20+L21+L22+L25+L26</f>
        <v>123212910</v>
      </c>
      <c r="M10" s="53">
        <f>M11+M12+M16+M20+M21+M22+M25+M26</f>
        <v>123212910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706530</v>
      </c>
      <c r="K11" s="7">
        <v>706530</v>
      </c>
      <c r="L11" s="7">
        <v>648296</v>
      </c>
      <c r="M11" s="7">
        <v>648296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91202435</v>
      </c>
      <c r="K12" s="53">
        <f>SUM(K13:K15)</f>
        <v>91202435</v>
      </c>
      <c r="L12" s="53">
        <f>SUM(L13:L15)</f>
        <v>98099549</v>
      </c>
      <c r="M12" s="53">
        <f>SUM(M13:M15)</f>
        <v>98099549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68471962</v>
      </c>
      <c r="K13" s="7">
        <v>68471962</v>
      </c>
      <c r="L13" s="7">
        <v>70517646</v>
      </c>
      <c r="M13" s="7">
        <v>70517646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1257656</v>
      </c>
      <c r="K14" s="7">
        <v>1257656</v>
      </c>
      <c r="L14" s="7">
        <v>1468226</v>
      </c>
      <c r="M14" s="7">
        <v>1468226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21472817</v>
      </c>
      <c r="K15" s="7">
        <v>21472817</v>
      </c>
      <c r="L15" s="7">
        <v>26113677</v>
      </c>
      <c r="M15" s="7">
        <v>26113677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15351649</v>
      </c>
      <c r="K16" s="53">
        <f>SUM(K17:K19)</f>
        <v>15351649</v>
      </c>
      <c r="L16" s="53">
        <f>SUM(L17:L19)</f>
        <v>16135450</v>
      </c>
      <c r="M16" s="53">
        <f>SUM(M17:M19)</f>
        <v>16135450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9706774</v>
      </c>
      <c r="K17" s="7">
        <v>9706774</v>
      </c>
      <c r="L17" s="7">
        <v>10227483</v>
      </c>
      <c r="M17" s="7">
        <v>10227483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3369464</v>
      </c>
      <c r="K18" s="7">
        <v>3369464</v>
      </c>
      <c r="L18" s="7">
        <v>3515487</v>
      </c>
      <c r="M18" s="7">
        <v>3515487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2275411</v>
      </c>
      <c r="K19" s="7">
        <v>2275411</v>
      </c>
      <c r="L19" s="7">
        <v>2392480</v>
      </c>
      <c r="M19" s="7">
        <v>2392480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3910161</v>
      </c>
      <c r="K20" s="7">
        <v>3910161</v>
      </c>
      <c r="L20" s="7">
        <v>3520776</v>
      </c>
      <c r="M20" s="7">
        <v>3520776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4440939</v>
      </c>
      <c r="K21" s="7">
        <v>4440939</v>
      </c>
      <c r="L21" s="7">
        <v>4581460</v>
      </c>
      <c r="M21" s="7">
        <v>4581460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149382</v>
      </c>
      <c r="K22" s="53">
        <f>SUM(K23:K24)</f>
        <v>149382</v>
      </c>
      <c r="L22" s="53">
        <f>SUM(L23:L24)</f>
        <v>49350</v>
      </c>
      <c r="M22" s="53">
        <f>SUM(M23:M24)</f>
        <v>49350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149382</v>
      </c>
      <c r="K24" s="7">
        <v>149382</v>
      </c>
      <c r="L24" s="7">
        <v>49350</v>
      </c>
      <c r="M24" s="7">
        <v>49350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577440</v>
      </c>
      <c r="K26" s="7">
        <v>577440</v>
      </c>
      <c r="L26" s="7">
        <v>178029</v>
      </c>
      <c r="M26" s="7">
        <v>178029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1420789</v>
      </c>
      <c r="K27" s="53">
        <f>SUM(K28:K32)</f>
        <v>1420789</v>
      </c>
      <c r="L27" s="53">
        <f>SUM(L28:L32)</f>
        <v>2856225</v>
      </c>
      <c r="M27" s="53">
        <f>SUM(M28:M32)</f>
        <v>2856225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219470</v>
      </c>
      <c r="K28" s="7">
        <v>219470</v>
      </c>
      <c r="L28" s="7">
        <v>306493</v>
      </c>
      <c r="M28" s="7">
        <v>306493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985023</v>
      </c>
      <c r="K29" s="7">
        <v>985023</v>
      </c>
      <c r="L29" s="7">
        <v>2334027</v>
      </c>
      <c r="M29" s="7">
        <v>2334027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216296</v>
      </c>
      <c r="K32" s="7">
        <v>216296</v>
      </c>
      <c r="L32" s="7">
        <v>215705</v>
      </c>
      <c r="M32" s="7">
        <v>215705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1222221</v>
      </c>
      <c r="K33" s="53">
        <f>SUM(K34:K37)</f>
        <v>1222221</v>
      </c>
      <c r="L33" s="53">
        <f>SUM(L34:L37)</f>
        <v>3512038</v>
      </c>
      <c r="M33" s="53">
        <f>SUM(M34:M37)</f>
        <v>3512038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1222221</v>
      </c>
      <c r="K35" s="7">
        <v>1222221</v>
      </c>
      <c r="L35" s="7">
        <v>3512038</v>
      </c>
      <c r="M35" s="7">
        <v>3512038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121210816</v>
      </c>
      <c r="K42" s="53">
        <f>K7+K27+K38+K40</f>
        <v>121210816</v>
      </c>
      <c r="L42" s="53">
        <f>L7+L27+L38+L40</f>
        <v>130412350</v>
      </c>
      <c r="M42" s="53">
        <f>M7+M27+M38+M40</f>
        <v>130412350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117560757</v>
      </c>
      <c r="K43" s="53">
        <f>K10+K33+K39+K41</f>
        <v>117560757</v>
      </c>
      <c r="L43" s="53">
        <f>L10+L33+L39+L41</f>
        <v>126724948</v>
      </c>
      <c r="M43" s="53">
        <f>M10+M33+M39+M41</f>
        <v>126724948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3650059</v>
      </c>
      <c r="K44" s="53">
        <f>K42-K43</f>
        <v>3650059</v>
      </c>
      <c r="L44" s="53">
        <f>L42-L43</f>
        <v>3687402</v>
      </c>
      <c r="M44" s="53">
        <f>M42-M43</f>
        <v>3687402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3650059</v>
      </c>
      <c r="K45" s="53">
        <f>IF(K42&gt;K43,K42-K43,0)</f>
        <v>3650059</v>
      </c>
      <c r="L45" s="53">
        <f>IF(L42&gt;L43,L42-L43,0)</f>
        <v>3687402</v>
      </c>
      <c r="M45" s="53">
        <f>IF(M42&gt;M43,M42-M43,0)</f>
        <v>3687402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3650059</v>
      </c>
      <c r="K48" s="53">
        <f>K44-K47</f>
        <v>3650059</v>
      </c>
      <c r="L48" s="53">
        <f>L44-L47</f>
        <v>3687402</v>
      </c>
      <c r="M48" s="53">
        <f>M44-M47</f>
        <v>3687402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3650059</v>
      </c>
      <c r="K49" s="53">
        <f>IF(K48&gt;0,K48,0)</f>
        <v>3650059</v>
      </c>
      <c r="L49" s="53">
        <f>IF(L48&gt;0,L48,0)</f>
        <v>3687402</v>
      </c>
      <c r="M49" s="53">
        <f>IF(M48&gt;0,M48,0)</f>
        <v>3687402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3650059</v>
      </c>
      <c r="K56" s="6">
        <v>3650059</v>
      </c>
      <c r="L56" s="6">
        <v>3687402</v>
      </c>
      <c r="M56" s="6">
        <v>3687402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-72337</v>
      </c>
      <c r="K57" s="53">
        <f>SUM(K58:K64)</f>
        <v>-72337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>
        <v>-72337</v>
      </c>
      <c r="K59" s="7">
        <v>-72337</v>
      </c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>
        <v>-14467</v>
      </c>
      <c r="K65" s="7">
        <v>-14467</v>
      </c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-57870</v>
      </c>
      <c r="K66" s="53">
        <f>K57-K65</f>
        <v>-57870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3592189</v>
      </c>
      <c r="K67" s="61">
        <f>K56+K66</f>
        <v>3592189</v>
      </c>
      <c r="L67" s="61">
        <f>L56+L66</f>
        <v>3687402</v>
      </c>
      <c r="M67" s="61">
        <f>M56+M66</f>
        <v>3687402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41" right="0.29" top="0.984251968503937" bottom="0.79" header="0.5118110236220472" footer="0.511811023622047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3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341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3650059</v>
      </c>
      <c r="K7" s="7">
        <v>3687402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3910161</v>
      </c>
      <c r="K8" s="7">
        <v>3520776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3891017</v>
      </c>
      <c r="K10" s="7">
        <v>17017097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5032452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7297963</v>
      </c>
      <c r="K12" s="7">
        <v>5527318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23781652</v>
      </c>
      <c r="K13" s="53">
        <f>SUM(K7:K12)</f>
        <v>29752593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18265461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12240622</v>
      </c>
      <c r="K15" s="7">
        <v>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340777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1432109</v>
      </c>
      <c r="K17" s="7">
        <v>1537317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13672731</v>
      </c>
      <c r="K18" s="53">
        <f>SUM(K14:K17)</f>
        <v>20143555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10108921</v>
      </c>
      <c r="K19" s="53">
        <f>IF(K13&gt;K18,K13-K18,0)</f>
        <v>9609038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0</v>
      </c>
      <c r="K22" s="7">
        <v>1200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658374</v>
      </c>
      <c r="K24" s="7">
        <v>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1465489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7578555</v>
      </c>
      <c r="K26" s="7">
        <v>185547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8236929</v>
      </c>
      <c r="K27" s="53">
        <f>SUM(K22:K26)</f>
        <v>1652236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999043</v>
      </c>
      <c r="K28" s="7">
        <v>3148799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-13842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14881647</v>
      </c>
      <c r="K30" s="7">
        <v>7521795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15880690</v>
      </c>
      <c r="K31" s="53">
        <f>SUM(K28:K30)</f>
        <v>10656752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7643761</v>
      </c>
      <c r="K33" s="53">
        <f>IF(K31&gt;K27,K31-K27,0)</f>
        <v>9004516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8892300</v>
      </c>
      <c r="K36" s="7">
        <v>43360881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8892300</v>
      </c>
      <c r="K38" s="53">
        <f>SUM(K35:K37)</f>
        <v>43360881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11182967</v>
      </c>
      <c r="K39" s="7">
        <v>66896034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364684</v>
      </c>
      <c r="K41" s="7">
        <v>240843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11547651</v>
      </c>
      <c r="K44" s="53">
        <f>SUM(K39:K43)</f>
        <v>67136877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2655351</v>
      </c>
      <c r="K46" s="53">
        <f>IF(K44&gt;K38,K44-K38,0)</f>
        <v>23775996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190191</v>
      </c>
      <c r="K48" s="53">
        <f>IF(K20-K19+K33-K32+K46-K45&gt;0,K20-K19+K33-K32+K46-K45,0)</f>
        <v>23171474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3231243</v>
      </c>
      <c r="K49" s="7">
        <v>42642331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10108921</v>
      </c>
      <c r="K50" s="7">
        <v>9609038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10299112</v>
      </c>
      <c r="K51" s="7">
        <v>29780512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3041052</v>
      </c>
      <c r="K52" s="61">
        <f>K49+K50-K51</f>
        <v>22470857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 horizontalCentered="1"/>
  <pageMargins left="0.31496062992125984" right="0.2755905511811024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40999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197569200</v>
      </c>
      <c r="K5" s="45">
        <v>197569200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215962</v>
      </c>
      <c r="K6" s="46">
        <v>215962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136065474</v>
      </c>
      <c r="K7" s="46">
        <v>136065474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0</v>
      </c>
      <c r="K8" s="46">
        <v>7562639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7562639</v>
      </c>
      <c r="K9" s="46">
        <v>3687402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996491</v>
      </c>
      <c r="K10" s="46">
        <v>996491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-27257432</v>
      </c>
      <c r="K12" s="46">
        <v>-27257432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315152334</v>
      </c>
      <c r="K14" s="79">
        <f>SUM(K5:K13)</f>
        <v>318839736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47" right="0.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2012-04-26T06:45:52Z</cp:lastPrinted>
  <dcterms:created xsi:type="dcterms:W3CDTF">2008-10-17T11:51:54Z</dcterms:created>
  <dcterms:modified xsi:type="dcterms:W3CDTF">2012-04-30T07:39:35Z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