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Titles" localSheetId="1">'Bilanca'!$1:$7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<sst xmlns="http://schemas.openxmlformats.org/spreadsheetml/2006/main" count="399" uniqueCount="344">
  <si>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</si>
  <si>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</si>
  <si>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</si>
  <si>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</si>
  <si>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</si>
  <si>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</si>
  <si>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</si>
  <si>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</si>
  <si>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</si>
  <si>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</si>
  <si>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</si>
  <si>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</si>
  <si>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</si>
  <si>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</si>
  <si>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</si>
  <si>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</si>
  <si>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</si>
  <si>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</si>
  <si>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</si>
  <si>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</si>
  <si>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</si>
  <si>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</si>
  <si>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</si>
  <si>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</si>
  <si>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</si>
  <si>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</si>
  <si>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</si>
  <si>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</si>
  <si>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</si>
  <si>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</si>
  <si>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</si>
  <si>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</si>
  <si>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</si>
  <si>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</si>
  <si>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</si>
  <si>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</si>
  <si>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</si>
  <si>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</si>
  <si>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</si>
  <si>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</si>
  <si>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</si>
  <si>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</si>
  <si>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</si>
  <si>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</si>
  <si>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</si>
  <si>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</si>
  <si>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</si>
  <si>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</si>
  <si>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</si>
  <si>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</si>
  <si>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</si>
  <si>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</si>
  <si>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</si>
  <si>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</si>
  <si>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</si>
  <si>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</si>
  <si>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</si>
  <si>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</si>
  <si>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</si>
  <si>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</si>
  <si>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</si>
  <si>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</si>
  <si>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</si>
  <si>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</si>
  <si>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</si>
  <si>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</si>
  <si>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</si>
  <si>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</si>
  <si>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</si>
  <si>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</si>
  <si>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</si>
  <si>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</si>
  <si>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</si>
  <si>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</si>
  <si>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</si>
  <si>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</si>
  <si>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</si>
  <si>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</si>
  <si>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</si>
  <si>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</si>
  <si>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</si>
  <si>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</si>
  <si>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</si>
  <si>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</si>
  <si>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</si>
  <si>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</si>
  <si>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</si>
  <si>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</si>
  <si>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</si>
  <si>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</si>
  <si>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</si>
  <si>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</si>
  <si>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</si>
  <si>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</si>
  <si>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</si>
  <si>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</si>
  <si>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</si>
  <si>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</si>
  <si>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</si>
  <si>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</si>
  <si>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</si>
  <si>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</si>
  <si>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</si>
  <si>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</si>
  <si>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</si>
  <si>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</si>
  <si>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</si>
  <si>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</si>
  <si>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</si>
  <si>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</si>
  <si>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</si>
  <si>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</si>
  <si>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</si>
  <si>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</si>
  <si>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</si>
  <si>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</si>
  <si>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</si>
  <si>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</si>
  <si>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</si>
  <si>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</si>
  <si>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</si>
  <si>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</si>
  <si>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</si>
  <si>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</si>
  <si>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</si>
  <si>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</si>
  <si>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</si>
  <si>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</si>
  <si>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</si>
  <si>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</si>
  <si>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</si>
  <si>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</si>
  <si>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</si>
  <si>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</si>
  <si>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</si>
  <si>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</si>
  <si>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</si>
  <si>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</si>
  <si>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</si>
  <si>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</si>
  <si>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</si>
  <si>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</si>
  <si>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</si>
  <si>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</si>
  <si>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</si>
  <si>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</si>
  <si>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</si>
  <si>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</si>
  <si>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</si>
  <si>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</si>
  <si>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</si>
  <si>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</si>
  <si>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</si>
  <si>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</si>
  <si>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</si>
  <si>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</si>
  <si>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</si>
  <si>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</si>
  <si>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</si>
  <si>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</si>
  <si>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</si>
  <si>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</si>
  <si>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</si>
  <si>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</si>
  <si>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</si>
  <si>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</si>
  <si>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</si>
  <si>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</si>
  <si>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</si>
  <si>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</si>
  <si>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</si>
  <si>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</si>
  <si>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</si>
  <si>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</si>
  <si>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</si>
  <si>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</si>
  <si>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</si>
  <si>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</si>
  <si>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</si>
  <si>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</si>
  <si>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</si>
  <si>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</si>
  <si>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</si>
  <si>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</si>
  <si>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</si>
  <si>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</si>
  <si>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</si>
  <si>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</si>
  <si>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</si>
  <si>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</si>
  <si>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</si>
  <si>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</si>
  <si>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</si>
  <si>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</si>
  <si>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</si>
  <si>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</si>
  <si>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</si>
  <si>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</si>
  <si>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</si>
  <si>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</si>
  <si>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</si>
  <si>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</si>
  <si>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</si>
  <si>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</si>
  <si>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</si>
  <si>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</si>
  <si>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</si>
  <si>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</si>
  <si>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</si>
  <si>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</si>
  <si>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</si>
  <si>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</si>
  <si>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</si>
  <si>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</si>
  <si>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</si>
  <si>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</si>
  <si>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</si>
  <si>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</si>
  <si>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</si>
  <si>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</si>
  <si>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</si>
  <si>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</si>
  <si>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</si>
  <si>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</si>
  <si>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</si>
  <si>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</si>
  <si>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</si>
  <si>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</si>
  <si>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</si>
  <si>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</si>
  <si>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</si>
  <si>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</si>
  <si>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</si>
  <si>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</si>
  <si>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</si>
  <si>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</si>
  <si>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</si>
  <si>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</si>
  <si>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</si>
  <si>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</si>
  <si>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</si>
  <si>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</si>
  <si>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</si>
  <si>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</si>
  <si>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</si>
  <si>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</si>
  <si>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</si>
  <si>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</si>
  <si>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</si>
  <si>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</si>
  <si>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</si>
  <si>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</si>
  <si>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</si>
  <si>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</si>
  <si>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</si>
  <si>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</si>
  <si>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</si>
  <si>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</si>
  <si>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</si>
  <si>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</si>
  <si>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</si>
  <si>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</si>
  <si>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</si>
  <si>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</si>
  <si>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</si>
  <si>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</si>
  <si>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</si>
  <si>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</si>
  <si>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</si>
  <si>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</si>
  <si>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</si>
  <si>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</si>
  <si>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</si>
  <si>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</si>
  <si>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</si>
  <si>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</si>
  <si>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</si>
  <si>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</si>
  <si>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</si>
  <si>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</si>
  <si>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</si>
  <si>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</si>
  <si>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</si>
  <si>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</si>
  <si>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</si>
  <si>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</si>
  <si>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</si>
  <si>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</si>
  <si>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</si>
  <si>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</si>
  <si>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</si>
  <si>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</si>
  <si>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</si>
  <si>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</si>
  <si>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</si>
  <si>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</si>
  <si>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</si>
  <si>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</si>
  <si>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</si>
  <si>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</si>
  <si>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</si>
  <si>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</si>
  <si>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</si>
  <si>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</si>
  <si>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</si>
  <si>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</si>
  <si>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</si>
  <si>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</si>
  <si>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</si>
  <si>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</si>
  <si>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</si>
  <si>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</si>
  <si>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</si>
  <si>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</si>
  <si>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</si>
  <si>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</si>
  <si>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</si>
  <si>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</si>
  <si>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</si>
  <si>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</si>
  <si>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</si>
  <si>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</si>
  <si>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</si>
  <si>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</si>
  <si>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03012476</t>
  </si>
  <si>
    <t>030002225</t>
  </si>
  <si>
    <t>37879152548</t>
  </si>
  <si>
    <t>SAPONIA kemijska, 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</si>
  <si>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</si>
  <si>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</si>
  <si>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</si>
  <si>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</si>
  <si>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</si>
  <si>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</si>
  <si>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</si>
  <si>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</si>
  <si>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</si>
  <si>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</si>
  <si>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</si>
  <si>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</si>
  <si>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stanje na dan 31.12.2011.</t>
  </si>
  <si>
    <t>Obveznik: SAPONIA DD. OSIJEK</t>
  </si>
  <si>
    <t>u kunama bez lipa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</si>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</sst>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8" xfId="58" applyFont="1" applyBorder="1" applyAlignment="1" applyProtection="1">
      <alignment horizontal="left" vertical="center"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4" width="9.140625" style="22" customWidth="1"/>
    <col min="5" max="5" width="9.8515625" style="22" bestFit="1" customWidth="1"/>
    <col min="6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30" t="s">
        <v>256</v>
      </c>
      <c r="B1" s="130"/>
      <c r="C1" s="130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62" t="s">
        <v>257</v>
      </c>
      <c r="B2" s="162"/>
      <c r="C2" s="162"/>
      <c r="D2" s="163"/>
      <c r="E2" s="23">
        <v>40544</v>
      </c>
      <c r="F2" s="24"/>
      <c r="G2" s="25" t="s">
        <v>258</v>
      </c>
      <c r="H2" s="23">
        <v>40908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.75" customHeight="1">
      <c r="A4" s="164" t="s">
        <v>259</v>
      </c>
      <c r="B4" s="164"/>
      <c r="C4" s="164"/>
      <c r="D4" s="164"/>
      <c r="E4" s="164"/>
      <c r="F4" s="164"/>
      <c r="G4" s="164"/>
      <c r="H4" s="164"/>
      <c r="I4" s="164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19" t="s">
        <v>260</v>
      </c>
      <c r="B6" s="120"/>
      <c r="C6" s="131" t="s">
        <v>324</v>
      </c>
      <c r="D6" s="132"/>
      <c r="E6" s="165"/>
      <c r="F6" s="165"/>
      <c r="G6" s="165"/>
      <c r="H6" s="165"/>
      <c r="I6" s="38"/>
      <c r="J6" s="21"/>
      <c r="K6" s="21"/>
      <c r="L6" s="21"/>
    </row>
    <row r="7" spans="1:12" ht="12.75">
      <c r="A7" s="39"/>
      <c r="B7" s="39"/>
      <c r="C7" s="30"/>
      <c r="D7" s="30"/>
      <c r="E7" s="165"/>
      <c r="F7" s="165"/>
      <c r="G7" s="165"/>
      <c r="H7" s="165"/>
      <c r="I7" s="38"/>
      <c r="J7" s="21"/>
      <c r="K7" s="21"/>
      <c r="L7" s="21"/>
    </row>
    <row r="8" spans="1:12" ht="12.75" customHeight="1">
      <c r="A8" s="166" t="s">
        <v>261</v>
      </c>
      <c r="B8" s="167"/>
      <c r="C8" s="131" t="s">
        <v>325</v>
      </c>
      <c r="D8" s="132"/>
      <c r="E8" s="165"/>
      <c r="F8" s="165"/>
      <c r="G8" s="165"/>
      <c r="H8" s="165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 customHeight="1">
      <c r="A10" s="159" t="s">
        <v>262</v>
      </c>
      <c r="B10" s="160"/>
      <c r="C10" s="131" t="s">
        <v>326</v>
      </c>
      <c r="D10" s="132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61"/>
      <c r="B11" s="161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19" t="s">
        <v>263</v>
      </c>
      <c r="B12" s="120"/>
      <c r="C12" s="133" t="s">
        <v>327</v>
      </c>
      <c r="D12" s="156"/>
      <c r="E12" s="156"/>
      <c r="F12" s="156"/>
      <c r="G12" s="156"/>
      <c r="H12" s="156"/>
      <c r="I12" s="122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19" t="s">
        <v>264</v>
      </c>
      <c r="B14" s="120"/>
      <c r="C14" s="157">
        <v>31000</v>
      </c>
      <c r="D14" s="158"/>
      <c r="E14" s="30"/>
      <c r="F14" s="133" t="s">
        <v>328</v>
      </c>
      <c r="G14" s="156"/>
      <c r="H14" s="156"/>
      <c r="I14" s="122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19" t="s">
        <v>265</v>
      </c>
      <c r="B16" s="120"/>
      <c r="C16" s="133" t="s">
        <v>329</v>
      </c>
      <c r="D16" s="156"/>
      <c r="E16" s="156"/>
      <c r="F16" s="156"/>
      <c r="G16" s="156"/>
      <c r="H16" s="156"/>
      <c r="I16" s="122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19" t="s">
        <v>266</v>
      </c>
      <c r="B18" s="120"/>
      <c r="C18" s="149" t="s">
        <v>330</v>
      </c>
      <c r="D18" s="150"/>
      <c r="E18" s="150"/>
      <c r="F18" s="150"/>
      <c r="G18" s="150"/>
      <c r="H18" s="150"/>
      <c r="I18" s="151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19" t="s">
        <v>267</v>
      </c>
      <c r="B20" s="120"/>
      <c r="C20" s="149" t="s">
        <v>331</v>
      </c>
      <c r="D20" s="150"/>
      <c r="E20" s="150"/>
      <c r="F20" s="150"/>
      <c r="G20" s="150"/>
      <c r="H20" s="150"/>
      <c r="I20" s="151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19" t="s">
        <v>268</v>
      </c>
      <c r="B22" s="120"/>
      <c r="C22" s="43">
        <v>312</v>
      </c>
      <c r="D22" s="133" t="s">
        <v>328</v>
      </c>
      <c r="E22" s="152"/>
      <c r="F22" s="153"/>
      <c r="G22" s="154"/>
      <c r="H22" s="155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19" t="s">
        <v>269</v>
      </c>
      <c r="B24" s="120"/>
      <c r="C24" s="43">
        <v>14</v>
      </c>
      <c r="D24" s="133" t="s">
        <v>332</v>
      </c>
      <c r="E24" s="152"/>
      <c r="F24" s="152"/>
      <c r="G24" s="153"/>
      <c r="H24" s="37" t="s">
        <v>270</v>
      </c>
      <c r="I24" s="47">
        <v>823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19" t="s">
        <v>272</v>
      </c>
      <c r="B26" s="120"/>
      <c r="C26" s="48" t="s">
        <v>333</v>
      </c>
      <c r="D26" s="49"/>
      <c r="E26" s="21"/>
      <c r="F26" s="50"/>
      <c r="G26" s="119" t="s">
        <v>273</v>
      </c>
      <c r="H26" s="120"/>
      <c r="I26" s="51" t="s">
        <v>334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43" t="s">
        <v>274</v>
      </c>
      <c r="B28" s="144"/>
      <c r="C28" s="145"/>
      <c r="D28" s="145"/>
      <c r="E28" s="146" t="s">
        <v>275</v>
      </c>
      <c r="F28" s="147"/>
      <c r="G28" s="147"/>
      <c r="H28" s="148" t="s">
        <v>276</v>
      </c>
      <c r="I28" s="148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40"/>
      <c r="B30" s="134"/>
      <c r="C30" s="134"/>
      <c r="D30" s="135"/>
      <c r="E30" s="140"/>
      <c r="F30" s="134"/>
      <c r="G30" s="134"/>
      <c r="H30" s="131"/>
      <c r="I30" s="132"/>
      <c r="J30" s="21"/>
      <c r="K30" s="21"/>
      <c r="L30" s="21"/>
    </row>
    <row r="31" spans="1:12" ht="12.75">
      <c r="A31" s="44"/>
      <c r="B31" s="44"/>
      <c r="C31" s="42"/>
      <c r="D31" s="141"/>
      <c r="E31" s="141"/>
      <c r="F31" s="141"/>
      <c r="G31" s="142"/>
      <c r="H31" s="30"/>
      <c r="I31" s="56"/>
      <c r="J31" s="21"/>
      <c r="K31" s="21"/>
      <c r="L31" s="21"/>
    </row>
    <row r="32" spans="1:12" ht="12.75">
      <c r="A32" s="140"/>
      <c r="B32" s="134"/>
      <c r="C32" s="134"/>
      <c r="D32" s="135"/>
      <c r="E32" s="140"/>
      <c r="F32" s="134"/>
      <c r="G32" s="134"/>
      <c r="H32" s="131"/>
      <c r="I32" s="132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40"/>
      <c r="B34" s="134"/>
      <c r="C34" s="134"/>
      <c r="D34" s="135"/>
      <c r="E34" s="140"/>
      <c r="F34" s="134"/>
      <c r="G34" s="134"/>
      <c r="H34" s="131"/>
      <c r="I34" s="132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40"/>
      <c r="B36" s="134"/>
      <c r="C36" s="134"/>
      <c r="D36" s="135"/>
      <c r="E36" s="140"/>
      <c r="F36" s="134"/>
      <c r="G36" s="134"/>
      <c r="H36" s="131"/>
      <c r="I36" s="132"/>
      <c r="J36" s="21"/>
      <c r="K36" s="21"/>
      <c r="L36" s="21"/>
    </row>
    <row r="37" spans="1:12" ht="12.75">
      <c r="A37" s="58"/>
      <c r="B37" s="58"/>
      <c r="C37" s="136"/>
      <c r="D37" s="137"/>
      <c r="E37" s="30"/>
      <c r="F37" s="136"/>
      <c r="G37" s="137"/>
      <c r="H37" s="30"/>
      <c r="I37" s="30"/>
      <c r="J37" s="21"/>
      <c r="K37" s="21"/>
      <c r="L37" s="21"/>
    </row>
    <row r="38" spans="1:12" ht="12.75">
      <c r="A38" s="140"/>
      <c r="B38" s="134"/>
      <c r="C38" s="134"/>
      <c r="D38" s="135"/>
      <c r="E38" s="140"/>
      <c r="F38" s="134"/>
      <c r="G38" s="134"/>
      <c r="H38" s="131"/>
      <c r="I38" s="132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40"/>
      <c r="B40" s="134"/>
      <c r="C40" s="134"/>
      <c r="D40" s="135"/>
      <c r="E40" s="140"/>
      <c r="F40" s="134"/>
      <c r="G40" s="134"/>
      <c r="H40" s="131"/>
      <c r="I40" s="132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 customHeight="1">
      <c r="A44" s="114" t="s">
        <v>277</v>
      </c>
      <c r="B44" s="115"/>
      <c r="C44" s="131"/>
      <c r="D44" s="132"/>
      <c r="E44" s="31"/>
      <c r="F44" s="133"/>
      <c r="G44" s="134"/>
      <c r="H44" s="134"/>
      <c r="I44" s="135"/>
      <c r="J44" s="21"/>
      <c r="K44" s="21"/>
      <c r="L44" s="21"/>
    </row>
    <row r="45" spans="1:12" ht="12.75">
      <c r="A45" s="58"/>
      <c r="B45" s="58"/>
      <c r="C45" s="136"/>
      <c r="D45" s="137"/>
      <c r="E45" s="30"/>
      <c r="F45" s="136"/>
      <c r="G45" s="138"/>
      <c r="H45" s="66"/>
      <c r="I45" s="66"/>
      <c r="J45" s="21"/>
      <c r="K45" s="21"/>
      <c r="L45" s="21"/>
    </row>
    <row r="46" spans="1:12" ht="12.75" customHeight="1">
      <c r="A46" s="114" t="s">
        <v>278</v>
      </c>
      <c r="B46" s="115"/>
      <c r="C46" s="133" t="s">
        <v>335</v>
      </c>
      <c r="D46" s="139"/>
      <c r="E46" s="139"/>
      <c r="F46" s="139"/>
      <c r="G46" s="139"/>
      <c r="H46" s="139"/>
      <c r="I46" s="139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14" t="s">
        <v>280</v>
      </c>
      <c r="B48" s="115"/>
      <c r="C48" s="121" t="s">
        <v>336</v>
      </c>
      <c r="D48" s="117"/>
      <c r="E48" s="118"/>
      <c r="F48" s="31"/>
      <c r="G48" s="37" t="s">
        <v>281</v>
      </c>
      <c r="H48" s="121" t="s">
        <v>337</v>
      </c>
      <c r="I48" s="118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 customHeight="1">
      <c r="A50" s="114" t="s">
        <v>266</v>
      </c>
      <c r="B50" s="115"/>
      <c r="C50" s="116" t="s">
        <v>338</v>
      </c>
      <c r="D50" s="117"/>
      <c r="E50" s="117"/>
      <c r="F50" s="117"/>
      <c r="G50" s="117"/>
      <c r="H50" s="117"/>
      <c r="I50" s="118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19" t="s">
        <v>282</v>
      </c>
      <c r="B52" s="120"/>
      <c r="C52" s="121" t="s">
        <v>339</v>
      </c>
      <c r="D52" s="117"/>
      <c r="E52" s="117"/>
      <c r="F52" s="117"/>
      <c r="G52" s="117"/>
      <c r="H52" s="117"/>
      <c r="I52" s="122"/>
      <c r="J52" s="21"/>
      <c r="K52" s="21"/>
      <c r="L52" s="21"/>
    </row>
    <row r="53" spans="1:12" ht="12.75">
      <c r="A53" s="68"/>
      <c r="B53" s="68"/>
      <c r="C53" s="125" t="s">
        <v>283</v>
      </c>
      <c r="D53" s="125"/>
      <c r="E53" s="125"/>
      <c r="F53" s="125"/>
      <c r="G53" s="125"/>
      <c r="H53" s="125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23" t="s">
        <v>284</v>
      </c>
      <c r="C55" s="124"/>
      <c r="D55" s="124"/>
      <c r="E55" s="124"/>
      <c r="F55" s="107"/>
      <c r="G55" s="107"/>
      <c r="H55" s="108"/>
      <c r="I55" s="108"/>
      <c r="J55" s="21"/>
      <c r="K55" s="21"/>
      <c r="L55" s="21"/>
    </row>
    <row r="56" spans="1:12" ht="12.75">
      <c r="A56" s="68"/>
      <c r="B56" s="109" t="s">
        <v>323</v>
      </c>
      <c r="C56" s="110"/>
      <c r="D56" s="110"/>
      <c r="E56" s="110"/>
      <c r="F56" s="110"/>
      <c r="G56" s="110"/>
      <c r="H56" s="129" t="s">
        <v>317</v>
      </c>
      <c r="I56" s="129"/>
      <c r="J56" s="21"/>
      <c r="K56" s="21"/>
      <c r="L56" s="21"/>
    </row>
    <row r="57" spans="1:12" ht="12.75">
      <c r="A57" s="68"/>
      <c r="B57" s="109" t="s">
        <v>318</v>
      </c>
      <c r="C57" s="110"/>
      <c r="D57" s="110"/>
      <c r="E57" s="110"/>
      <c r="F57" s="110"/>
      <c r="G57" s="110"/>
      <c r="H57" s="129"/>
      <c r="I57" s="129"/>
      <c r="J57" s="21"/>
      <c r="K57" s="21"/>
      <c r="L57" s="21"/>
    </row>
    <row r="58" spans="1:12" ht="12.75">
      <c r="A58" s="68"/>
      <c r="B58" s="109" t="s">
        <v>319</v>
      </c>
      <c r="C58" s="110"/>
      <c r="D58" s="110"/>
      <c r="E58" s="110"/>
      <c r="F58" s="110"/>
      <c r="G58" s="110"/>
      <c r="H58" s="129"/>
      <c r="I58" s="129"/>
      <c r="J58" s="21"/>
      <c r="K58" s="21"/>
      <c r="L58" s="21"/>
    </row>
    <row r="59" spans="1:12" ht="12.75">
      <c r="A59" s="68"/>
      <c r="B59" s="109" t="s">
        <v>320</v>
      </c>
      <c r="C59" s="111"/>
      <c r="D59" s="111"/>
      <c r="E59" s="111"/>
      <c r="F59" s="111"/>
      <c r="G59" s="111"/>
      <c r="H59" s="129"/>
      <c r="I59" s="129"/>
      <c r="J59" s="21"/>
      <c r="K59" s="21"/>
      <c r="L59" s="21"/>
    </row>
    <row r="60" spans="1:12" ht="12.75">
      <c r="A60" s="68"/>
      <c r="B60" s="109" t="s">
        <v>321</v>
      </c>
      <c r="C60" s="111"/>
      <c r="D60" s="111"/>
      <c r="E60" s="111"/>
      <c r="F60" s="111"/>
      <c r="G60" s="111"/>
      <c r="H60" s="129"/>
      <c r="I60" s="129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26" t="s">
        <v>287</v>
      </c>
      <c r="H63" s="127"/>
      <c r="I63" s="128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12"/>
      <c r="H64" s="113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48">
      <selection activeCell="A8" sqref="A8:K120"/>
    </sheetView>
  </sheetViews>
  <sheetFormatPr defaultColWidth="9.140625" defaultRowHeight="12.75"/>
  <cols>
    <col min="10" max="10" width="9.57421875" style="0" customWidth="1"/>
    <col min="11" max="11" width="9.8515625" style="0" bestFit="1" customWidth="1"/>
  </cols>
  <sheetData>
    <row r="1" spans="1:11" ht="12.75">
      <c r="A1" s="168" t="s">
        <v>159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340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6" customHeight="1">
      <c r="A3" s="174" t="s">
        <v>342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.75" customHeight="1">
      <c r="A4" s="178" t="s">
        <v>341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34.5" thickBot="1">
      <c r="A5" s="181" t="s">
        <v>61</v>
      </c>
      <c r="B5" s="182"/>
      <c r="C5" s="182"/>
      <c r="D5" s="182"/>
      <c r="E5" s="182"/>
      <c r="F5" s="182"/>
      <c r="G5" s="182"/>
      <c r="H5" s="183"/>
      <c r="I5" s="75" t="s">
        <v>288</v>
      </c>
      <c r="J5" s="76" t="s">
        <v>115</v>
      </c>
      <c r="K5" s="77" t="s">
        <v>116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9">
        <v>2</v>
      </c>
      <c r="J6" s="78">
        <v>3</v>
      </c>
      <c r="K6" s="78">
        <v>4</v>
      </c>
    </row>
    <row r="7" spans="1:11" ht="12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7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190"/>
      <c r="I8" s="6">
        <v>1</v>
      </c>
      <c r="J8" s="11"/>
      <c r="K8" s="11"/>
    </row>
    <row r="9" spans="1:11" ht="12.75">
      <c r="A9" s="191" t="s">
        <v>13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213726340</v>
      </c>
      <c r="K9" s="12">
        <f>K10+K17+K27+K36+K40</f>
        <v>266852789</v>
      </c>
    </row>
    <row r="10" spans="1:11" ht="12.75">
      <c r="A10" s="175" t="s">
        <v>213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145509</v>
      </c>
      <c r="K10" s="12">
        <f>SUM(K11:K16)</f>
        <v>221920</v>
      </c>
    </row>
    <row r="11" spans="1:11" ht="12.75">
      <c r="A11" s="175" t="s">
        <v>117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>
        <v>0</v>
      </c>
      <c r="K11" s="13">
        <v>0</v>
      </c>
    </row>
    <row r="12" spans="1:11" ht="12.75">
      <c r="A12" s="175" t="s">
        <v>14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145509</v>
      </c>
      <c r="K12" s="13">
        <v>221920</v>
      </c>
    </row>
    <row r="13" spans="1:11" ht="12.75">
      <c r="A13" s="175" t="s">
        <v>118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>
        <v>0</v>
      </c>
      <c r="K13" s="13">
        <v>0</v>
      </c>
    </row>
    <row r="14" spans="1:11" ht="12.75">
      <c r="A14" s="175" t="s">
        <v>216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>
        <v>0</v>
      </c>
      <c r="K14" s="13">
        <v>0</v>
      </c>
    </row>
    <row r="15" spans="1:11" ht="12.75">
      <c r="A15" s="175" t="s">
        <v>217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>
        <v>0</v>
      </c>
      <c r="K15" s="13">
        <v>0</v>
      </c>
    </row>
    <row r="16" spans="1:11" ht="12.75">
      <c r="A16" s="175" t="s">
        <v>218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>
        <v>0</v>
      </c>
      <c r="K16" s="13">
        <v>0</v>
      </c>
    </row>
    <row r="17" spans="1:11" ht="12.75">
      <c r="A17" s="175" t="s">
        <v>214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118872175</v>
      </c>
      <c r="K17" s="12">
        <f>SUM(K18:K26)</f>
        <v>124764023</v>
      </c>
    </row>
    <row r="18" spans="1:11" ht="12.75">
      <c r="A18" s="175" t="s">
        <v>219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25163381</v>
      </c>
      <c r="K18" s="13">
        <v>25163381</v>
      </c>
    </row>
    <row r="19" spans="1:11" ht="12.75">
      <c r="A19" s="175" t="s">
        <v>255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46297676</v>
      </c>
      <c r="K19" s="13">
        <v>41771036</v>
      </c>
    </row>
    <row r="20" spans="1:11" ht="12.75">
      <c r="A20" s="175" t="s">
        <v>220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29067658</v>
      </c>
      <c r="K20" s="13">
        <v>31410691</v>
      </c>
    </row>
    <row r="21" spans="1:11" ht="12.75">
      <c r="A21" s="175" t="s">
        <v>27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4301304</v>
      </c>
      <c r="K21" s="13">
        <v>3835180</v>
      </c>
    </row>
    <row r="22" spans="1:11" ht="12.75">
      <c r="A22" s="175" t="s">
        <v>28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>
        <v>0</v>
      </c>
      <c r="K22" s="13">
        <v>0</v>
      </c>
    </row>
    <row r="23" spans="1:11" ht="12.75">
      <c r="A23" s="175" t="s">
        <v>74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1129193</v>
      </c>
      <c r="K23" s="13">
        <v>64200</v>
      </c>
    </row>
    <row r="24" spans="1:11" ht="12.75">
      <c r="A24" s="175" t="s">
        <v>75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>
        <v>2154991</v>
      </c>
      <c r="K24" s="13">
        <v>18056129</v>
      </c>
    </row>
    <row r="25" spans="1:11" ht="12.75">
      <c r="A25" s="175" t="s">
        <v>76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>
        <v>13</v>
      </c>
      <c r="K25" s="13">
        <v>13</v>
      </c>
    </row>
    <row r="26" spans="1:11" ht="12.75">
      <c r="A26" s="175" t="s">
        <v>77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10757959</v>
      </c>
      <c r="K26" s="13">
        <v>4463393</v>
      </c>
    </row>
    <row r="27" spans="1:11" ht="12.75">
      <c r="A27" s="175" t="s">
        <v>198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89165063</v>
      </c>
      <c r="K27" s="12">
        <f>SUM(K28:K35)</f>
        <v>135301611</v>
      </c>
    </row>
    <row r="28" spans="1:11" ht="12.75">
      <c r="A28" s="175" t="s">
        <v>78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16370826</v>
      </c>
      <c r="K28" s="13">
        <v>21575945</v>
      </c>
    </row>
    <row r="29" spans="1:11" ht="12.75">
      <c r="A29" s="175" t="s">
        <v>79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>
        <v>0</v>
      </c>
      <c r="K29" s="13">
        <v>0</v>
      </c>
    </row>
    <row r="30" spans="1:11" ht="12.75">
      <c r="A30" s="175" t="s">
        <v>80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27395422</v>
      </c>
      <c r="K30" s="13">
        <v>27395422</v>
      </c>
    </row>
    <row r="31" spans="1:11" ht="12.75">
      <c r="A31" s="175" t="s">
        <v>85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>
        <v>0</v>
      </c>
      <c r="K31" s="13">
        <v>0</v>
      </c>
    </row>
    <row r="32" spans="1:11" ht="12.75">
      <c r="A32" s="175" t="s">
        <v>86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>
        <v>45398815</v>
      </c>
      <c r="K32" s="13">
        <v>41438106</v>
      </c>
    </row>
    <row r="33" spans="1:11" ht="12.75">
      <c r="A33" s="175" t="s">
        <v>87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0</v>
      </c>
      <c r="K33" s="13">
        <v>0</v>
      </c>
    </row>
    <row r="34" spans="1:11" ht="12.75">
      <c r="A34" s="175" t="s">
        <v>81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>
        <v>0</v>
      </c>
      <c r="K34" s="13">
        <v>44892138</v>
      </c>
    </row>
    <row r="35" spans="1:11" ht="12.75">
      <c r="A35" s="175" t="s">
        <v>190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>
        <v>0</v>
      </c>
      <c r="K35" s="13">
        <v>0</v>
      </c>
    </row>
    <row r="36" spans="1:11" ht="12.75">
      <c r="A36" s="175" t="s">
        <v>191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>
        <v>0</v>
      </c>
      <c r="K37" s="13">
        <v>0</v>
      </c>
    </row>
    <row r="38" spans="1:11" ht="12.75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0</v>
      </c>
      <c r="K38" s="13">
        <v>0</v>
      </c>
    </row>
    <row r="39" spans="1:11" ht="12.75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>
        <v>0</v>
      </c>
      <c r="K39" s="13">
        <v>0</v>
      </c>
    </row>
    <row r="40" spans="1:11" ht="12.75">
      <c r="A40" s="175" t="s">
        <v>192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>
        <v>5543593</v>
      </c>
      <c r="K40" s="13">
        <v>6565235</v>
      </c>
    </row>
    <row r="41" spans="1:11" ht="12.75">
      <c r="A41" s="191" t="s">
        <v>248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309818286</v>
      </c>
      <c r="K41" s="12">
        <f>K42+K50+K57+K65</f>
        <v>353465500</v>
      </c>
    </row>
    <row r="42" spans="1:11" ht="12.75">
      <c r="A42" s="175" t="s">
        <v>103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65694926</v>
      </c>
      <c r="K42" s="12">
        <f>SUM(K43:K49)</f>
        <v>59979458</v>
      </c>
    </row>
    <row r="43" spans="1:11" ht="12.75">
      <c r="A43" s="175" t="s">
        <v>123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35545277</v>
      </c>
      <c r="K43" s="13">
        <v>31208174</v>
      </c>
    </row>
    <row r="44" spans="1:11" ht="12.75">
      <c r="A44" s="175" t="s">
        <v>124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>
        <v>1059519</v>
      </c>
      <c r="K44" s="13">
        <v>658071</v>
      </c>
    </row>
    <row r="45" spans="1:11" ht="12.75">
      <c r="A45" s="175" t="s">
        <v>88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>
        <v>27262444</v>
      </c>
      <c r="K45" s="13">
        <v>26438436</v>
      </c>
    </row>
    <row r="46" spans="1:11" ht="12.75">
      <c r="A46" s="175" t="s">
        <v>89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>
        <v>1827686</v>
      </c>
      <c r="K46" s="13">
        <v>1674777</v>
      </c>
    </row>
    <row r="47" spans="1:11" ht="12.75">
      <c r="A47" s="175" t="s">
        <v>90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>
        <v>0</v>
      </c>
      <c r="K47" s="13">
        <v>0</v>
      </c>
    </row>
    <row r="48" spans="1:11" ht="12.75">
      <c r="A48" s="175" t="s">
        <v>91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>
        <v>0</v>
      </c>
      <c r="K48" s="13">
        <v>0</v>
      </c>
    </row>
    <row r="49" spans="1:11" ht="12.75">
      <c r="A49" s="175" t="s">
        <v>92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>
        <v>0</v>
      </c>
      <c r="K49" s="13">
        <v>0</v>
      </c>
    </row>
    <row r="50" spans="1:11" ht="12.75">
      <c r="A50" s="175" t="s">
        <v>104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163587249</v>
      </c>
      <c r="K50" s="12">
        <f>SUM(K51:K56)</f>
        <v>158614763</v>
      </c>
    </row>
    <row r="51" spans="1:11" ht="12.75">
      <c r="A51" s="175" t="s">
        <v>208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22908966</v>
      </c>
      <c r="K51" s="13">
        <v>14763947</v>
      </c>
    </row>
    <row r="52" spans="1:11" ht="12.75">
      <c r="A52" s="175" t="s">
        <v>209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125334930</v>
      </c>
      <c r="K52" s="13">
        <v>129161685</v>
      </c>
    </row>
    <row r="53" spans="1:11" ht="12.75">
      <c r="A53" s="175" t="s">
        <v>210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>
        <v>0</v>
      </c>
      <c r="K53" s="13">
        <v>0</v>
      </c>
    </row>
    <row r="54" spans="1:11" ht="12.75">
      <c r="A54" s="175" t="s">
        <v>211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>
        <v>289924</v>
      </c>
      <c r="K54" s="13">
        <v>158534</v>
      </c>
    </row>
    <row r="55" spans="1:11" ht="12.75">
      <c r="A55" s="175" t="s">
        <v>10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10049086</v>
      </c>
      <c r="K55" s="13">
        <v>10941796</v>
      </c>
    </row>
    <row r="56" spans="1:11" ht="12.75">
      <c r="A56" s="175" t="s">
        <v>11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5004343</v>
      </c>
      <c r="K56" s="13">
        <v>3588801</v>
      </c>
    </row>
    <row r="57" spans="1:11" ht="12.75">
      <c r="A57" s="175" t="s">
        <v>105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77304868</v>
      </c>
      <c r="K57" s="12">
        <f>SUM(K58:K64)</f>
        <v>92228948</v>
      </c>
    </row>
    <row r="58" spans="1:11" ht="12.75">
      <c r="A58" s="175" t="s">
        <v>78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>
        <v>0</v>
      </c>
      <c r="K58" s="13">
        <v>0</v>
      </c>
    </row>
    <row r="59" spans="1:11" ht="12.75">
      <c r="A59" s="175" t="s">
        <v>79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26429858</v>
      </c>
      <c r="K59" s="13">
        <v>35070961</v>
      </c>
    </row>
    <row r="60" spans="1:11" ht="12.75">
      <c r="A60" s="175" t="s">
        <v>250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>
        <v>0</v>
      </c>
      <c r="K60" s="13">
        <v>0</v>
      </c>
    </row>
    <row r="61" spans="1:11" ht="12.75">
      <c r="A61" s="175" t="s">
        <v>85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>
        <v>0</v>
      </c>
      <c r="K61" s="13">
        <v>0</v>
      </c>
    </row>
    <row r="62" spans="1:11" ht="12.75">
      <c r="A62" s="175" t="s">
        <v>86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>
        <v>0</v>
      </c>
      <c r="K62" s="13">
        <v>0</v>
      </c>
    </row>
    <row r="63" spans="1:11" ht="12.75">
      <c r="A63" s="175" t="s">
        <v>87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50875010</v>
      </c>
      <c r="K63" s="13">
        <v>50802684</v>
      </c>
    </row>
    <row r="64" spans="1:11" ht="12.75">
      <c r="A64" s="175" t="s">
        <v>46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/>
      <c r="K64" s="13">
        <v>6355303</v>
      </c>
    </row>
    <row r="65" spans="1:11" ht="12.75">
      <c r="A65" s="175" t="s">
        <v>215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3231243</v>
      </c>
      <c r="K65" s="13">
        <v>42642331</v>
      </c>
    </row>
    <row r="66" spans="1:11" ht="12.75">
      <c r="A66" s="191" t="s">
        <v>58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409595</v>
      </c>
      <c r="K66" s="13">
        <v>288693</v>
      </c>
    </row>
    <row r="67" spans="1:11" ht="12.75">
      <c r="A67" s="191" t="s">
        <v>249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523954221</v>
      </c>
      <c r="K67" s="12">
        <f>K8+K9+K41+K66</f>
        <v>620606982</v>
      </c>
    </row>
    <row r="68" spans="1:11" ht="12.75">
      <c r="A68" s="197" t="s">
        <v>93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200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190"/>
      <c r="I70" s="6">
        <v>62</v>
      </c>
      <c r="J70" s="19">
        <f>J71+J72+J73+J79+J80+J83+J86</f>
        <v>311676264</v>
      </c>
      <c r="K70" s="19">
        <f>K71+K72+K73+K79+K80+K83+K86</f>
        <v>315152334</v>
      </c>
    </row>
    <row r="71" spans="1:11" ht="12.75">
      <c r="A71" s="175" t="s">
        <v>147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197569200</v>
      </c>
      <c r="K71" s="13">
        <v>197569200</v>
      </c>
    </row>
    <row r="72" spans="1:11" ht="12.75">
      <c r="A72" s="175" t="s">
        <v>148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215962</v>
      </c>
      <c r="K72" s="13">
        <v>215962</v>
      </c>
    </row>
    <row r="73" spans="1:11" ht="12.75">
      <c r="A73" s="175" t="s">
        <v>149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128214073</v>
      </c>
      <c r="K73" s="12">
        <f>K74+K75-K76+K77+K78</f>
        <v>136065474</v>
      </c>
    </row>
    <row r="74" spans="1:11" ht="12.75">
      <c r="A74" s="175" t="s">
        <v>150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6211710</v>
      </c>
      <c r="K74" s="13">
        <v>6604280</v>
      </c>
    </row>
    <row r="75" spans="1:11" ht="12.75">
      <c r="A75" s="175" t="s">
        <v>151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545380</v>
      </c>
      <c r="K75" s="13">
        <v>545380</v>
      </c>
    </row>
    <row r="76" spans="1:11" ht="12.75">
      <c r="A76" s="175" t="s">
        <v>139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545380</v>
      </c>
      <c r="K76" s="13">
        <v>545380</v>
      </c>
    </row>
    <row r="77" spans="1:11" ht="12.75">
      <c r="A77" s="175" t="s">
        <v>140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>
        <v>0</v>
      </c>
      <c r="K77" s="13">
        <v>0</v>
      </c>
    </row>
    <row r="78" spans="1:11" ht="12.75">
      <c r="A78" s="175" t="s">
        <v>141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122002363</v>
      </c>
      <c r="K78" s="13">
        <v>129461194</v>
      </c>
    </row>
    <row r="79" spans="1:11" ht="12.75">
      <c r="A79" s="175" t="s">
        <v>142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-22174372</v>
      </c>
      <c r="K79" s="13">
        <v>-26260941</v>
      </c>
    </row>
    <row r="80" spans="1:11" ht="12.75">
      <c r="A80" s="175" t="s">
        <v>246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4" t="s">
        <v>175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0</v>
      </c>
      <c r="K81" s="13">
        <v>0</v>
      </c>
    </row>
    <row r="82" spans="1:11" ht="12.75">
      <c r="A82" s="194" t="s">
        <v>176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0</v>
      </c>
      <c r="K82" s="13">
        <v>0</v>
      </c>
    </row>
    <row r="83" spans="1:11" ht="12.75">
      <c r="A83" s="175" t="s">
        <v>247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7851401</v>
      </c>
      <c r="K83" s="12">
        <f>K84-K85</f>
        <v>7562639</v>
      </c>
    </row>
    <row r="84" spans="1:11" ht="12.75">
      <c r="A84" s="194" t="s">
        <v>177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7851401</v>
      </c>
      <c r="K84" s="13">
        <v>7562639</v>
      </c>
    </row>
    <row r="85" spans="1:11" ht="12.75">
      <c r="A85" s="194" t="s">
        <v>178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0</v>
      </c>
      <c r="K85" s="13">
        <v>0</v>
      </c>
    </row>
    <row r="86" spans="1:11" ht="12.75">
      <c r="A86" s="175" t="s">
        <v>179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/>
      <c r="K86" s="13"/>
    </row>
    <row r="87" spans="1:11" ht="12.75">
      <c r="A87" s="191" t="s">
        <v>19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5" t="s">
        <v>135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/>
      <c r="K88" s="13"/>
    </row>
    <row r="89" spans="1:11" ht="12.75">
      <c r="A89" s="175" t="s">
        <v>136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/>
      <c r="K89" s="13"/>
    </row>
    <row r="90" spans="1:11" ht="12.75">
      <c r="A90" s="175" t="s">
        <v>137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/>
      <c r="K90" s="13"/>
    </row>
    <row r="91" spans="1:11" ht="12.75">
      <c r="A91" s="191" t="s">
        <v>20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34101086</v>
      </c>
      <c r="K91" s="12">
        <f>SUM(K92:K100)</f>
        <v>84892149</v>
      </c>
    </row>
    <row r="92" spans="1:11" ht="12.75">
      <c r="A92" s="175" t="s">
        <v>138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/>
      <c r="K92" s="13"/>
    </row>
    <row r="93" spans="1:11" ht="12.75">
      <c r="A93" s="175" t="s">
        <v>251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/>
      <c r="K93" s="13"/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34101086</v>
      </c>
      <c r="K94" s="13">
        <v>84892149</v>
      </c>
    </row>
    <row r="95" spans="1:11" ht="12.75">
      <c r="A95" s="175" t="s">
        <v>252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/>
      <c r="K95" s="13"/>
    </row>
    <row r="96" spans="1:11" ht="12.75">
      <c r="A96" s="175" t="s">
        <v>253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/>
      <c r="K96" s="13"/>
    </row>
    <row r="97" spans="1:11" ht="12.75">
      <c r="A97" s="175" t="s">
        <v>254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/>
      <c r="K97" s="13"/>
    </row>
    <row r="98" spans="1:11" ht="12.75">
      <c r="A98" s="175" t="s">
        <v>96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/>
      <c r="K98" s="13"/>
    </row>
    <row r="99" spans="1:11" ht="12.75">
      <c r="A99" s="175" t="s">
        <v>94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/>
      <c r="K99" s="13"/>
    </row>
    <row r="100" spans="1:11" ht="12.75">
      <c r="A100" s="175" t="s">
        <v>95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/>
      <c r="K100" s="13"/>
    </row>
    <row r="101" spans="1:11" ht="12.75">
      <c r="A101" s="191" t="s">
        <v>21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178176871</v>
      </c>
      <c r="K101" s="12">
        <f>SUM(K102:K113)</f>
        <v>220562499</v>
      </c>
    </row>
    <row r="102" spans="1:11" ht="12.75">
      <c r="A102" s="175" t="s">
        <v>138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>
        <v>4227</v>
      </c>
      <c r="K102" s="13">
        <v>38617</v>
      </c>
    </row>
    <row r="103" spans="1:11" ht="12.75">
      <c r="A103" s="175" t="s">
        <v>251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/>
      <c r="K103" s="13">
        <v>8900000</v>
      </c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60405368</v>
      </c>
      <c r="K104" s="13">
        <v>79803219</v>
      </c>
    </row>
    <row r="105" spans="1:11" ht="12.75">
      <c r="A105" s="175" t="s">
        <v>252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531950</v>
      </c>
      <c r="K105" s="13">
        <v>306017</v>
      </c>
    </row>
    <row r="106" spans="1:11" ht="12.75">
      <c r="A106" s="175" t="s">
        <v>253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109064121</v>
      </c>
      <c r="K106" s="13">
        <v>123984353</v>
      </c>
    </row>
    <row r="107" spans="1:11" ht="12.75">
      <c r="A107" s="175" t="s">
        <v>254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/>
      <c r="K107" s="13"/>
    </row>
    <row r="108" spans="1:11" ht="12.75">
      <c r="A108" s="175" t="s">
        <v>96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/>
      <c r="K108" s="13"/>
    </row>
    <row r="109" spans="1:11" ht="12.75">
      <c r="A109" s="175" t="s">
        <v>97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4136628</v>
      </c>
      <c r="K109" s="13">
        <v>3872906</v>
      </c>
    </row>
    <row r="110" spans="1:11" ht="12.75">
      <c r="A110" s="175" t="s">
        <v>98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3146698</v>
      </c>
      <c r="K110" s="13">
        <v>2014503</v>
      </c>
    </row>
    <row r="111" spans="1:11" ht="12.75">
      <c r="A111" s="175" t="s">
        <v>101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35685</v>
      </c>
      <c r="K111" s="13">
        <v>35685</v>
      </c>
    </row>
    <row r="112" spans="1:11" ht="12.75">
      <c r="A112" s="175" t="s">
        <v>99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/>
      <c r="K112" s="13"/>
    </row>
    <row r="113" spans="1:11" ht="12.75">
      <c r="A113" s="175" t="s">
        <v>100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852194</v>
      </c>
      <c r="K113" s="13">
        <v>1607199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/>
      <c r="K114" s="13"/>
    </row>
    <row r="115" spans="1:11" ht="12.75">
      <c r="A115" s="191" t="s">
        <v>25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523954221</v>
      </c>
      <c r="K115" s="12">
        <f>K70+K87+K91+K101+K114</f>
        <v>620606982</v>
      </c>
    </row>
    <row r="116" spans="1:11" ht="12.75">
      <c r="A116" s="205" t="s">
        <v>59</v>
      </c>
      <c r="B116" s="206"/>
      <c r="C116" s="206"/>
      <c r="D116" s="206"/>
      <c r="E116" s="206"/>
      <c r="F116" s="206"/>
      <c r="G116" s="206"/>
      <c r="H116" s="207"/>
      <c r="I116" s="5">
        <v>108</v>
      </c>
      <c r="J116" s="14"/>
      <c r="K116" s="14"/>
    </row>
    <row r="117" spans="1:11" ht="12.75">
      <c r="A117" s="200" t="s">
        <v>289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211"/>
      <c r="J118" s="211"/>
      <c r="K118" s="212"/>
    </row>
    <row r="119" spans="1:11" ht="12.75">
      <c r="A119" s="175" t="s">
        <v>8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>
      <c r="A120" s="213" t="s">
        <v>9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3" t="s">
        <v>102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1:11" ht="12.75">
      <c r="A123" s="203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</sheetData>
  <sheetProtection/>
  <protectedRanges>
    <protectedRange sqref="E3" name="Range1_1"/>
    <protectedRange sqref="G3:H3" name="Range1"/>
  </protectedRanges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5">
      <selection activeCell="A7" sqref="A7:K71"/>
    </sheetView>
  </sheetViews>
  <sheetFormatPr defaultColWidth="9.140625" defaultRowHeight="12.75"/>
  <cols>
    <col min="8" max="8" width="6.8515625" style="0" customWidth="1"/>
    <col min="10" max="10" width="10.140625" style="0" customWidth="1"/>
    <col min="11" max="11" width="10.00390625" style="0" customWidth="1"/>
  </cols>
  <sheetData>
    <row r="1" spans="1:11" ht="12.75">
      <c r="A1" s="168" t="s">
        <v>160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2.75">
      <c r="A2" s="172" t="s">
        <v>343</v>
      </c>
      <c r="B2" s="173"/>
      <c r="C2" s="173"/>
      <c r="D2" s="173"/>
      <c r="E2" s="173"/>
      <c r="F2" s="173"/>
      <c r="G2" s="173"/>
      <c r="H2" s="173"/>
      <c r="I2" s="173"/>
      <c r="J2" s="173"/>
      <c r="K2" s="171"/>
    </row>
    <row r="3" spans="1:11" ht="12.75">
      <c r="A3" s="216" t="s">
        <v>342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 customHeight="1">
      <c r="A4" s="178" t="s">
        <v>341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thickBot="1">
      <c r="A5" s="217" t="s">
        <v>61</v>
      </c>
      <c r="B5" s="217"/>
      <c r="C5" s="217"/>
      <c r="D5" s="217"/>
      <c r="E5" s="217"/>
      <c r="F5" s="217"/>
      <c r="G5" s="217"/>
      <c r="H5" s="217"/>
      <c r="I5" s="75" t="s">
        <v>290</v>
      </c>
      <c r="J5" s="77" t="s">
        <v>156</v>
      </c>
      <c r="K5" s="77" t="s">
        <v>157</v>
      </c>
    </row>
    <row r="6" spans="1:11" ht="12.75">
      <c r="A6" s="184">
        <v>1</v>
      </c>
      <c r="B6" s="184"/>
      <c r="C6" s="184"/>
      <c r="D6" s="184"/>
      <c r="E6" s="184"/>
      <c r="F6" s="184"/>
      <c r="G6" s="184"/>
      <c r="H6" s="184"/>
      <c r="I6" s="79">
        <v>2</v>
      </c>
      <c r="J6" s="78">
        <v>3</v>
      </c>
      <c r="K6" s="78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190"/>
      <c r="I7" s="6">
        <v>111</v>
      </c>
      <c r="J7" s="19">
        <f>SUM(J8:J9)</f>
        <v>526734412</v>
      </c>
      <c r="K7" s="19">
        <f>SUM(K8:K9)</f>
        <v>570415706</v>
      </c>
    </row>
    <row r="8" spans="1:11" ht="12.75">
      <c r="A8" s="191" t="s">
        <v>158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514966700</v>
      </c>
      <c r="K8" s="13">
        <v>560923953</v>
      </c>
    </row>
    <row r="9" spans="1:11" ht="12.75">
      <c r="A9" s="191" t="s">
        <v>106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11767712</v>
      </c>
      <c r="K9" s="13">
        <v>9491753</v>
      </c>
    </row>
    <row r="10" spans="1:11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514466081</v>
      </c>
      <c r="K10" s="12">
        <f>K11+K12+K16+K20+K21+K22+K25+K26</f>
        <v>560079045</v>
      </c>
    </row>
    <row r="11" spans="1:11" ht="12.75">
      <c r="A11" s="191" t="s">
        <v>107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-2344136</v>
      </c>
      <c r="K11" s="13">
        <v>1209361</v>
      </c>
    </row>
    <row r="12" spans="1:11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407941360</v>
      </c>
      <c r="K12" s="12">
        <f>SUM(K13:K15)</f>
        <v>446916748</v>
      </c>
    </row>
    <row r="13" spans="1:11" ht="12.75">
      <c r="A13" s="175" t="s">
        <v>152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313265300</v>
      </c>
      <c r="K13" s="13">
        <v>339368197</v>
      </c>
    </row>
    <row r="14" spans="1:11" ht="12.75">
      <c r="A14" s="175" t="s">
        <v>153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>
        <v>5454239</v>
      </c>
      <c r="K14" s="13">
        <v>5850597</v>
      </c>
    </row>
    <row r="15" spans="1:11" ht="12.75">
      <c r="A15" s="175" t="s">
        <v>63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89221821</v>
      </c>
      <c r="K15" s="13">
        <v>101697954</v>
      </c>
    </row>
    <row r="16" spans="1:11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63302675</v>
      </c>
      <c r="K16" s="12">
        <f>SUM(K17:K19)</f>
        <v>65724071</v>
      </c>
    </row>
    <row r="17" spans="1:11" ht="12.75">
      <c r="A17" s="175" t="s">
        <v>64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39275241</v>
      </c>
      <c r="K17" s="13">
        <v>41474536</v>
      </c>
    </row>
    <row r="18" spans="1:11" ht="12.75">
      <c r="A18" s="175" t="s">
        <v>65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14650752</v>
      </c>
      <c r="K18" s="13">
        <v>14505489</v>
      </c>
    </row>
    <row r="19" spans="1:11" ht="12.75">
      <c r="A19" s="175" t="s">
        <v>66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9376682</v>
      </c>
      <c r="K19" s="13">
        <v>9744046</v>
      </c>
    </row>
    <row r="20" spans="1:11" ht="12.75">
      <c r="A20" s="191" t="s">
        <v>108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16972075</v>
      </c>
      <c r="K20" s="13">
        <v>14263575</v>
      </c>
    </row>
    <row r="21" spans="1:11" ht="12.75">
      <c r="A21" s="191" t="s">
        <v>109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22697428</v>
      </c>
      <c r="K21" s="13">
        <v>23018803</v>
      </c>
    </row>
    <row r="22" spans="1:11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890834</v>
      </c>
      <c r="K22" s="12">
        <f>SUM(K23:K24)</f>
        <v>1265758</v>
      </c>
    </row>
    <row r="23" spans="1:11" ht="12.75">
      <c r="A23" s="175" t="s">
        <v>143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>
        <v>0</v>
      </c>
      <c r="K23" s="13">
        <v>0</v>
      </c>
    </row>
    <row r="24" spans="1:11" ht="12.75">
      <c r="A24" s="175" t="s">
        <v>144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890834</v>
      </c>
      <c r="K24" s="13">
        <v>1265758</v>
      </c>
    </row>
    <row r="25" spans="1:11" ht="12.75">
      <c r="A25" s="191" t="s">
        <v>110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0</v>
      </c>
      <c r="K25" s="13">
        <v>0</v>
      </c>
    </row>
    <row r="26" spans="1:11" ht="12.75">
      <c r="A26" s="191" t="s">
        <v>52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5005845</v>
      </c>
      <c r="K26" s="13">
        <v>7680729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11001914</v>
      </c>
      <c r="K27" s="12">
        <f>SUM(K28:K32)</f>
        <v>8779254</v>
      </c>
    </row>
    <row r="28" spans="1:11" ht="12.75">
      <c r="A28" s="191" t="s">
        <v>235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811111</v>
      </c>
      <c r="K28" s="13">
        <v>1141111</v>
      </c>
    </row>
    <row r="29" spans="1:11" ht="12.75">
      <c r="A29" s="191" t="s">
        <v>161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9002784</v>
      </c>
      <c r="K29" s="13">
        <v>6844091</v>
      </c>
    </row>
    <row r="30" spans="1:11" ht="12.75">
      <c r="A30" s="191" t="s">
        <v>145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>
        <v>0</v>
      </c>
      <c r="K30" s="13">
        <v>0</v>
      </c>
    </row>
    <row r="31" spans="1:11" ht="12.75">
      <c r="A31" s="191" t="s">
        <v>231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>
        <v>0</v>
      </c>
      <c r="K31" s="13">
        <v>0</v>
      </c>
    </row>
    <row r="32" spans="1:11" ht="12.75">
      <c r="A32" s="191" t="s">
        <v>146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>
        <v>1188019</v>
      </c>
      <c r="K32" s="13">
        <v>794052</v>
      </c>
    </row>
    <row r="33" spans="1:11" ht="12.75">
      <c r="A33" s="191" t="s">
        <v>222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13248191</v>
      </c>
      <c r="K33" s="12">
        <f>SUM(K34:K37)</f>
        <v>10103156</v>
      </c>
    </row>
    <row r="34" spans="1:11" ht="12.75">
      <c r="A34" s="191" t="s">
        <v>68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>
        <v>0</v>
      </c>
      <c r="K34" s="13">
        <v>0</v>
      </c>
    </row>
    <row r="35" spans="1:11" ht="12.75">
      <c r="A35" s="191" t="s">
        <v>67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13248191</v>
      </c>
      <c r="K35" s="13">
        <v>10103156</v>
      </c>
    </row>
    <row r="36" spans="1:11" ht="12.75">
      <c r="A36" s="191" t="s">
        <v>232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>
        <v>0</v>
      </c>
      <c r="K36" s="13">
        <v>0</v>
      </c>
    </row>
    <row r="37" spans="1:11" ht="12.75">
      <c r="A37" s="191" t="s">
        <v>69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>
        <v>0</v>
      </c>
      <c r="K37" s="13">
        <v>0</v>
      </c>
    </row>
    <row r="38" spans="1:11" ht="12.75">
      <c r="A38" s="191" t="s">
        <v>203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>
        <v>0</v>
      </c>
      <c r="K38" s="13">
        <v>0</v>
      </c>
    </row>
    <row r="39" spans="1:11" ht="12.75">
      <c r="A39" s="191" t="s">
        <v>204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>
        <v>0</v>
      </c>
      <c r="K39" s="13">
        <v>0</v>
      </c>
    </row>
    <row r="40" spans="1:11" ht="12.75">
      <c r="A40" s="191" t="s">
        <v>233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>
        <v>0</v>
      </c>
      <c r="K40" s="13">
        <v>0</v>
      </c>
    </row>
    <row r="41" spans="1:11" ht="12.75">
      <c r="A41" s="191" t="s">
        <v>234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>
        <v>0</v>
      </c>
      <c r="K41" s="13">
        <v>0</v>
      </c>
    </row>
    <row r="42" spans="1:11" ht="12.75">
      <c r="A42" s="191" t="s">
        <v>223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537736326</v>
      </c>
      <c r="K42" s="12">
        <f>K7+K27+K38+K40</f>
        <v>579194960</v>
      </c>
    </row>
    <row r="43" spans="1:11" ht="12.75">
      <c r="A43" s="191" t="s">
        <v>224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527714272</v>
      </c>
      <c r="K43" s="12">
        <f>K10+K33+K39+K41</f>
        <v>570182201</v>
      </c>
    </row>
    <row r="44" spans="1:11" ht="12.75">
      <c r="A44" s="191" t="s">
        <v>244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10022054</v>
      </c>
      <c r="K44" s="12">
        <f>K42-K43</f>
        <v>9012759</v>
      </c>
    </row>
    <row r="45" spans="1:11" ht="12.75">
      <c r="A45" s="194" t="s">
        <v>226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10022054</v>
      </c>
      <c r="K45" s="12">
        <f>IF(K42&gt;K43,K42-K43,0)</f>
        <v>9012759</v>
      </c>
    </row>
    <row r="46" spans="1:11" ht="12.75">
      <c r="A46" s="194" t="s">
        <v>227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1" t="s">
        <v>225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2170653</v>
      </c>
      <c r="K47" s="13">
        <v>1450120</v>
      </c>
    </row>
    <row r="48" spans="1:11" ht="12.75">
      <c r="A48" s="191" t="s">
        <v>245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7851401</v>
      </c>
      <c r="K48" s="12">
        <f>K44-K47</f>
        <v>7562639</v>
      </c>
    </row>
    <row r="49" spans="1:11" ht="12.75">
      <c r="A49" s="194" t="s">
        <v>200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7851401</v>
      </c>
      <c r="K49" s="12">
        <f>IF(K48&gt;0,K48,0)</f>
        <v>7562639</v>
      </c>
    </row>
    <row r="50" spans="1:11" ht="12.75">
      <c r="A50" s="223" t="s">
        <v>228</v>
      </c>
      <c r="B50" s="224"/>
      <c r="C50" s="224"/>
      <c r="D50" s="224"/>
      <c r="E50" s="224"/>
      <c r="F50" s="224"/>
      <c r="G50" s="224"/>
      <c r="H50" s="225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200" t="s">
        <v>120</v>
      </c>
      <c r="B51" s="208"/>
      <c r="C51" s="208"/>
      <c r="D51" s="208"/>
      <c r="E51" s="208"/>
      <c r="F51" s="208"/>
      <c r="G51" s="208"/>
      <c r="H51" s="208"/>
      <c r="I51" s="221"/>
      <c r="J51" s="221"/>
      <c r="K51" s="222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211"/>
      <c r="J52" s="211"/>
      <c r="K52" s="212"/>
    </row>
    <row r="53" spans="1:11" ht="12.75">
      <c r="A53" s="218" t="s">
        <v>242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/>
      <c r="K53" s="13"/>
    </row>
    <row r="54" spans="1:11" ht="12.75">
      <c r="A54" s="218" t="s">
        <v>243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>
      <c r="A55" s="200" t="s">
        <v>197</v>
      </c>
      <c r="B55" s="208"/>
      <c r="C55" s="208"/>
      <c r="D55" s="208"/>
      <c r="E55" s="208"/>
      <c r="F55" s="208"/>
      <c r="G55" s="208"/>
      <c r="H55" s="208"/>
      <c r="I55" s="221"/>
      <c r="J55" s="221"/>
      <c r="K55" s="222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190"/>
      <c r="I56" s="20">
        <v>157</v>
      </c>
      <c r="J56" s="11">
        <v>7851401</v>
      </c>
      <c r="K56" s="11">
        <v>7562639</v>
      </c>
    </row>
    <row r="57" spans="1:11" ht="12.75">
      <c r="A57" s="191" t="s">
        <v>229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33874</v>
      </c>
      <c r="K57" s="12">
        <f>SUM(K58:K64)</f>
        <v>-5108211</v>
      </c>
    </row>
    <row r="58" spans="1:11" ht="12.75">
      <c r="A58" s="191" t="s">
        <v>236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237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>
        <v>-461710</v>
      </c>
      <c r="K59" s="13">
        <v>-857467</v>
      </c>
    </row>
    <row r="60" spans="1:11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>
        <v>495584</v>
      </c>
      <c r="K60" s="13">
        <v>-4250744</v>
      </c>
    </row>
    <row r="61" spans="1:11" ht="12.75">
      <c r="A61" s="191" t="s">
        <v>238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>
      <c r="A62" s="191" t="s">
        <v>239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240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241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230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>
        <v>6775</v>
      </c>
      <c r="K65" s="13">
        <v>-1021642</v>
      </c>
    </row>
    <row r="66" spans="1:11" ht="12.75">
      <c r="A66" s="191" t="s">
        <v>201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27099</v>
      </c>
      <c r="K66" s="12">
        <f>K57-K65</f>
        <v>-4086569</v>
      </c>
    </row>
    <row r="67" spans="1:11" ht="12.75">
      <c r="A67" s="191" t="s">
        <v>202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7">
        <f>J56+J66</f>
        <v>7878500</v>
      </c>
      <c r="K67" s="17">
        <f>K56+K66</f>
        <v>3476070</v>
      </c>
    </row>
    <row r="68" spans="1:11" ht="12.75">
      <c r="A68" s="200" t="s">
        <v>196</v>
      </c>
      <c r="B68" s="208"/>
      <c r="C68" s="208"/>
      <c r="D68" s="208"/>
      <c r="E68" s="208"/>
      <c r="F68" s="208"/>
      <c r="G68" s="208"/>
      <c r="H68" s="208"/>
      <c r="I68" s="221"/>
      <c r="J68" s="221"/>
      <c r="K68" s="222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211"/>
      <c r="J69" s="211"/>
      <c r="K69" s="212"/>
    </row>
    <row r="70" spans="1:11" ht="12.75">
      <c r="A70" s="218" t="s">
        <v>242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/>
      <c r="K70" s="13"/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protectedRanges>
    <protectedRange sqref="E3" name="Range1_1"/>
    <protectedRange sqref="G3:H3" name="Range1"/>
  </protectedRanges>
  <mergeCells count="72"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30:H30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4:H24"/>
    <mergeCell ref="A25:H25"/>
    <mergeCell ref="A26:H26"/>
    <mergeCell ref="A27:H27"/>
    <mergeCell ref="A28:H28"/>
    <mergeCell ref="A29:H29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6:H6"/>
    <mergeCell ref="A9:H9"/>
    <mergeCell ref="A10:H10"/>
    <mergeCell ref="A11:H11"/>
    <mergeCell ref="A12:H12"/>
    <mergeCell ref="A13:H13"/>
    <mergeCell ref="A3:K3"/>
    <mergeCell ref="A15:H15"/>
    <mergeCell ref="A16:H16"/>
    <mergeCell ref="A7:H7"/>
    <mergeCell ref="A8:H8"/>
    <mergeCell ref="A1:J1"/>
    <mergeCell ref="K1:K2"/>
    <mergeCell ref="A2:J2"/>
    <mergeCell ref="A4:K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6">
      <selection activeCell="A1" sqref="A1:K53"/>
    </sheetView>
  </sheetViews>
  <sheetFormatPr defaultColWidth="9.140625" defaultRowHeight="12.75"/>
  <cols>
    <col min="9" max="9" width="8.421875" style="0" customWidth="1"/>
    <col min="11" max="11" width="10.140625" style="0" customWidth="1"/>
  </cols>
  <sheetData>
    <row r="1" spans="1:11" ht="12.75">
      <c r="A1" s="229" t="s">
        <v>170</v>
      </c>
      <c r="B1" s="230"/>
      <c r="C1" s="230"/>
      <c r="D1" s="230"/>
      <c r="E1" s="230"/>
      <c r="F1" s="230"/>
      <c r="G1" s="230"/>
      <c r="H1" s="230"/>
      <c r="I1" s="230"/>
      <c r="J1" s="231"/>
      <c r="K1" s="170"/>
    </row>
    <row r="2" spans="1:11" ht="12.75">
      <c r="A2" s="233" t="s">
        <v>343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216" t="s">
        <v>342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 customHeight="1">
      <c r="A4" s="178" t="s">
        <v>341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81" t="s">
        <v>290</v>
      </c>
      <c r="J5" s="82" t="s">
        <v>156</v>
      </c>
      <c r="K5" s="82" t="s">
        <v>157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83">
        <v>2</v>
      </c>
      <c r="J6" s="84" t="s">
        <v>294</v>
      </c>
      <c r="K6" s="84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75" t="s">
        <v>40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7851401</v>
      </c>
      <c r="K8" s="13">
        <v>7562639</v>
      </c>
    </row>
    <row r="9" spans="1:11" ht="12.75">
      <c r="A9" s="175" t="s">
        <v>41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16972074</v>
      </c>
      <c r="K9" s="13">
        <v>14263575</v>
      </c>
    </row>
    <row r="10" spans="1:11" ht="12.75">
      <c r="A10" s="175" t="s">
        <v>42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25221243</v>
      </c>
      <c r="K10" s="13">
        <v>14087777</v>
      </c>
    </row>
    <row r="11" spans="1:11" ht="12.75">
      <c r="A11" s="175" t="s">
        <v>43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74686</v>
      </c>
      <c r="K11" s="13">
        <v>4664176</v>
      </c>
    </row>
    <row r="12" spans="1:11" ht="12.75">
      <c r="A12" s="175" t="s">
        <v>44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0</v>
      </c>
      <c r="K12" s="13">
        <v>5715468</v>
      </c>
    </row>
    <row r="13" spans="1:11" ht="12.75">
      <c r="A13" s="175" t="s">
        <v>53</v>
      </c>
      <c r="B13" s="176"/>
      <c r="C13" s="176"/>
      <c r="D13" s="176"/>
      <c r="E13" s="176"/>
      <c r="F13" s="176"/>
      <c r="G13" s="176"/>
      <c r="H13" s="176"/>
      <c r="I13" s="4">
        <v>6</v>
      </c>
      <c r="J13" s="8">
        <v>51234</v>
      </c>
      <c r="K13" s="13">
        <v>120902</v>
      </c>
    </row>
    <row r="14" spans="1:11" ht="12.75">
      <c r="A14" s="191" t="s">
        <v>163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50170638</v>
      </c>
      <c r="K14" s="12">
        <f>SUM(K8:K13)</f>
        <v>46414537</v>
      </c>
    </row>
    <row r="15" spans="1:11" ht="12.75">
      <c r="A15" s="175" t="s">
        <v>54</v>
      </c>
      <c r="B15" s="176"/>
      <c r="C15" s="176"/>
      <c r="D15" s="176"/>
      <c r="E15" s="176"/>
      <c r="F15" s="176"/>
      <c r="G15" s="176"/>
      <c r="H15" s="176"/>
      <c r="I15" s="4">
        <v>8</v>
      </c>
      <c r="J15" s="8">
        <v>0</v>
      </c>
      <c r="K15" s="13">
        <v>0</v>
      </c>
    </row>
    <row r="16" spans="1:11" ht="12.75">
      <c r="A16" s="175" t="s">
        <v>55</v>
      </c>
      <c r="B16" s="176"/>
      <c r="C16" s="176"/>
      <c r="D16" s="176"/>
      <c r="E16" s="176"/>
      <c r="F16" s="176"/>
      <c r="G16" s="176"/>
      <c r="H16" s="176"/>
      <c r="I16" s="4">
        <v>9</v>
      </c>
      <c r="J16" s="8">
        <v>0</v>
      </c>
      <c r="K16" s="13">
        <v>0</v>
      </c>
    </row>
    <row r="17" spans="1:11" ht="12.75">
      <c r="A17" s="175" t="s">
        <v>56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>
        <v>5318162</v>
      </c>
      <c r="K17" s="13">
        <v>0</v>
      </c>
    </row>
    <row r="18" spans="1:11" ht="12.75">
      <c r="A18" s="175" t="s">
        <v>57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>
        <v>1809207</v>
      </c>
      <c r="K18" s="13">
        <v>7656725</v>
      </c>
    </row>
    <row r="19" spans="1:11" ht="12.75">
      <c r="A19" s="191" t="s">
        <v>164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7127369</v>
      </c>
      <c r="K19" s="12">
        <f>SUM(K15:K18)</f>
        <v>7656725</v>
      </c>
    </row>
    <row r="20" spans="1:11" ht="12.75">
      <c r="A20" s="191" t="s">
        <v>36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43043269</v>
      </c>
      <c r="K20" s="12">
        <f>IF(K14&gt;K19,K14-K19,0)</f>
        <v>38757812</v>
      </c>
    </row>
    <row r="21" spans="1:11" ht="12.75">
      <c r="A21" s="191" t="s">
        <v>37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75" t="s">
        <v>185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92694</v>
      </c>
      <c r="K23" s="13">
        <v>17392</v>
      </c>
    </row>
    <row r="24" spans="1:11" ht="12.75">
      <c r="A24" s="175" t="s">
        <v>186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>
        <v>0</v>
      </c>
      <c r="K24" s="13">
        <v>0</v>
      </c>
    </row>
    <row r="25" spans="1:11" ht="12.75">
      <c r="A25" s="175" t="s">
        <v>187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>
        <v>3335811</v>
      </c>
      <c r="K25" s="13">
        <v>3088027</v>
      </c>
    </row>
    <row r="26" spans="1:11" ht="12.75">
      <c r="A26" s="175" t="s">
        <v>188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>
        <v>949547</v>
      </c>
      <c r="K26" s="13">
        <v>1121914</v>
      </c>
    </row>
    <row r="27" spans="1:11" ht="12.75">
      <c r="A27" s="175" t="s">
        <v>189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>
        <v>57150405</v>
      </c>
      <c r="K27" s="13">
        <v>22285915</v>
      </c>
    </row>
    <row r="28" spans="1:11" ht="12.75">
      <c r="A28" s="191" t="s">
        <v>174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61528457</v>
      </c>
      <c r="K28" s="12">
        <f>SUM(K23:K27)</f>
        <v>26513248</v>
      </c>
    </row>
    <row r="29" spans="1:11" ht="12.75">
      <c r="A29" s="175" t="s">
        <v>121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>
        <v>7377848</v>
      </c>
      <c r="K29" s="13">
        <v>19902593</v>
      </c>
    </row>
    <row r="30" spans="1:11" ht="12.75">
      <c r="A30" s="175" t="s">
        <v>122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>
        <v>45098257</v>
      </c>
      <c r="K30" s="13">
        <v>1244410</v>
      </c>
    </row>
    <row r="31" spans="1:11" ht="12.75">
      <c r="A31" s="175" t="s">
        <v>16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>
        <v>28733364</v>
      </c>
      <c r="K31" s="13">
        <v>83801883</v>
      </c>
    </row>
    <row r="32" spans="1:11" ht="12.75">
      <c r="A32" s="191" t="s">
        <v>5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81209469</v>
      </c>
      <c r="K32" s="12">
        <f>SUM(K29:K31)</f>
        <v>104948886</v>
      </c>
    </row>
    <row r="33" spans="1:11" ht="12.75">
      <c r="A33" s="191" t="s">
        <v>38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1" t="s">
        <v>39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19681012</v>
      </c>
      <c r="K34" s="12">
        <f>IF(K32&gt;K28,K32-K28,0)</f>
        <v>78435638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75" t="s">
        <v>180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>
        <v>0</v>
      </c>
      <c r="K36" s="13">
        <v>0</v>
      </c>
    </row>
    <row r="37" spans="1:11" ht="12.75">
      <c r="A37" s="175" t="s">
        <v>29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20434604</v>
      </c>
      <c r="K37" s="13">
        <v>144442374</v>
      </c>
    </row>
    <row r="38" spans="1:11" ht="12.75">
      <c r="A38" s="175" t="s">
        <v>30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>
        <v>0</v>
      </c>
      <c r="K38" s="13">
        <v>0</v>
      </c>
    </row>
    <row r="39" spans="1:11" ht="12.75">
      <c r="A39" s="191" t="s">
        <v>70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20434604</v>
      </c>
      <c r="K39" s="12">
        <f>SUM(K36:K38)</f>
        <v>144442374</v>
      </c>
    </row>
    <row r="40" spans="1:11" ht="12.75">
      <c r="A40" s="175" t="s">
        <v>31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48104288</v>
      </c>
      <c r="K40" s="13">
        <v>64062325</v>
      </c>
    </row>
    <row r="41" spans="1:11" ht="12.75">
      <c r="A41" s="175" t="s">
        <v>32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>
        <v>0</v>
      </c>
      <c r="K41" s="13">
        <v>0</v>
      </c>
    </row>
    <row r="42" spans="1:11" ht="12.75">
      <c r="A42" s="175" t="s">
        <v>33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>
        <v>1465034</v>
      </c>
      <c r="K42" s="13">
        <v>1291135</v>
      </c>
    </row>
    <row r="43" spans="1:11" ht="12.75">
      <c r="A43" s="175" t="s">
        <v>34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>
        <v>0</v>
      </c>
      <c r="K43" s="13">
        <v>0</v>
      </c>
    </row>
    <row r="44" spans="1:11" ht="12.75">
      <c r="A44" s="175" t="s">
        <v>35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>
        <v>0</v>
      </c>
      <c r="K44" s="13">
        <v>0</v>
      </c>
    </row>
    <row r="45" spans="1:11" ht="12.75">
      <c r="A45" s="191" t="s">
        <v>71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49569322</v>
      </c>
      <c r="K45" s="12">
        <f>SUM(K40:K44)</f>
        <v>65353460</v>
      </c>
    </row>
    <row r="46" spans="1:11" ht="12.75">
      <c r="A46" s="191" t="s">
        <v>17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0</v>
      </c>
      <c r="K46" s="12">
        <f>IF(K39&gt;K45,K39-K45,0)</f>
        <v>79088914</v>
      </c>
    </row>
    <row r="47" spans="1:11" ht="12.75">
      <c r="A47" s="191" t="s">
        <v>18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29134718</v>
      </c>
      <c r="K47" s="12">
        <f>IF(K45&gt;K39,K45-K39,0)</f>
        <v>0</v>
      </c>
    </row>
    <row r="48" spans="1:11" ht="12.75">
      <c r="A48" s="175" t="s">
        <v>72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39411088</v>
      </c>
    </row>
    <row r="49" spans="1:11" ht="12.75">
      <c r="A49" s="175" t="s">
        <v>73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5772461</v>
      </c>
      <c r="K49" s="12">
        <f>IF(K21-K20+K34-K33+K47-K46&gt;0,K21-K20+K34-K33+K47-K46,0)</f>
        <v>0</v>
      </c>
    </row>
    <row r="50" spans="1:11" ht="12.75">
      <c r="A50" s="175" t="s">
        <v>167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9003704</v>
      </c>
      <c r="K50" s="13">
        <v>3231243</v>
      </c>
    </row>
    <row r="51" spans="1:11" ht="12.75">
      <c r="A51" s="175" t="s">
        <v>182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>
        <v>43043269</v>
      </c>
      <c r="K51" s="13">
        <v>117846726</v>
      </c>
    </row>
    <row r="52" spans="1:11" ht="12.75">
      <c r="A52" s="175" t="s">
        <v>183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48815730</v>
      </c>
      <c r="K52" s="13">
        <v>78435638</v>
      </c>
    </row>
    <row r="53" spans="1:11" ht="12.75">
      <c r="A53" s="213" t="s">
        <v>184</v>
      </c>
      <c r="B53" s="214"/>
      <c r="C53" s="214"/>
      <c r="D53" s="214"/>
      <c r="E53" s="214"/>
      <c r="F53" s="214"/>
      <c r="G53" s="214"/>
      <c r="H53" s="214"/>
      <c r="I53" s="7">
        <v>44</v>
      </c>
      <c r="J53" s="10">
        <f>J50+J51-J52</f>
        <v>3231243</v>
      </c>
      <c r="K53" s="17">
        <f>K50+K51-K52</f>
        <v>42642331</v>
      </c>
    </row>
  </sheetData>
  <sheetProtection/>
  <protectedRanges>
    <protectedRange sqref="E3" name="Range1_1"/>
    <protectedRange sqref="G3:H3" name="Range1"/>
  </protectedRanges>
  <mergeCells count="54">
    <mergeCell ref="A53:H53"/>
    <mergeCell ref="A49:H49"/>
    <mergeCell ref="A50:H50"/>
    <mergeCell ref="A51:H51"/>
    <mergeCell ref="A52:H52"/>
    <mergeCell ref="A3:K3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29" t="s">
        <v>205</v>
      </c>
      <c r="B1" s="230"/>
      <c r="C1" s="230"/>
      <c r="D1" s="230"/>
      <c r="E1" s="230"/>
      <c r="F1" s="230"/>
      <c r="G1" s="230"/>
      <c r="H1" s="230"/>
      <c r="I1" s="230"/>
      <c r="J1" s="231"/>
      <c r="K1" s="241"/>
    </row>
    <row r="2" spans="1:11" ht="12.75">
      <c r="A2" s="233" t="s">
        <v>6</v>
      </c>
      <c r="B2" s="234"/>
      <c r="C2" s="234"/>
      <c r="D2" s="234"/>
      <c r="E2" s="234"/>
      <c r="F2" s="234"/>
      <c r="G2" s="234"/>
      <c r="H2" s="234"/>
      <c r="I2" s="234"/>
      <c r="J2" s="231"/>
      <c r="K2" s="232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2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81" t="s">
        <v>290</v>
      </c>
      <c r="J5" s="82" t="s">
        <v>156</v>
      </c>
      <c r="K5" s="82" t="s">
        <v>157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83">
        <v>2</v>
      </c>
      <c r="J6" s="84" t="s">
        <v>294</v>
      </c>
      <c r="K6" s="84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75" t="s">
        <v>207</v>
      </c>
      <c r="B8" s="176"/>
      <c r="C8" s="176"/>
      <c r="D8" s="176"/>
      <c r="E8" s="176"/>
      <c r="F8" s="176"/>
      <c r="G8" s="176"/>
      <c r="H8" s="176"/>
      <c r="I8" s="4">
        <v>1</v>
      </c>
      <c r="J8" s="8"/>
      <c r="K8" s="13"/>
    </row>
    <row r="9" spans="1:11" ht="12.75">
      <c r="A9" s="175" t="s">
        <v>125</v>
      </c>
      <c r="B9" s="176"/>
      <c r="C9" s="176"/>
      <c r="D9" s="176"/>
      <c r="E9" s="176"/>
      <c r="F9" s="176"/>
      <c r="G9" s="176"/>
      <c r="H9" s="176"/>
      <c r="I9" s="4">
        <v>2</v>
      </c>
      <c r="J9" s="8"/>
      <c r="K9" s="13"/>
    </row>
    <row r="10" spans="1:11" ht="12.75">
      <c r="A10" s="175" t="s">
        <v>126</v>
      </c>
      <c r="B10" s="176"/>
      <c r="C10" s="176"/>
      <c r="D10" s="176"/>
      <c r="E10" s="176"/>
      <c r="F10" s="176"/>
      <c r="G10" s="176"/>
      <c r="H10" s="176"/>
      <c r="I10" s="4">
        <v>3</v>
      </c>
      <c r="J10" s="8"/>
      <c r="K10" s="13"/>
    </row>
    <row r="11" spans="1:11" ht="12.75">
      <c r="A11" s="175" t="s">
        <v>127</v>
      </c>
      <c r="B11" s="176"/>
      <c r="C11" s="176"/>
      <c r="D11" s="176"/>
      <c r="E11" s="176"/>
      <c r="F11" s="176"/>
      <c r="G11" s="176"/>
      <c r="H11" s="176"/>
      <c r="I11" s="4">
        <v>4</v>
      </c>
      <c r="J11" s="8"/>
      <c r="K11" s="13"/>
    </row>
    <row r="12" spans="1:11" ht="12.75">
      <c r="A12" s="175" t="s">
        <v>128</v>
      </c>
      <c r="B12" s="176"/>
      <c r="C12" s="176"/>
      <c r="D12" s="176"/>
      <c r="E12" s="176"/>
      <c r="F12" s="176"/>
      <c r="G12" s="176"/>
      <c r="H12" s="176"/>
      <c r="I12" s="4">
        <v>5</v>
      </c>
      <c r="J12" s="8"/>
      <c r="K12" s="13"/>
    </row>
    <row r="13" spans="1:11" ht="12.75">
      <c r="A13" s="191" t="s">
        <v>206</v>
      </c>
      <c r="B13" s="192"/>
      <c r="C13" s="192"/>
      <c r="D13" s="192"/>
      <c r="E13" s="192"/>
      <c r="F13" s="192"/>
      <c r="G13" s="192"/>
      <c r="H13" s="19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5" t="s">
        <v>129</v>
      </c>
      <c r="B14" s="176"/>
      <c r="C14" s="176"/>
      <c r="D14" s="176"/>
      <c r="E14" s="176"/>
      <c r="F14" s="176"/>
      <c r="G14" s="176"/>
      <c r="H14" s="176"/>
      <c r="I14" s="4">
        <v>7</v>
      </c>
      <c r="J14" s="8"/>
      <c r="K14" s="13"/>
    </row>
    <row r="15" spans="1:11" ht="12.75">
      <c r="A15" s="175" t="s">
        <v>130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/>
    </row>
    <row r="16" spans="1:11" ht="12.75">
      <c r="A16" s="175" t="s">
        <v>131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/>
    </row>
    <row r="17" spans="1:11" ht="12.75">
      <c r="A17" s="175" t="s">
        <v>132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133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/>
      <c r="K18" s="13"/>
    </row>
    <row r="19" spans="1:11" ht="12.75">
      <c r="A19" s="175" t="s">
        <v>134</v>
      </c>
      <c r="B19" s="176"/>
      <c r="C19" s="176"/>
      <c r="D19" s="176"/>
      <c r="E19" s="176"/>
      <c r="F19" s="176"/>
      <c r="G19" s="176"/>
      <c r="H19" s="176"/>
      <c r="I19" s="4">
        <v>12</v>
      </c>
      <c r="J19" s="8"/>
      <c r="K19" s="13"/>
    </row>
    <row r="20" spans="1:11" ht="12.75">
      <c r="A20" s="191" t="s">
        <v>47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1" t="s">
        <v>111</v>
      </c>
      <c r="B21" s="245"/>
      <c r="C21" s="245"/>
      <c r="D21" s="245"/>
      <c r="E21" s="245"/>
      <c r="F21" s="245"/>
      <c r="G21" s="245"/>
      <c r="H21" s="24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7" t="s">
        <v>112</v>
      </c>
      <c r="B22" s="247"/>
      <c r="C22" s="247"/>
      <c r="D22" s="247"/>
      <c r="E22" s="247"/>
      <c r="F22" s="247"/>
      <c r="G22" s="247"/>
      <c r="H22" s="24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75" t="s">
        <v>171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>
      <c r="A25" s="175" t="s">
        <v>172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48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>
      <c r="A27" s="175" t="s">
        <v>49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>
      <c r="A28" s="175" t="s">
        <v>173</v>
      </c>
      <c r="B28" s="176"/>
      <c r="C28" s="176"/>
      <c r="D28" s="176"/>
      <c r="E28" s="176"/>
      <c r="F28" s="176"/>
      <c r="G28" s="176"/>
      <c r="H28" s="176"/>
      <c r="I28" s="4">
        <v>20</v>
      </c>
      <c r="J28" s="8"/>
      <c r="K28" s="13"/>
    </row>
    <row r="29" spans="1:11" ht="12.75">
      <c r="A29" s="191" t="s">
        <v>119</v>
      </c>
      <c r="B29" s="192"/>
      <c r="C29" s="192"/>
      <c r="D29" s="192"/>
      <c r="E29" s="192"/>
      <c r="F29" s="192"/>
      <c r="G29" s="192"/>
      <c r="H29" s="19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5" t="s">
        <v>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3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>
      <c r="A32" s="175" t="s">
        <v>4</v>
      </c>
      <c r="B32" s="176"/>
      <c r="C32" s="176"/>
      <c r="D32" s="176"/>
      <c r="E32" s="176"/>
      <c r="F32" s="176"/>
      <c r="G32" s="176"/>
      <c r="H32" s="176"/>
      <c r="I32" s="4">
        <v>24</v>
      </c>
      <c r="J32" s="8"/>
      <c r="K32" s="13"/>
    </row>
    <row r="33" spans="1:11" ht="12.75">
      <c r="A33" s="191" t="s">
        <v>50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1" t="s">
        <v>113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1" t="s">
        <v>114</v>
      </c>
      <c r="B35" s="192"/>
      <c r="C35" s="192"/>
      <c r="D35" s="192"/>
      <c r="E35" s="192"/>
      <c r="F35" s="192"/>
      <c r="G35" s="192"/>
      <c r="H35" s="19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75" t="s">
        <v>180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/>
      <c r="K37" s="13"/>
    </row>
    <row r="38" spans="1:11" ht="12.75">
      <c r="A38" s="175" t="s">
        <v>29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75" t="s">
        <v>30</v>
      </c>
      <c r="B39" s="176"/>
      <c r="C39" s="176"/>
      <c r="D39" s="176"/>
      <c r="E39" s="176"/>
      <c r="F39" s="176"/>
      <c r="G39" s="176"/>
      <c r="H39" s="176"/>
      <c r="I39" s="4">
        <v>30</v>
      </c>
      <c r="J39" s="8"/>
      <c r="K39" s="13"/>
    </row>
    <row r="40" spans="1:11" ht="12.75">
      <c r="A40" s="191" t="s">
        <v>51</v>
      </c>
      <c r="B40" s="192"/>
      <c r="C40" s="192"/>
      <c r="D40" s="192"/>
      <c r="E40" s="192"/>
      <c r="F40" s="192"/>
      <c r="G40" s="192"/>
      <c r="H40" s="19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5" t="s">
        <v>31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32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/>
    </row>
    <row r="43" spans="1:11" ht="12.75">
      <c r="A43" s="175" t="s">
        <v>33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/>
      <c r="K43" s="13"/>
    </row>
    <row r="44" spans="1:11" ht="12.75">
      <c r="A44" s="175" t="s">
        <v>34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75" t="s">
        <v>35</v>
      </c>
      <c r="B45" s="176"/>
      <c r="C45" s="176"/>
      <c r="D45" s="176"/>
      <c r="E45" s="176"/>
      <c r="F45" s="176"/>
      <c r="G45" s="176"/>
      <c r="H45" s="176"/>
      <c r="I45" s="4">
        <v>36</v>
      </c>
      <c r="J45" s="8"/>
      <c r="K45" s="13"/>
    </row>
    <row r="46" spans="1:11" ht="12.75">
      <c r="A46" s="191" t="s">
        <v>154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1" t="s">
        <v>168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1" t="s">
        <v>169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1" t="s">
        <v>155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1" t="s">
        <v>15</v>
      </c>
      <c r="B50" s="192"/>
      <c r="C50" s="192"/>
      <c r="D50" s="192"/>
      <c r="E50" s="192"/>
      <c r="F50" s="192"/>
      <c r="G50" s="192"/>
      <c r="H50" s="19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1" t="s">
        <v>167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/>
      <c r="K51" s="13"/>
    </row>
    <row r="52" spans="1:11" ht="12.75">
      <c r="A52" s="191" t="s">
        <v>182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/>
    </row>
    <row r="53" spans="1:11" ht="12.75">
      <c r="A53" s="191" t="s">
        <v>183</v>
      </c>
      <c r="B53" s="192"/>
      <c r="C53" s="192"/>
      <c r="D53" s="192"/>
      <c r="E53" s="192"/>
      <c r="F53" s="192"/>
      <c r="G53" s="192"/>
      <c r="H53" s="192"/>
      <c r="I53" s="4">
        <v>44</v>
      </c>
      <c r="J53" s="8"/>
      <c r="K53" s="13"/>
    </row>
    <row r="54" spans="1:11" ht="12.75">
      <c r="A54" s="197" t="s">
        <v>184</v>
      </c>
      <c r="B54" s="198"/>
      <c r="C54" s="198"/>
      <c r="D54" s="198"/>
      <c r="E54" s="198"/>
      <c r="F54" s="198"/>
      <c r="G54" s="198"/>
      <c r="H54" s="198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5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4" width="9.140625" style="92" customWidth="1"/>
    <col min="5" max="5" width="10.28125" style="92" bestFit="1" customWidth="1"/>
    <col min="6" max="7" width="9.140625" style="92" customWidth="1"/>
    <col min="8" max="8" width="5.421875" style="92" customWidth="1"/>
    <col min="9" max="9" width="9.140625" style="92" customWidth="1"/>
    <col min="10" max="11" width="9.8515625" style="92" bestFit="1" customWidth="1"/>
    <col min="12" max="16384" width="9.140625" style="92" customWidth="1"/>
  </cols>
  <sheetData>
    <row r="1" spans="1:12" ht="12.75">
      <c r="A1" s="251" t="s">
        <v>292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91"/>
    </row>
    <row r="2" spans="1:12" ht="15.75">
      <c r="A2" s="89"/>
      <c r="B2" s="90"/>
      <c r="C2" s="265" t="s">
        <v>293</v>
      </c>
      <c r="D2" s="265"/>
      <c r="E2" s="94">
        <v>40544</v>
      </c>
      <c r="F2" s="93" t="s">
        <v>258</v>
      </c>
      <c r="G2" s="266">
        <v>40908</v>
      </c>
      <c r="H2" s="267"/>
      <c r="I2" s="90"/>
      <c r="J2" s="90"/>
      <c r="K2" s="90"/>
      <c r="L2" s="95"/>
    </row>
    <row r="3" spans="1:12" ht="12.75">
      <c r="A3" s="216" t="s">
        <v>342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95"/>
    </row>
    <row r="4" spans="1:12" ht="12.75">
      <c r="A4" s="178" t="s">
        <v>341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  <c r="L4" s="95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96" t="s">
        <v>316</v>
      </c>
      <c r="J5" s="97" t="s">
        <v>156</v>
      </c>
      <c r="K5" s="9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99">
        <v>2</v>
      </c>
      <c r="J6" s="98" t="s">
        <v>294</v>
      </c>
      <c r="K6" s="98" t="s">
        <v>295</v>
      </c>
    </row>
    <row r="7" spans="1:11" ht="12.75">
      <c r="A7" s="253" t="s">
        <v>296</v>
      </c>
      <c r="B7" s="254"/>
      <c r="C7" s="254"/>
      <c r="D7" s="254"/>
      <c r="E7" s="254"/>
      <c r="F7" s="254"/>
      <c r="G7" s="254"/>
      <c r="H7" s="254"/>
      <c r="I7" s="100">
        <v>1</v>
      </c>
      <c r="J7" s="101">
        <v>197569200</v>
      </c>
      <c r="K7" s="101">
        <v>197569200</v>
      </c>
    </row>
    <row r="8" spans="1:11" ht="12.75">
      <c r="A8" s="253" t="s">
        <v>297</v>
      </c>
      <c r="B8" s="254"/>
      <c r="C8" s="254"/>
      <c r="D8" s="254"/>
      <c r="E8" s="254"/>
      <c r="F8" s="254"/>
      <c r="G8" s="254"/>
      <c r="H8" s="254"/>
      <c r="I8" s="100">
        <v>2</v>
      </c>
      <c r="J8" s="102">
        <v>215962</v>
      </c>
      <c r="K8" s="102">
        <v>215962</v>
      </c>
    </row>
    <row r="9" spans="1:11" ht="12.75">
      <c r="A9" s="253" t="s">
        <v>298</v>
      </c>
      <c r="B9" s="254"/>
      <c r="C9" s="254"/>
      <c r="D9" s="254"/>
      <c r="E9" s="254"/>
      <c r="F9" s="254"/>
      <c r="G9" s="254"/>
      <c r="H9" s="254"/>
      <c r="I9" s="100">
        <v>3</v>
      </c>
      <c r="J9" s="102">
        <v>128214073</v>
      </c>
      <c r="K9" s="102">
        <v>136065474</v>
      </c>
    </row>
    <row r="10" spans="1:11" ht="12.75">
      <c r="A10" s="253" t="s">
        <v>299</v>
      </c>
      <c r="B10" s="254"/>
      <c r="C10" s="254"/>
      <c r="D10" s="254"/>
      <c r="E10" s="254"/>
      <c r="F10" s="254"/>
      <c r="G10" s="254"/>
      <c r="H10" s="254"/>
      <c r="I10" s="100">
        <v>4</v>
      </c>
      <c r="J10" s="102">
        <v>0</v>
      </c>
      <c r="K10" s="102">
        <v>0</v>
      </c>
    </row>
    <row r="11" spans="1:11" ht="12.75">
      <c r="A11" s="253" t="s">
        <v>300</v>
      </c>
      <c r="B11" s="254"/>
      <c r="C11" s="254"/>
      <c r="D11" s="254"/>
      <c r="E11" s="254"/>
      <c r="F11" s="254"/>
      <c r="G11" s="254"/>
      <c r="H11" s="254"/>
      <c r="I11" s="100">
        <v>5</v>
      </c>
      <c r="J11" s="102">
        <v>7851401</v>
      </c>
      <c r="K11" s="102">
        <v>7562639</v>
      </c>
    </row>
    <row r="12" spans="1:11" ht="12.75">
      <c r="A12" s="253" t="s">
        <v>301</v>
      </c>
      <c r="B12" s="254"/>
      <c r="C12" s="254"/>
      <c r="D12" s="254"/>
      <c r="E12" s="254"/>
      <c r="F12" s="254"/>
      <c r="G12" s="254"/>
      <c r="H12" s="254"/>
      <c r="I12" s="100">
        <v>6</v>
      </c>
      <c r="J12" s="102">
        <v>1682465</v>
      </c>
      <c r="K12" s="102">
        <v>996491</v>
      </c>
    </row>
    <row r="13" spans="1:11" ht="12.75">
      <c r="A13" s="253" t="s">
        <v>302</v>
      </c>
      <c r="B13" s="254"/>
      <c r="C13" s="254"/>
      <c r="D13" s="254"/>
      <c r="E13" s="254"/>
      <c r="F13" s="254"/>
      <c r="G13" s="254"/>
      <c r="H13" s="254"/>
      <c r="I13" s="100">
        <v>7</v>
      </c>
      <c r="J13" s="102">
        <v>0</v>
      </c>
      <c r="K13" s="102">
        <v>0</v>
      </c>
    </row>
    <row r="14" spans="1:11" ht="12.75">
      <c r="A14" s="253" t="s">
        <v>303</v>
      </c>
      <c r="B14" s="254"/>
      <c r="C14" s="254"/>
      <c r="D14" s="254"/>
      <c r="E14" s="254"/>
      <c r="F14" s="254"/>
      <c r="G14" s="254"/>
      <c r="H14" s="254"/>
      <c r="I14" s="100">
        <v>8</v>
      </c>
      <c r="J14" s="102">
        <v>-23856837</v>
      </c>
      <c r="K14" s="102">
        <v>-27257432</v>
      </c>
    </row>
    <row r="15" spans="1:11" ht="12.75">
      <c r="A15" s="253" t="s">
        <v>304</v>
      </c>
      <c r="B15" s="254"/>
      <c r="C15" s="254"/>
      <c r="D15" s="254"/>
      <c r="E15" s="254"/>
      <c r="F15" s="254"/>
      <c r="G15" s="254"/>
      <c r="H15" s="254"/>
      <c r="I15" s="100">
        <v>9</v>
      </c>
      <c r="J15" s="102">
        <v>0</v>
      </c>
      <c r="K15" s="102">
        <v>0</v>
      </c>
    </row>
    <row r="16" spans="1:11" ht="12.75">
      <c r="A16" s="255" t="s">
        <v>305</v>
      </c>
      <c r="B16" s="256"/>
      <c r="C16" s="256"/>
      <c r="D16" s="256"/>
      <c r="E16" s="256"/>
      <c r="F16" s="256"/>
      <c r="G16" s="256"/>
      <c r="H16" s="256"/>
      <c r="I16" s="100">
        <v>10</v>
      </c>
      <c r="J16" s="103">
        <f>SUM(J7:J15)</f>
        <v>311676264</v>
      </c>
      <c r="K16" s="103">
        <f>SUM(K7:K15)</f>
        <v>315152334</v>
      </c>
    </row>
    <row r="17" spans="1:11" ht="12.75">
      <c r="A17" s="253" t="s">
        <v>306</v>
      </c>
      <c r="B17" s="254"/>
      <c r="C17" s="254"/>
      <c r="D17" s="254"/>
      <c r="E17" s="254"/>
      <c r="F17" s="254"/>
      <c r="G17" s="254"/>
      <c r="H17" s="254"/>
      <c r="I17" s="100">
        <v>11</v>
      </c>
      <c r="J17" s="102"/>
      <c r="K17" s="102"/>
    </row>
    <row r="18" spans="1:11" ht="12.75">
      <c r="A18" s="253" t="s">
        <v>307</v>
      </c>
      <c r="B18" s="254"/>
      <c r="C18" s="254"/>
      <c r="D18" s="254"/>
      <c r="E18" s="254"/>
      <c r="F18" s="254"/>
      <c r="G18" s="254"/>
      <c r="H18" s="254"/>
      <c r="I18" s="100">
        <v>12</v>
      </c>
      <c r="J18" s="102"/>
      <c r="K18" s="102"/>
    </row>
    <row r="19" spans="1:11" ht="12.75">
      <c r="A19" s="253" t="s">
        <v>308</v>
      </c>
      <c r="B19" s="254"/>
      <c r="C19" s="254"/>
      <c r="D19" s="254"/>
      <c r="E19" s="254"/>
      <c r="F19" s="254"/>
      <c r="G19" s="254"/>
      <c r="H19" s="254"/>
      <c r="I19" s="100">
        <v>13</v>
      </c>
      <c r="J19" s="102"/>
      <c r="K19" s="102"/>
    </row>
    <row r="20" spans="1:11" ht="12.75">
      <c r="A20" s="253" t="s">
        <v>309</v>
      </c>
      <c r="B20" s="254"/>
      <c r="C20" s="254"/>
      <c r="D20" s="254"/>
      <c r="E20" s="254"/>
      <c r="F20" s="254"/>
      <c r="G20" s="254"/>
      <c r="H20" s="254"/>
      <c r="I20" s="100">
        <v>14</v>
      </c>
      <c r="J20" s="102"/>
      <c r="K20" s="102"/>
    </row>
    <row r="21" spans="1:11" ht="12.75">
      <c r="A21" s="253" t="s">
        <v>310</v>
      </c>
      <c r="B21" s="254"/>
      <c r="C21" s="254"/>
      <c r="D21" s="254"/>
      <c r="E21" s="254"/>
      <c r="F21" s="254"/>
      <c r="G21" s="254"/>
      <c r="H21" s="254"/>
      <c r="I21" s="100">
        <v>15</v>
      </c>
      <c r="J21" s="102"/>
      <c r="K21" s="102"/>
    </row>
    <row r="22" spans="1:11" ht="12.75">
      <c r="A22" s="253" t="s">
        <v>311</v>
      </c>
      <c r="B22" s="254"/>
      <c r="C22" s="254"/>
      <c r="D22" s="254"/>
      <c r="E22" s="254"/>
      <c r="F22" s="254"/>
      <c r="G22" s="254"/>
      <c r="H22" s="254"/>
      <c r="I22" s="100">
        <v>16</v>
      </c>
      <c r="J22" s="102"/>
      <c r="K22" s="102"/>
    </row>
    <row r="23" spans="1:11" ht="12.75">
      <c r="A23" s="255" t="s">
        <v>312</v>
      </c>
      <c r="B23" s="256"/>
      <c r="C23" s="256"/>
      <c r="D23" s="256"/>
      <c r="E23" s="256"/>
      <c r="F23" s="256"/>
      <c r="G23" s="256"/>
      <c r="H23" s="256"/>
      <c r="I23" s="100">
        <v>17</v>
      </c>
      <c r="J23" s="104">
        <f>SUM(J17:J22)</f>
        <v>0</v>
      </c>
      <c r="K23" s="104">
        <f>SUM(K17:K22)</f>
        <v>0</v>
      </c>
    </row>
    <row r="24" spans="1:11" ht="12.75">
      <c r="A24" s="257"/>
      <c r="B24" s="258"/>
      <c r="C24" s="258"/>
      <c r="D24" s="258"/>
      <c r="E24" s="258"/>
      <c r="F24" s="258"/>
      <c r="G24" s="258"/>
      <c r="H24" s="258"/>
      <c r="I24" s="259"/>
      <c r="J24" s="259"/>
      <c r="K24" s="260"/>
    </row>
    <row r="25" spans="1:11" ht="12.75">
      <c r="A25" s="261" t="s">
        <v>313</v>
      </c>
      <c r="B25" s="262"/>
      <c r="C25" s="262"/>
      <c r="D25" s="262"/>
      <c r="E25" s="262"/>
      <c r="F25" s="262"/>
      <c r="G25" s="262"/>
      <c r="H25" s="262"/>
      <c r="I25" s="105">
        <v>18</v>
      </c>
      <c r="J25" s="101"/>
      <c r="K25" s="101"/>
    </row>
    <row r="26" spans="1:11" ht="23.25" customHeight="1">
      <c r="A26" s="263" t="s">
        <v>314</v>
      </c>
      <c r="B26" s="264"/>
      <c r="C26" s="264"/>
      <c r="D26" s="264"/>
      <c r="E26" s="264"/>
      <c r="F26" s="264"/>
      <c r="G26" s="264"/>
      <c r="H26" s="264"/>
      <c r="I26" s="106">
        <v>19</v>
      </c>
      <c r="J26" s="104"/>
      <c r="K26" s="104"/>
    </row>
    <row r="27" spans="1:11" ht="30" customHeight="1">
      <c r="A27" s="249" t="s">
        <v>315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</row>
  </sheetData>
  <sheetProtection/>
  <protectedRanges>
    <protectedRange sqref="E2 E4" name="Range1_1"/>
    <protectedRange sqref="G2:H2 G4:H4" name="Range1"/>
    <protectedRange sqref="E3" name="Range1_1_1"/>
    <protectedRange sqref="G3:H3" name="Range1_2"/>
  </protectedRanges>
  <mergeCells count="28">
    <mergeCell ref="A7:H7"/>
    <mergeCell ref="A8:H8"/>
    <mergeCell ref="C2:D2"/>
    <mergeCell ref="G2:H2"/>
    <mergeCell ref="A5:H5"/>
    <mergeCell ref="A6:H6"/>
    <mergeCell ref="A4:K4"/>
    <mergeCell ref="A3:K3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4" right="0.1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270" t="s">
        <v>291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271" t="s">
        <v>322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2.7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2.75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7"/>
      <c r="B26" s="87"/>
      <c r="C26" s="87"/>
      <c r="D26" s="87"/>
      <c r="E26" s="87"/>
      <c r="F26" s="87"/>
      <c r="G26" s="87"/>
      <c r="H26" s="87"/>
      <c r="I26" s="88"/>
      <c r="J26" s="87"/>
    </row>
    <row r="27" spans="1:10" ht="12.7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87"/>
      <c r="B28" s="87"/>
      <c r="C28" s="87"/>
      <c r="D28" s="87"/>
      <c r="E28" s="87"/>
      <c r="F28" s="87"/>
      <c r="G28" s="87"/>
      <c r="H28" s="87"/>
      <c r="I28" s="87"/>
      <c r="J28" s="8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2012-04-30T06:40:34Z</cp:lastPrinted>
  <dcterms:created xsi:type="dcterms:W3CDTF">2008-10-17T11:51:54Z</dcterms:created>
  <dcterms:modified xsi:type="dcterms:W3CDTF">2012-04-30T07:42:55Z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