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<sst xmlns="http://schemas.openxmlformats.org/spreadsheetml/2006/main" count="402" uniqueCount="345">
  <si>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</si>
  <si>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</si>
  <si>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</si>
  <si>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</si>
  <si>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</si>
  <si>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</si>
  <si>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</si>
  <si>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</si>
  <si>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</si>
  <si>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</si>
  <si>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</si>
  <si>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</si>
  <si>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</si>
  <si>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</si>
  <si>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</si>
  <si>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</si>
  <si>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</si>
  <si>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</si>
  <si>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</si>
  <si>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</si>
  <si>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</si>
  <si>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</si>
  <si>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</si>
  <si>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</si>
  <si>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</si>
  <si>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</si>
  <si>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</si>
  <si>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</si>
  <si>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</si>
  <si>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</si>
  <si>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</si>
  <si>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</si>
  <si>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</si>
  <si>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</si>
  <si>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</si>
  <si>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</si>
  <si>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</si>
  <si>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</si>
  <si>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</si>
  <si>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</si>
  <si>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</si>
  <si>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</si>
  <si>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</si>
  <si>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</si>
  <si>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</si>
  <si>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</si>
  <si>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</si>
  <si>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</si>
  <si>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</si>
  <si>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</si>
  <si>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</si>
  <si>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</si>
  <si>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</si>
  <si>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</si>
  <si>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</si>
  <si>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</si>
  <si>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</si>
  <si>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</si>
  <si>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</si>
  <si>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</si>
  <si>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</si>
  <si>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</si>
  <si>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</si>
  <si>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</si>
  <si>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</si>
  <si>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</si>
  <si>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</si>
  <si>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</si>
  <si>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</si>
  <si>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</si>
  <si>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</si>
  <si>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</si>
  <si>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</si>
  <si>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</si>
  <si>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</si>
  <si>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</si>
  <si>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</si>
  <si>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</si>
  <si>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</si>
  <si>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</si>
  <si>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</si>
  <si>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</si>
  <si>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</si>
  <si>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</si>
  <si>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</si>
  <si>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</si>
  <si>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</si>
  <si>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</si>
  <si>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</si>
  <si>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</si>
  <si>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</si>
  <si>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</si>
  <si>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</si>
  <si>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</si>
  <si>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</si>
  <si>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</si>
  <si>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</si>
  <si>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</si>
  <si>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</si>
  <si>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</si>
  <si>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</si>
  <si>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</si>
  <si>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</si>
  <si>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</si>
  <si>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</si>
  <si>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</si>
  <si>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</si>
  <si>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</si>
  <si>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</si>
  <si>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</si>
  <si>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</si>
  <si>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</si>
  <si>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</si>
  <si>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</si>
  <si>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</si>
  <si>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</si>
  <si>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</si>
  <si>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</si>
  <si>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</si>
  <si>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</si>
  <si>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</si>
  <si>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</si>
  <si>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</si>
  <si>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</si>
  <si>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</si>
  <si>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</si>
  <si>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</si>
  <si>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</si>
  <si>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</si>
  <si>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</si>
  <si>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</si>
  <si>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</si>
  <si>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</si>
  <si>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</si>
  <si>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</si>
  <si>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</si>
  <si>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</si>
  <si>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</si>
  <si>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</si>
  <si>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</si>
  <si>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</si>
  <si>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</si>
  <si>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</si>
  <si>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</si>
  <si>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</si>
  <si>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</si>
  <si>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</si>
  <si>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</si>
  <si>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</si>
  <si>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</si>
  <si>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</si>
  <si>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</si>
  <si>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</si>
  <si>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</si>
  <si>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</si>
  <si>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</si>
  <si>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</si>
  <si>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</si>
  <si>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</si>
  <si>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</si>
  <si>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</si>
  <si>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</si>
  <si>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</si>
  <si>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</si>
  <si>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</si>
  <si>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</si>
  <si>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</si>
  <si>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</si>
  <si>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</si>
  <si>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</si>
  <si>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</si>
  <si>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</si>
  <si>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</si>
  <si>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</si>
  <si>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</si>
  <si>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</si>
  <si>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</si>
  <si>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</si>
  <si>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</si>
  <si>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</si>
  <si>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</si>
  <si>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</si>
  <si>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</si>
  <si>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</si>
  <si>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</si>
  <si>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</si>
  <si>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</si>
  <si>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</si>
  <si>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</si>
  <si>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</si>
  <si>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</si>
  <si>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</si>
  <si>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</si>
  <si>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</si>
  <si>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</si>
  <si>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</si>
  <si>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</si>
  <si>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</si>
  <si>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</si>
  <si>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</si>
  <si>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</si>
  <si>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</si>
  <si>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</si>
  <si>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</si>
  <si>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</si>
  <si>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</si>
  <si>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</si>
  <si>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</si>
  <si>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</si>
  <si>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</si>
  <si>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</si>
  <si>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</si>
  <si>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</si>
  <si>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</si>
  <si>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</si>
  <si>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</si>
  <si>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</si>
  <si>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</si>
  <si>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</si>
  <si>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</si>
  <si>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</si>
  <si>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</si>
  <si>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</si>
  <si>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</si>
  <si>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</si>
  <si>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</si>
  <si>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</si>
  <si>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</si>
  <si>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</si>
  <si>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</si>
  <si>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</si>
  <si>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</si>
  <si>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</si>
  <si>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</si>
  <si>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</si>
  <si>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</si>
  <si>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</si>
  <si>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</si>
  <si>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</si>
  <si>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</si>
  <si>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</si>
  <si>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</si>
  <si>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</si>
  <si>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</si>
  <si>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</si>
  <si>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</si>
  <si>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</si>
  <si>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</si>
  <si>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</si>
  <si>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</si>
  <si>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</si>
  <si>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</si>
  <si>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</si>
  <si>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</si>
  <si>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</si>
  <si>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</si>
  <si>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</si>
  <si>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</si>
  <si>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</si>
  <si>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</si>
  <si>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</si>
  <si>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</si>
  <si>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</si>
  <si>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</si>
  <si>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</si>
  <si>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</si>
  <si>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</si>
  <si>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</si>
  <si>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</si>
  <si>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</si>
  <si>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</si>
  <si>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</si>
  <si>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</si>
  <si>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</si>
  <si>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</si>
  <si>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</si>
  <si>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</si>
  <si>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</si>
  <si>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</si>
  <si>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</si>
  <si>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</si>
  <si>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</si>
  <si>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</si>
  <si>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</si>
  <si>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</si>
  <si>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</si>
  <si>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</si>
  <si>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</si>
  <si>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</si>
  <si>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</si>
  <si>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</si>
  <si>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</si>
  <si>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</si>
  <si>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</si>
  <si>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</si>
  <si>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</si>
  <si>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</si>
  <si>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</si>
  <si>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</si>
  <si>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</si>
  <si>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</si>
  <si>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</si>
  <si>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</si>
  <si>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</si>
  <si>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</si>
  <si>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</si>
  <si>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</si>
  <si>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</si>
  <si>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</si>
  <si>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</si>
  <si>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</si>
  <si>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</si>
  <si>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</si>
  <si>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</si>
  <si>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</si>
  <si>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</si>
  <si>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</si>
  <si>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</si>
  <si>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</si>
  <si>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</si>
  <si>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</si>
  <si>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01.01.2012.</t>
  </si>
  <si>
    <t>31.03.2012.</t>
  </si>
  <si>
    <t>3474771</t>
  </si>
  <si>
    <t>040020883</t>
  </si>
  <si>
    <t>36201212847</t>
  </si>
  <si>
    <t>Riviera Adria d.d.</t>
  </si>
  <si>
    <t>Poreč</t>
  </si>
  <si>
    <t>Stancija Kaligari 1</t>
  </si>
  <si>
    <t>uprava@riviera.hr</t>
  </si>
  <si>
    <t>www.riviera-adria.com</t>
  </si>
  <si>
    <t>Istarska</t>
  </si>
  <si>
    <t>DA</t>
  </si>
  <si>
    <t>5510</t>
  </si>
  <si>
    <t>Sopta Anka</t>
  </si>
  <si>
    <t>052 408 188</t>
  </si>
  <si>
    <t>052 408 110</t>
  </si>
  <si>
    <t>anka.sopta@riviera.hr</t>
  </si>
  <si>
    <t>Černjul Edi, Čižmek Marko</t>
  </si>
  <si>
    <t>Dubrovnik Babin Kuk d.d.</t>
  </si>
  <si>
    <t>Dubrovnik</t>
  </si>
  <si>
    <t>3303989</t>
  </si>
  <si>
    <t>stanje na dan  31.03.2012.</t>
  </si>
  <si>
    <t>Obveznik:  Riviera Adria d.d.</t>
  </si>
  <si>
    <t>u razdoblju  01.01.2012.  do 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</si>
</sst>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riviera-adri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37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245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246</v>
      </c>
      <c r="B2" s="183"/>
      <c r="C2" s="183"/>
      <c r="D2" s="184"/>
      <c r="E2" s="120" t="s">
        <v>321</v>
      </c>
      <c r="F2" s="12"/>
      <c r="G2" s="13" t="s">
        <v>247</v>
      </c>
      <c r="H2" s="120" t="s">
        <v>322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314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248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249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250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251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252</v>
      </c>
      <c r="B14" s="136"/>
      <c r="C14" s="178">
        <v>52440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253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254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255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256</v>
      </c>
      <c r="B22" s="136"/>
      <c r="C22" s="121">
        <v>348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257</v>
      </c>
      <c r="B24" s="136"/>
      <c r="C24" s="121">
        <v>18</v>
      </c>
      <c r="D24" s="152" t="s">
        <v>331</v>
      </c>
      <c r="E24" s="163"/>
      <c r="F24" s="163"/>
      <c r="G24" s="164"/>
      <c r="H24" s="51" t="s">
        <v>258</v>
      </c>
      <c r="I24" s="127">
        <v>1211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315</v>
      </c>
      <c r="I25" s="98"/>
      <c r="J25" s="10"/>
      <c r="K25" s="10"/>
      <c r="L25" s="10"/>
    </row>
    <row r="26" spans="1:12" ht="12.75">
      <c r="A26" s="135" t="s">
        <v>259</v>
      </c>
      <c r="B26" s="136"/>
      <c r="C26" s="122" t="s">
        <v>332</v>
      </c>
      <c r="D26" s="25"/>
      <c r="E26" s="33"/>
      <c r="F26" s="24"/>
      <c r="G26" s="165" t="s">
        <v>260</v>
      </c>
      <c r="H26" s="136"/>
      <c r="I26" s="123" t="s">
        <v>333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261</v>
      </c>
      <c r="B28" s="167"/>
      <c r="C28" s="168"/>
      <c r="D28" s="168"/>
      <c r="E28" s="169" t="s">
        <v>262</v>
      </c>
      <c r="F28" s="170"/>
      <c r="G28" s="170"/>
      <c r="H28" s="171" t="s">
        <v>263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 t="s">
        <v>339</v>
      </c>
      <c r="B30" s="153"/>
      <c r="C30" s="153"/>
      <c r="D30" s="154"/>
      <c r="E30" s="160" t="s">
        <v>340</v>
      </c>
      <c r="F30" s="153"/>
      <c r="G30" s="153"/>
      <c r="H30" s="150" t="s">
        <v>341</v>
      </c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264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265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266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267</v>
      </c>
      <c r="B48" s="131"/>
      <c r="C48" s="137" t="s">
        <v>335</v>
      </c>
      <c r="D48" s="133"/>
      <c r="E48" s="134"/>
      <c r="F48" s="16"/>
      <c r="G48" s="51" t="s">
        <v>268</v>
      </c>
      <c r="H48" s="137" t="s">
        <v>336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254</v>
      </c>
      <c r="B50" s="131"/>
      <c r="C50" s="132" t="s">
        <v>337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269</v>
      </c>
      <c r="B52" s="136"/>
      <c r="C52" s="137" t="s">
        <v>338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270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271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303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304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305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306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272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273</v>
      </c>
      <c r="F62" s="33"/>
      <c r="G62" s="147" t="s">
        <v>274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riviera-adria.com"/>
    <hyperlink ref="C50" r:id="rId3" display="anka.sopta@rivie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L103" sqref="L103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343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57</v>
      </c>
      <c r="B4" s="206"/>
      <c r="C4" s="206"/>
      <c r="D4" s="206"/>
      <c r="E4" s="206"/>
      <c r="F4" s="206"/>
      <c r="G4" s="206"/>
      <c r="H4" s="207"/>
      <c r="I4" s="58" t="s">
        <v>275</v>
      </c>
      <c r="J4" s="59" t="s">
        <v>316</v>
      </c>
      <c r="K4" s="60" t="s">
        <v>317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58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11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2532885904</v>
      </c>
      <c r="K8" s="53">
        <f>K9+K16+K26+K35+K39</f>
        <v>2506940933</v>
      </c>
    </row>
    <row r="9" spans="1:11" ht="12.75">
      <c r="A9" s="208" t="s">
        <v>202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1954579</v>
      </c>
      <c r="K9" s="53">
        <f>SUM(K10:K15)</f>
        <v>1914187</v>
      </c>
    </row>
    <row r="10" spans="1:11" ht="12.75">
      <c r="A10" s="208" t="s">
        <v>110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>
        <v>4533</v>
      </c>
    </row>
    <row r="11" spans="1:11" ht="12.75">
      <c r="A11" s="208" t="s">
        <v>12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1954579</v>
      </c>
      <c r="K11" s="7">
        <v>1909654</v>
      </c>
    </row>
    <row r="12" spans="1:11" ht="12.75">
      <c r="A12" s="208" t="s">
        <v>111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205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206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207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203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2523502992</v>
      </c>
      <c r="K16" s="53">
        <f>SUM(K17:K25)</f>
        <v>2497351025</v>
      </c>
    </row>
    <row r="17" spans="1:11" ht="12.75">
      <c r="A17" s="208" t="s">
        <v>208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563713622</v>
      </c>
      <c r="K17" s="7">
        <v>563690254</v>
      </c>
    </row>
    <row r="18" spans="1:11" ht="12.75">
      <c r="A18" s="208" t="s">
        <v>244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1726847538</v>
      </c>
      <c r="K18" s="7">
        <v>1684521180</v>
      </c>
    </row>
    <row r="19" spans="1:11" ht="12.75">
      <c r="A19" s="208" t="s">
        <v>209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139769353</v>
      </c>
      <c r="K19" s="7">
        <v>137870964</v>
      </c>
    </row>
    <row r="20" spans="1:11" ht="12.75">
      <c r="A20" s="208" t="s">
        <v>25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34497852</v>
      </c>
      <c r="K20" s="7">
        <v>34032471</v>
      </c>
    </row>
    <row r="21" spans="1:11" ht="12.75">
      <c r="A21" s="208" t="s">
        <v>26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70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16997653</v>
      </c>
      <c r="K22" s="7">
        <v>18957509</v>
      </c>
    </row>
    <row r="23" spans="1:11" ht="12.75">
      <c r="A23" s="208" t="s">
        <v>71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27347759</v>
      </c>
      <c r="K23" s="7">
        <v>44115524</v>
      </c>
    </row>
    <row r="24" spans="1:11" ht="12.75">
      <c r="A24" s="208" t="s">
        <v>72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14329215</v>
      </c>
      <c r="K24" s="7">
        <v>14163123</v>
      </c>
    </row>
    <row r="25" spans="1:11" ht="12.75">
      <c r="A25" s="208" t="s">
        <v>73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187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4584419</v>
      </c>
      <c r="K26" s="53">
        <f>SUM(K27:K34)</f>
        <v>4844868</v>
      </c>
    </row>
    <row r="27" spans="1:11" ht="12.75">
      <c r="A27" s="208" t="s">
        <v>74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1108356</v>
      </c>
      <c r="K27" s="7">
        <v>1490100</v>
      </c>
    </row>
    <row r="28" spans="1:11" ht="12.75">
      <c r="A28" s="208" t="s">
        <v>75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76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160000</v>
      </c>
      <c r="K29" s="7">
        <v>160000</v>
      </c>
    </row>
    <row r="30" spans="1:11" ht="12.75">
      <c r="A30" s="208" t="s">
        <v>81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82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2992989</v>
      </c>
      <c r="K31" s="7">
        <v>2871694</v>
      </c>
    </row>
    <row r="32" spans="1:11" ht="12.75">
      <c r="A32" s="208" t="s">
        <v>83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77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323074</v>
      </c>
      <c r="K33" s="7">
        <v>323074</v>
      </c>
    </row>
    <row r="34" spans="1:11" ht="12.75">
      <c r="A34" s="208" t="s">
        <v>320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181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1126445</v>
      </c>
      <c r="K35" s="53">
        <f>SUM(K36:K38)</f>
        <v>1113384</v>
      </c>
    </row>
    <row r="36" spans="1:11" ht="12.75">
      <c r="A36" s="208" t="s">
        <v>78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79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509738</v>
      </c>
      <c r="K37" s="7">
        <v>496862</v>
      </c>
    </row>
    <row r="38" spans="1:11" ht="12.75">
      <c r="A38" s="208" t="s">
        <v>80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616707</v>
      </c>
      <c r="K38" s="7">
        <v>616522</v>
      </c>
    </row>
    <row r="39" spans="1:11" ht="12.75">
      <c r="A39" s="208" t="s">
        <v>182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1717469</v>
      </c>
      <c r="K39" s="7">
        <v>1717469</v>
      </c>
    </row>
    <row r="40" spans="1:11" ht="12.75">
      <c r="A40" s="197" t="s">
        <v>237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198025970</v>
      </c>
      <c r="K40" s="53">
        <f>K41+K49+K56+K64</f>
        <v>130393737</v>
      </c>
    </row>
    <row r="41" spans="1:11" ht="12.75">
      <c r="A41" s="208" t="s">
        <v>98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7180511</v>
      </c>
      <c r="K41" s="53">
        <f>SUM(K42:K48)</f>
        <v>8239661</v>
      </c>
    </row>
    <row r="42" spans="1:11" ht="12.75">
      <c r="A42" s="208" t="s">
        <v>115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5671493</v>
      </c>
      <c r="K42" s="7">
        <v>5795328</v>
      </c>
    </row>
    <row r="43" spans="1:11" ht="12.75">
      <c r="A43" s="208" t="s">
        <v>116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84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740909</v>
      </c>
      <c r="K44" s="7">
        <v>740909</v>
      </c>
    </row>
    <row r="45" spans="1:11" ht="12.75">
      <c r="A45" s="208" t="s">
        <v>85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212147</v>
      </c>
      <c r="K45" s="7">
        <v>221757</v>
      </c>
    </row>
    <row r="46" spans="1:11" ht="12.75">
      <c r="A46" s="208" t="s">
        <v>86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555962</v>
      </c>
      <c r="K46" s="7">
        <v>1481667</v>
      </c>
    </row>
    <row r="47" spans="1:11" ht="12.75">
      <c r="A47" s="208" t="s">
        <v>87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88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99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25966668</v>
      </c>
      <c r="K49" s="53">
        <f>SUM(K50:K55)</f>
        <v>20134999</v>
      </c>
    </row>
    <row r="50" spans="1:11" ht="12.75">
      <c r="A50" s="208" t="s">
        <v>197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231884</v>
      </c>
      <c r="K50" s="7"/>
    </row>
    <row r="51" spans="1:11" ht="12.75">
      <c r="A51" s="208" t="s">
        <v>198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13365777</v>
      </c>
      <c r="K51" s="7">
        <v>12238520</v>
      </c>
    </row>
    <row r="52" spans="1:11" ht="12.75">
      <c r="A52" s="208" t="s">
        <v>199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200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238938</v>
      </c>
      <c r="K53" s="7">
        <v>734285</v>
      </c>
    </row>
    <row r="54" spans="1:11" ht="12.75">
      <c r="A54" s="208" t="s">
        <v>8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9629569</v>
      </c>
      <c r="K54" s="7">
        <v>4024664</v>
      </c>
    </row>
    <row r="55" spans="1:11" ht="12.75">
      <c r="A55" s="208" t="s">
        <v>9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2500500</v>
      </c>
      <c r="K55" s="7">
        <v>3137530</v>
      </c>
    </row>
    <row r="56" spans="1:11" ht="12.75">
      <c r="A56" s="208" t="s">
        <v>100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2496569</v>
      </c>
      <c r="K56" s="53">
        <f>SUM(K57:K63)</f>
        <v>2371577</v>
      </c>
    </row>
    <row r="57" spans="1:11" ht="12.75">
      <c r="A57" s="208" t="s">
        <v>74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75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239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81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82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996274</v>
      </c>
      <c r="K61" s="7">
        <v>996275</v>
      </c>
    </row>
    <row r="62" spans="1:11" ht="12.75">
      <c r="A62" s="208" t="s">
        <v>83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147491</v>
      </c>
      <c r="K62" s="7">
        <v>147491</v>
      </c>
    </row>
    <row r="63" spans="1:11" ht="12.75">
      <c r="A63" s="208" t="s">
        <v>44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>
        <v>1352804</v>
      </c>
      <c r="K63" s="7">
        <v>1227811</v>
      </c>
    </row>
    <row r="64" spans="1:11" ht="12.75">
      <c r="A64" s="208" t="s">
        <v>204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162382222</v>
      </c>
      <c r="K64" s="7">
        <v>99647500</v>
      </c>
    </row>
    <row r="65" spans="1:11" ht="12.75">
      <c r="A65" s="197" t="s">
        <v>54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16683905</v>
      </c>
      <c r="K65" s="7">
        <v>19309926</v>
      </c>
    </row>
    <row r="66" spans="1:11" ht="12.75">
      <c r="A66" s="197" t="s">
        <v>238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2747595779</v>
      </c>
      <c r="K66" s="53">
        <f>K7+K8+K40+K65</f>
        <v>2656644596</v>
      </c>
    </row>
    <row r="67" spans="1:11" ht="12.75">
      <c r="A67" s="211" t="s">
        <v>89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99165729</v>
      </c>
      <c r="K67" s="8">
        <v>99142787</v>
      </c>
    </row>
    <row r="68" spans="1:11" ht="12.75">
      <c r="A68" s="214" t="s">
        <v>56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188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1684215380</v>
      </c>
      <c r="K69" s="54">
        <f>K70+K71+K72+K78+K79+K82+K85</f>
        <v>1573344086</v>
      </c>
    </row>
    <row r="70" spans="1:11" ht="12.75">
      <c r="A70" s="208" t="s">
        <v>139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1065463400</v>
      </c>
      <c r="K70" s="7">
        <v>1065463400</v>
      </c>
    </row>
    <row r="71" spans="1:11" ht="12.75">
      <c r="A71" s="208" t="s">
        <v>140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478814684</v>
      </c>
      <c r="K71" s="7">
        <v>478814684</v>
      </c>
    </row>
    <row r="72" spans="1:11" ht="12.75">
      <c r="A72" s="208" t="s">
        <v>141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156420895</v>
      </c>
      <c r="K72" s="53">
        <f>K73+K74-K75+K76+K77</f>
        <v>156218212</v>
      </c>
    </row>
    <row r="73" spans="1:11" ht="12.75">
      <c r="A73" s="208" t="s">
        <v>142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57792194</v>
      </c>
      <c r="K73" s="7">
        <v>57792194</v>
      </c>
    </row>
    <row r="74" spans="1:11" ht="12.75">
      <c r="A74" s="208" t="s">
        <v>143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9425816</v>
      </c>
      <c r="K74" s="7">
        <v>9425816</v>
      </c>
    </row>
    <row r="75" spans="1:11" ht="12.75">
      <c r="A75" s="208" t="s">
        <v>131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8920547</v>
      </c>
      <c r="K75" s="7">
        <v>9123230</v>
      </c>
    </row>
    <row r="76" spans="1:11" ht="12.75">
      <c r="A76" s="208" t="s">
        <v>132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133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98123432</v>
      </c>
      <c r="K77" s="7">
        <v>98123432</v>
      </c>
    </row>
    <row r="78" spans="1:11" ht="12.75">
      <c r="A78" s="208" t="s">
        <v>134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1055498</v>
      </c>
      <c r="K78" s="7">
        <v>1055498</v>
      </c>
    </row>
    <row r="79" spans="1:11" ht="12.75">
      <c r="A79" s="208" t="s">
        <v>235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-7030800</v>
      </c>
      <c r="K79" s="53">
        <f>K80-K81</f>
        <v>-35099433</v>
      </c>
    </row>
    <row r="80" spans="1:11" ht="12.75">
      <c r="A80" s="217" t="s">
        <v>167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/>
      <c r="K80" s="7">
        <v>-35099433</v>
      </c>
    </row>
    <row r="81" spans="1:11" ht="12.75">
      <c r="A81" s="217" t="s">
        <v>168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7030800</v>
      </c>
      <c r="K81" s="7"/>
    </row>
    <row r="82" spans="1:11" ht="12.75">
      <c r="A82" s="208" t="s">
        <v>236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-28428818</v>
      </c>
      <c r="K82" s="53">
        <f>K83-K84</f>
        <v>-109039443</v>
      </c>
    </row>
    <row r="83" spans="1:11" ht="12.75">
      <c r="A83" s="217" t="s">
        <v>169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>
        <v>-109039443</v>
      </c>
    </row>
    <row r="84" spans="1:11" ht="12.75">
      <c r="A84" s="217" t="s">
        <v>170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28428818</v>
      </c>
      <c r="K84" s="7"/>
    </row>
    <row r="85" spans="1:11" ht="12.75">
      <c r="A85" s="208" t="s">
        <v>171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>
        <v>17920521</v>
      </c>
      <c r="K85" s="7">
        <v>15931168</v>
      </c>
    </row>
    <row r="86" spans="1:11" ht="12.75">
      <c r="A86" s="197" t="s">
        <v>17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25614492</v>
      </c>
      <c r="K86" s="53">
        <f>SUM(K87:K89)</f>
        <v>358217</v>
      </c>
    </row>
    <row r="87" spans="1:11" ht="12.75">
      <c r="A87" s="208" t="s">
        <v>127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128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129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25614492</v>
      </c>
      <c r="K89" s="7">
        <v>358217</v>
      </c>
    </row>
    <row r="90" spans="1:11" ht="12.75">
      <c r="A90" s="197" t="s">
        <v>18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803921894</v>
      </c>
      <c r="K90" s="53">
        <f>SUM(K91:K99)</f>
        <v>804709745</v>
      </c>
    </row>
    <row r="91" spans="1:11" ht="12.75">
      <c r="A91" s="208" t="s">
        <v>130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57044318</v>
      </c>
      <c r="K91" s="7"/>
    </row>
    <row r="92" spans="1:11" ht="12.75">
      <c r="A92" s="208" t="s">
        <v>240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>
        <v>57832169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739583943</v>
      </c>
      <c r="K93" s="7">
        <v>739583943</v>
      </c>
    </row>
    <row r="94" spans="1:11" ht="12.75">
      <c r="A94" s="208" t="s">
        <v>241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242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243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92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90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7029758</v>
      </c>
      <c r="K98" s="7">
        <v>7029758</v>
      </c>
    </row>
    <row r="99" spans="1:11" ht="12.75">
      <c r="A99" s="208" t="s">
        <v>91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263875</v>
      </c>
      <c r="K99" s="7">
        <v>263875</v>
      </c>
    </row>
    <row r="100" spans="1:11" ht="12.75">
      <c r="A100" s="197" t="s">
        <v>19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201801005</v>
      </c>
      <c r="K100" s="53">
        <f>SUM(K101:K112)</f>
        <v>227758962</v>
      </c>
    </row>
    <row r="101" spans="1:11" ht="12.75">
      <c r="A101" s="208" t="s">
        <v>130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568087</v>
      </c>
      <c r="K101" s="7"/>
    </row>
    <row r="102" spans="1:11" ht="12.75">
      <c r="A102" s="208" t="s">
        <v>240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54457</v>
      </c>
      <c r="K102" s="7">
        <v>42660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130563884</v>
      </c>
      <c r="K103" s="7">
        <v>108583721</v>
      </c>
    </row>
    <row r="104" spans="1:11" ht="12.75">
      <c r="A104" s="208" t="s">
        <v>241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7041458</v>
      </c>
      <c r="K104" s="7">
        <v>65973180</v>
      </c>
    </row>
    <row r="105" spans="1:11" ht="12.75">
      <c r="A105" s="208" t="s">
        <v>242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42541779</v>
      </c>
      <c r="K105" s="7">
        <v>34399568</v>
      </c>
    </row>
    <row r="106" spans="1:11" ht="12.75">
      <c r="A106" s="208" t="s">
        <v>243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92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93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11300650</v>
      </c>
      <c r="K108" s="7">
        <v>9264776</v>
      </c>
    </row>
    <row r="109" spans="1:11" ht="12.75">
      <c r="A109" s="208" t="s">
        <v>94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5344455</v>
      </c>
      <c r="K109" s="7">
        <v>5070307</v>
      </c>
    </row>
    <row r="110" spans="1:11" ht="12.75">
      <c r="A110" s="208" t="s">
        <v>97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95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96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4386235</v>
      </c>
      <c r="K112" s="7">
        <f>2571592+1853158</f>
        <v>4424750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32043008</v>
      </c>
      <c r="K113" s="7">
        <v>50473586</v>
      </c>
    </row>
    <row r="114" spans="1:11" ht="12.75">
      <c r="A114" s="197" t="s">
        <v>23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2747595779</v>
      </c>
      <c r="K114" s="53">
        <f>K69+K86+K90+K100+K113</f>
        <v>2656644596</v>
      </c>
    </row>
    <row r="115" spans="1:11" ht="12.75">
      <c r="A115" s="222" t="s">
        <v>55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99165729</v>
      </c>
      <c r="K115" s="8">
        <v>99142787</v>
      </c>
    </row>
    <row r="116" spans="1:11" ht="12.75">
      <c r="A116" s="214" t="s">
        <v>307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183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6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1666294859</v>
      </c>
      <c r="K118" s="7">
        <f>K69-K119</f>
        <v>1557412918</v>
      </c>
    </row>
    <row r="119" spans="1:11" ht="12.75">
      <c r="A119" s="230" t="s">
        <v>7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>
        <v>17920521</v>
      </c>
      <c r="K119" s="8">
        <f>K85</f>
        <v>15931168</v>
      </c>
    </row>
    <row r="120" spans="1:11" ht="12.75">
      <c r="A120" s="233" t="s">
        <v>308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K112 K118:K119" unlockedFormula="1"/>
    <ignoredError sqref="J100 J56:K56 J35:K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1">
      <selection activeCell="L70" sqref="L70:L7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10.42187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343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57</v>
      </c>
      <c r="B4" s="236"/>
      <c r="C4" s="236"/>
      <c r="D4" s="236"/>
      <c r="E4" s="236"/>
      <c r="F4" s="236"/>
      <c r="G4" s="236"/>
      <c r="H4" s="236"/>
      <c r="I4" s="58" t="s">
        <v>276</v>
      </c>
      <c r="J4" s="237" t="s">
        <v>316</v>
      </c>
      <c r="K4" s="237"/>
      <c r="L4" s="237" t="s">
        <v>317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24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12519528</v>
      </c>
      <c r="K7" s="54">
        <f>SUM(K8:K9)</f>
        <v>12519528</v>
      </c>
      <c r="L7" s="54">
        <f>SUM(L8:L9)</f>
        <v>16740706</v>
      </c>
      <c r="M7" s="54">
        <f>SUM(M8:M9)</f>
        <v>16740706</v>
      </c>
    </row>
    <row r="8" spans="1:13" ht="12.75">
      <c r="A8" s="197" t="s">
        <v>150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10049441</v>
      </c>
      <c r="K8" s="7">
        <v>10049441</v>
      </c>
      <c r="L8" s="7">
        <v>15120673</v>
      </c>
      <c r="M8" s="7">
        <v>15120673</v>
      </c>
    </row>
    <row r="9" spans="1:13" ht="12.75">
      <c r="A9" s="197" t="s">
        <v>101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2470087</v>
      </c>
      <c r="K9" s="7">
        <v>2470087</v>
      </c>
      <c r="L9" s="7">
        <v>1620033</v>
      </c>
      <c r="M9" s="7">
        <v>1620033</v>
      </c>
    </row>
    <row r="10" spans="1:13" ht="12.75">
      <c r="A10" s="197" t="s">
        <v>10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91911529</v>
      </c>
      <c r="K10" s="53">
        <f>K11+K12+K16+K20+K21+K22+K25+K26</f>
        <v>91911529</v>
      </c>
      <c r="L10" s="53">
        <f>L11+L12+L16+L20+L21+L22+L25+L26</f>
        <v>123116975</v>
      </c>
      <c r="M10" s="53">
        <f>M11+M12+M16+M20+M21+M22+M25+M26</f>
        <v>123116975</v>
      </c>
    </row>
    <row r="11" spans="1:13" ht="12.75">
      <c r="A11" s="197" t="s">
        <v>102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20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12707721</v>
      </c>
      <c r="K12" s="53">
        <f>SUM(K13:K15)</f>
        <v>12707721</v>
      </c>
      <c r="L12" s="53">
        <f>SUM(L13:L15)</f>
        <v>19381441</v>
      </c>
      <c r="M12" s="53">
        <f>SUM(M13:M15)</f>
        <v>19381441</v>
      </c>
    </row>
    <row r="13" spans="1:13" ht="12.75">
      <c r="A13" s="208" t="s">
        <v>144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5354625</v>
      </c>
      <c r="K13" s="7">
        <v>5354625</v>
      </c>
      <c r="L13" s="7">
        <v>9351750</v>
      </c>
      <c r="M13" s="7">
        <v>9351750</v>
      </c>
    </row>
    <row r="14" spans="1:13" ht="12.75">
      <c r="A14" s="208" t="s">
        <v>145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13525</v>
      </c>
      <c r="K14" s="7">
        <v>13525</v>
      </c>
      <c r="L14" s="7">
        <v>30913</v>
      </c>
      <c r="M14" s="7">
        <v>30913</v>
      </c>
    </row>
    <row r="15" spans="1:13" ht="12.75">
      <c r="A15" s="208" t="s">
        <v>59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7339571</v>
      </c>
      <c r="K15" s="7">
        <v>7339571</v>
      </c>
      <c r="L15" s="7">
        <v>9998778</v>
      </c>
      <c r="M15" s="7">
        <v>9998778</v>
      </c>
    </row>
    <row r="16" spans="1:13" ht="12.75">
      <c r="A16" s="197" t="s">
        <v>21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20952870</v>
      </c>
      <c r="K16" s="53">
        <f>SUM(K17:K19)</f>
        <v>20952870</v>
      </c>
      <c r="L16" s="53">
        <f>SUM(L17:L19)</f>
        <v>27213413</v>
      </c>
      <c r="M16" s="53">
        <f>SUM(M17:M19)</f>
        <v>27213413</v>
      </c>
    </row>
    <row r="17" spans="1:13" ht="12.75">
      <c r="A17" s="208" t="s">
        <v>60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12149606</v>
      </c>
      <c r="K17" s="7">
        <v>12149606</v>
      </c>
      <c r="L17" s="7">
        <v>16286255</v>
      </c>
      <c r="M17" s="7">
        <v>16286255</v>
      </c>
    </row>
    <row r="18" spans="1:13" ht="12.75">
      <c r="A18" s="208" t="s">
        <v>61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5740616</v>
      </c>
      <c r="K18" s="7">
        <v>5740616</v>
      </c>
      <c r="L18" s="7">
        <v>6948526</v>
      </c>
      <c r="M18" s="7">
        <v>6948526</v>
      </c>
    </row>
    <row r="19" spans="1:13" ht="12.75">
      <c r="A19" s="208" t="s">
        <v>62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3062648</v>
      </c>
      <c r="K19" s="7">
        <v>3062648</v>
      </c>
      <c r="L19" s="7">
        <v>3978632</v>
      </c>
      <c r="M19" s="7">
        <v>3978632</v>
      </c>
    </row>
    <row r="20" spans="1:13" ht="12.75">
      <c r="A20" s="197" t="s">
        <v>103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38000346</v>
      </c>
      <c r="K20" s="7">
        <v>38000346</v>
      </c>
      <c r="L20" s="7">
        <v>46521862</v>
      </c>
      <c r="M20" s="7">
        <v>46521862</v>
      </c>
    </row>
    <row r="21" spans="1:13" ht="12.75">
      <c r="A21" s="197" t="s">
        <v>104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19792464</v>
      </c>
      <c r="K21" s="7">
        <v>19792464</v>
      </c>
      <c r="L21" s="7">
        <v>29463109</v>
      </c>
      <c r="M21" s="7">
        <v>29463109</v>
      </c>
    </row>
    <row r="22" spans="1:13" ht="12.75">
      <c r="A22" s="197" t="s">
        <v>22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8" t="s">
        <v>135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136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197" t="s">
        <v>105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48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>
        <v>458128</v>
      </c>
      <c r="K26" s="7">
        <v>458128</v>
      </c>
      <c r="L26" s="7">
        <v>537150</v>
      </c>
      <c r="M26" s="7">
        <v>537150</v>
      </c>
    </row>
    <row r="27" spans="1:13" ht="12.75">
      <c r="A27" s="197" t="s">
        <v>210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718189</v>
      </c>
      <c r="K27" s="53">
        <f>SUM(K28:K32)</f>
        <v>718189</v>
      </c>
      <c r="L27" s="53">
        <f>SUM(L28:L32)</f>
        <v>1947116</v>
      </c>
      <c r="M27" s="53">
        <f>SUM(M28:M32)</f>
        <v>1947116</v>
      </c>
    </row>
    <row r="28" spans="1:13" ht="12.75">
      <c r="A28" s="197" t="s">
        <v>224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/>
      <c r="K28" s="7"/>
      <c r="L28" s="7">
        <v>116462</v>
      </c>
      <c r="M28" s="7">
        <v>116462</v>
      </c>
    </row>
    <row r="29" spans="1:13" ht="12.75">
      <c r="A29" s="197" t="s">
        <v>153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685140</v>
      </c>
      <c r="K29" s="7">
        <v>685140</v>
      </c>
      <c r="L29" s="7">
        <v>1513687</v>
      </c>
      <c r="M29" s="7">
        <v>1513687</v>
      </c>
    </row>
    <row r="30" spans="1:13" ht="12.75">
      <c r="A30" s="197" t="s">
        <v>137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220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138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>
        <v>33049</v>
      </c>
      <c r="K32" s="7">
        <v>33049</v>
      </c>
      <c r="L32" s="7">
        <v>316967</v>
      </c>
      <c r="M32" s="7">
        <v>316967</v>
      </c>
    </row>
    <row r="33" spans="1:13" ht="12.75">
      <c r="A33" s="197" t="s">
        <v>211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5311233</v>
      </c>
      <c r="K33" s="53">
        <f>SUM(K34:K37)</f>
        <v>5311233</v>
      </c>
      <c r="L33" s="53">
        <f>SUM(L34:L37)</f>
        <v>6620770</v>
      </c>
      <c r="M33" s="53">
        <f>SUM(M34:M37)</f>
        <v>6620770</v>
      </c>
    </row>
    <row r="34" spans="1:13" ht="12.75">
      <c r="A34" s="197" t="s">
        <v>64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63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5267971</v>
      </c>
      <c r="K35" s="7">
        <v>5267971</v>
      </c>
      <c r="L35" s="7">
        <v>6379637</v>
      </c>
      <c r="M35" s="7">
        <v>6379637</v>
      </c>
    </row>
    <row r="36" spans="1:13" ht="12.75">
      <c r="A36" s="197" t="s">
        <v>221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>
        <v>124992</v>
      </c>
      <c r="M36" s="7">
        <v>124992</v>
      </c>
    </row>
    <row r="37" spans="1:13" ht="12.75">
      <c r="A37" s="197" t="s">
        <v>65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>
        <v>43262</v>
      </c>
      <c r="K37" s="7">
        <v>43262</v>
      </c>
      <c r="L37" s="7">
        <v>116141</v>
      </c>
      <c r="M37" s="7">
        <v>116141</v>
      </c>
    </row>
    <row r="38" spans="1:13" ht="12.75">
      <c r="A38" s="197" t="s">
        <v>192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193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222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223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212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13237717</v>
      </c>
      <c r="K42" s="53">
        <f>K7+K27+K38+K40</f>
        <v>13237717</v>
      </c>
      <c r="L42" s="53">
        <f>L7+L27+L38+L40</f>
        <v>18687822</v>
      </c>
      <c r="M42" s="53">
        <f>M7+M27+M38+M40</f>
        <v>18687822</v>
      </c>
    </row>
    <row r="43" spans="1:13" ht="12.75">
      <c r="A43" s="197" t="s">
        <v>213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97222762</v>
      </c>
      <c r="K43" s="53">
        <f>K10+K33+K39+K41</f>
        <v>97222762</v>
      </c>
      <c r="L43" s="53">
        <f>L10+L33+L39+L41</f>
        <v>129737745</v>
      </c>
      <c r="M43" s="53">
        <f>M10+M33+M39+M41</f>
        <v>129737745</v>
      </c>
    </row>
    <row r="44" spans="1:13" ht="12.75">
      <c r="A44" s="197" t="s">
        <v>233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-83985045</v>
      </c>
      <c r="K44" s="53">
        <f>K42-K43</f>
        <v>-83985045</v>
      </c>
      <c r="L44" s="53">
        <f>L42-L43</f>
        <v>-111049923</v>
      </c>
      <c r="M44" s="53">
        <f>M42-M43</f>
        <v>-111049923</v>
      </c>
    </row>
    <row r="45" spans="1:13" ht="12.75">
      <c r="A45" s="217" t="s">
        <v>215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216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83985045</v>
      </c>
      <c r="K46" s="53">
        <f>IF(K43&gt;K42,K43-K42,0)</f>
        <v>83985045</v>
      </c>
      <c r="L46" s="53">
        <f>IF(L43&gt;L42,L43-L42,0)</f>
        <v>111049923</v>
      </c>
      <c r="M46" s="53">
        <f>IF(M43&gt;M42,M43-M42,0)</f>
        <v>111049923</v>
      </c>
    </row>
    <row r="47" spans="1:13" ht="12.75">
      <c r="A47" s="197" t="s">
        <v>214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/>
      <c r="K47" s="7"/>
      <c r="L47" s="7"/>
      <c r="M47" s="7"/>
    </row>
    <row r="48" spans="1:13" ht="12.75">
      <c r="A48" s="197" t="s">
        <v>234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-83985045</v>
      </c>
      <c r="K48" s="53">
        <f>K44-K47</f>
        <v>-83985045</v>
      </c>
      <c r="L48" s="53">
        <f>L44-L47</f>
        <v>-111049923</v>
      </c>
      <c r="M48" s="53">
        <f>M44-M47</f>
        <v>-111049923</v>
      </c>
    </row>
    <row r="49" spans="1:13" ht="12.75">
      <c r="A49" s="217" t="s">
        <v>189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1" t="s">
        <v>217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83985045</v>
      </c>
      <c r="K50" s="61">
        <f>IF(K48&lt;0,-K48,0)</f>
        <v>83985045</v>
      </c>
      <c r="L50" s="61">
        <f>IF(L48&lt;0,-L48,0)</f>
        <v>111049923</v>
      </c>
      <c r="M50" s="61">
        <f>IF(M48&lt;0,-M48,0)</f>
        <v>111049923</v>
      </c>
    </row>
    <row r="51" spans="1:13" ht="12.75" customHeight="1">
      <c r="A51" s="214" t="s">
        <v>309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184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231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>
        <v>-81429473</v>
      </c>
      <c r="K53" s="7">
        <v>-81429473</v>
      </c>
      <c r="L53" s="7">
        <v>-109039443</v>
      </c>
      <c r="M53" s="7">
        <v>-109039443</v>
      </c>
    </row>
    <row r="54" spans="1:13" ht="12.75">
      <c r="A54" s="238" t="s">
        <v>232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>
        <v>-2555573</v>
      </c>
      <c r="K54" s="8">
        <v>-2555573</v>
      </c>
      <c r="L54" s="8">
        <v>-2010480</v>
      </c>
      <c r="M54" s="8">
        <v>-2010480</v>
      </c>
    </row>
    <row r="55" spans="1:13" ht="12.75" customHeight="1">
      <c r="A55" s="214" t="s">
        <v>186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201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f>J48</f>
        <v>-83985045</v>
      </c>
      <c r="K56" s="6">
        <f>K48</f>
        <v>-83985045</v>
      </c>
      <c r="L56" s="6">
        <f>L48</f>
        <v>-111049923</v>
      </c>
      <c r="M56" s="6">
        <f>M48</f>
        <v>-111049923</v>
      </c>
    </row>
    <row r="57" spans="1:13" ht="12.75">
      <c r="A57" s="197" t="s">
        <v>218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225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226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43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227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228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229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230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219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190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191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-83985045</v>
      </c>
      <c r="K67" s="61">
        <f>K56+K66</f>
        <v>-83985045</v>
      </c>
      <c r="L67" s="61">
        <f>L56+L66</f>
        <v>-111049923</v>
      </c>
      <c r="M67" s="61">
        <f>M56+M66</f>
        <v>-111049923</v>
      </c>
    </row>
    <row r="68" spans="1:13" ht="12.75" customHeight="1">
      <c r="A68" s="248" t="s">
        <v>310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185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231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>
        <v>-81429472</v>
      </c>
      <c r="K70" s="7">
        <v>-81429472</v>
      </c>
      <c r="L70" s="7">
        <v>-109039443</v>
      </c>
      <c r="M70" s="7">
        <v>-109039443</v>
      </c>
    </row>
    <row r="71" spans="1:13" ht="12.75">
      <c r="A71" s="245" t="s">
        <v>232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>
        <v>-2555573</v>
      </c>
      <c r="K71" s="8">
        <v>-2555573</v>
      </c>
      <c r="L71" s="8">
        <v>-2010480</v>
      </c>
      <c r="M71" s="8">
        <v>-2010480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J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1" width="10.421875" style="52" bestFit="1" customWidth="1"/>
    <col min="12" max="16384" width="9.140625" style="52" customWidth="1"/>
  </cols>
  <sheetData>
    <row r="1" spans="1:11" ht="12.75" customHeight="1">
      <c r="A1" s="255" t="s">
        <v>162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343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57</v>
      </c>
      <c r="B4" s="257"/>
      <c r="C4" s="257"/>
      <c r="D4" s="257"/>
      <c r="E4" s="257"/>
      <c r="F4" s="257"/>
      <c r="G4" s="257"/>
      <c r="H4" s="257"/>
      <c r="I4" s="66" t="s">
        <v>276</v>
      </c>
      <c r="J4" s="67" t="s">
        <v>316</v>
      </c>
      <c r="K4" s="67" t="s">
        <v>317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280</v>
      </c>
      <c r="K5" s="69" t="s">
        <v>281</v>
      </c>
    </row>
    <row r="6" spans="1:11" ht="12.75">
      <c r="A6" s="214" t="s">
        <v>154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38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-83985046</v>
      </c>
      <c r="K7" s="7">
        <v>-110901580</v>
      </c>
    </row>
    <row r="8" spans="1:11" ht="12.75">
      <c r="A8" s="208" t="s">
        <v>39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38000346</v>
      </c>
      <c r="K8" s="7">
        <v>46521862</v>
      </c>
    </row>
    <row r="9" spans="1:11" ht="12.75">
      <c r="A9" s="208" t="s">
        <v>40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4602930</v>
      </c>
      <c r="K9" s="7">
        <v>47005469</v>
      </c>
    </row>
    <row r="10" spans="1:11" ht="12.75">
      <c r="A10" s="208" t="s">
        <v>41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3120281</v>
      </c>
      <c r="K10" s="7">
        <v>2143537</v>
      </c>
    </row>
    <row r="11" spans="1:11" ht="12.75">
      <c r="A11" s="208" t="s">
        <v>42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1929</v>
      </c>
    </row>
    <row r="12" spans="1:11" ht="12.75">
      <c r="A12" s="208" t="s">
        <v>49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6782617</v>
      </c>
      <c r="K12" s="7">
        <v>27152</v>
      </c>
    </row>
    <row r="13" spans="1:11" ht="12.75">
      <c r="A13" s="197" t="s">
        <v>155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-31478872</v>
      </c>
      <c r="K13" s="53">
        <f>SUM(K7:K12)</f>
        <v>-15201631</v>
      </c>
    </row>
    <row r="14" spans="1:11" ht="12.75">
      <c r="A14" s="208" t="s">
        <v>50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354353</v>
      </c>
      <c r="K14" s="7">
        <v>4672441</v>
      </c>
    </row>
    <row r="15" spans="1:11" ht="12.75">
      <c r="A15" s="208" t="s">
        <v>51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3010367</v>
      </c>
      <c r="K15" s="7">
        <v>25112179</v>
      </c>
    </row>
    <row r="16" spans="1:11" ht="12.75">
      <c r="A16" s="208" t="s">
        <v>52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2452411</v>
      </c>
      <c r="K16" s="7">
        <v>1061078</v>
      </c>
    </row>
    <row r="17" spans="1:11" ht="12.75">
      <c r="A17" s="208" t="s">
        <v>53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10309131</v>
      </c>
      <c r="K17" s="7">
        <v>4306936</v>
      </c>
    </row>
    <row r="18" spans="1:11" ht="12.75">
      <c r="A18" s="197" t="s">
        <v>156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16126262</v>
      </c>
      <c r="K18" s="53">
        <f>SUM(K14:K17)</f>
        <v>35152634</v>
      </c>
    </row>
    <row r="19" spans="1:11" ht="12.75">
      <c r="A19" s="197" t="s">
        <v>34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7" t="s">
        <v>35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47605134</v>
      </c>
      <c r="K20" s="53">
        <f>IF(K18&gt;K13,K18-K13,0)</f>
        <v>50354265</v>
      </c>
    </row>
    <row r="21" spans="1:11" ht="12.75">
      <c r="A21" s="214" t="s">
        <v>157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176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12048</v>
      </c>
      <c r="K22" s="7"/>
    </row>
    <row r="23" spans="1:11" ht="12.75">
      <c r="A23" s="208" t="s">
        <v>177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178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179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180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>
        <v>41295</v>
      </c>
    </row>
    <row r="27" spans="1:11" ht="12.75">
      <c r="A27" s="197" t="s">
        <v>166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12048</v>
      </c>
      <c r="K27" s="53">
        <f>SUM(K22:K26)</f>
        <v>41295</v>
      </c>
    </row>
    <row r="28" spans="1:11" ht="12.75">
      <c r="A28" s="208" t="s">
        <v>113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10852747</v>
      </c>
      <c r="K28" s="7">
        <v>20329504</v>
      </c>
    </row>
    <row r="29" spans="1:11" ht="12.75">
      <c r="A29" s="208" t="s">
        <v>114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>
        <v>431</v>
      </c>
    </row>
    <row r="30" spans="1:11" ht="12.75">
      <c r="A30" s="208" t="s">
        <v>14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10852747</v>
      </c>
      <c r="K31" s="53">
        <f>SUM(K28:K30)</f>
        <v>20329935</v>
      </c>
    </row>
    <row r="32" spans="1:11" ht="12.75">
      <c r="A32" s="197" t="s">
        <v>36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37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10840699</v>
      </c>
      <c r="K33" s="53">
        <f>IF(K31&gt;K27,K31-K27,0)</f>
        <v>20288640</v>
      </c>
    </row>
    <row r="34" spans="1:11" ht="12.75">
      <c r="A34" s="214" t="s">
        <v>158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172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27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30493524</v>
      </c>
      <c r="K36" s="7">
        <v>35126837</v>
      </c>
    </row>
    <row r="37" spans="1:11" ht="12.75">
      <c r="A37" s="208" t="s">
        <v>28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8065</v>
      </c>
      <c r="K37" s="7">
        <v>81750</v>
      </c>
    </row>
    <row r="38" spans="1:11" ht="12.75">
      <c r="A38" s="197" t="s">
        <v>66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30501589</v>
      </c>
      <c r="K38" s="53">
        <f>SUM(K35:K37)</f>
        <v>35208587</v>
      </c>
    </row>
    <row r="39" spans="1:11" ht="12.75">
      <c r="A39" s="208" t="s">
        <v>29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17124471</v>
      </c>
      <c r="K39" s="7">
        <v>27097721</v>
      </c>
    </row>
    <row r="40" spans="1:11" ht="12.75">
      <c r="A40" s="208" t="s">
        <v>30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31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32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>
        <v>202683</v>
      </c>
    </row>
    <row r="43" spans="1:11" ht="12.75">
      <c r="A43" s="208" t="s">
        <v>33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67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17124471</v>
      </c>
      <c r="K44" s="53">
        <f>SUM(K39:K43)</f>
        <v>27300404</v>
      </c>
    </row>
    <row r="45" spans="1:11" ht="12.75">
      <c r="A45" s="197" t="s">
        <v>15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13377118</v>
      </c>
      <c r="K45" s="53">
        <f>K38-K44</f>
        <v>7908183</v>
      </c>
    </row>
    <row r="46" spans="1:11" ht="12.75">
      <c r="A46" s="197" t="s">
        <v>16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/>
    </row>
    <row r="47" spans="1:11" ht="12.75">
      <c r="A47" s="208" t="s">
        <v>68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J19+J32+J45</f>
        <v>13377118</v>
      </c>
      <c r="K47" s="53">
        <f>K19+K32+K45</f>
        <v>7908183</v>
      </c>
    </row>
    <row r="48" spans="1:11" ht="12.75">
      <c r="A48" s="208" t="s">
        <v>69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J20+J33+J46</f>
        <v>58445833</v>
      </c>
      <c r="K48" s="53">
        <f>K20+K33+K46</f>
        <v>70642905</v>
      </c>
    </row>
    <row r="49" spans="1:11" ht="12.75">
      <c r="A49" s="208" t="s">
        <v>159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52941863</v>
      </c>
      <c r="K49" s="7">
        <v>162382222</v>
      </c>
    </row>
    <row r="50" spans="1:11" ht="12.75">
      <c r="A50" s="208" t="s">
        <v>173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174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f>J48-J47</f>
        <v>45068715</v>
      </c>
      <c r="K51" s="7">
        <f>K48-K47</f>
        <v>62734722</v>
      </c>
    </row>
    <row r="52" spans="1:11" ht="12.75">
      <c r="A52" s="230" t="s">
        <v>175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7873148</v>
      </c>
      <c r="K52" s="61">
        <f>K49+K50-K51</f>
        <v>99647500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  <ignoredErrors>
    <ignoredError sqref="J51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344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343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57</v>
      </c>
      <c r="B4" s="257"/>
      <c r="C4" s="257"/>
      <c r="D4" s="257"/>
      <c r="E4" s="257"/>
      <c r="F4" s="257"/>
      <c r="G4" s="257"/>
      <c r="H4" s="257"/>
      <c r="I4" s="66" t="s">
        <v>276</v>
      </c>
      <c r="J4" s="67" t="s">
        <v>316</v>
      </c>
      <c r="K4" s="67" t="s">
        <v>317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280</v>
      </c>
      <c r="K5" s="73" t="s">
        <v>281</v>
      </c>
    </row>
    <row r="6" spans="1:11" ht="12.75">
      <c r="A6" s="214" t="s">
        <v>154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196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117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118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119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120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195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121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126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45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106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107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157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163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164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318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319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165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112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46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108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109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158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172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27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28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47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29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30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31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32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33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146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160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147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13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159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173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174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175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3" sqref="K13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74" t="s">
        <v>278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279</v>
      </c>
      <c r="D2" s="284"/>
      <c r="E2" s="77" t="s">
        <v>321</v>
      </c>
      <c r="F2" s="43" t="s">
        <v>247</v>
      </c>
      <c r="G2" s="285" t="s">
        <v>322</v>
      </c>
      <c r="H2" s="286"/>
      <c r="I2" s="74"/>
      <c r="J2" s="74"/>
      <c r="K2" s="74"/>
      <c r="L2" s="78"/>
    </row>
    <row r="3" spans="1:11" ht="23.25">
      <c r="A3" s="287" t="s">
        <v>57</v>
      </c>
      <c r="B3" s="287"/>
      <c r="C3" s="287"/>
      <c r="D3" s="287"/>
      <c r="E3" s="287"/>
      <c r="F3" s="287"/>
      <c r="G3" s="287"/>
      <c r="H3" s="287"/>
      <c r="I3" s="81" t="s">
        <v>302</v>
      </c>
      <c r="J3" s="82" t="s">
        <v>148</v>
      </c>
      <c r="K3" s="82" t="s">
        <v>149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280</v>
      </c>
      <c r="K4" s="83" t="s">
        <v>281</v>
      </c>
    </row>
    <row r="5" spans="1:11" ht="12.75">
      <c r="A5" s="276" t="s">
        <v>282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1065463400</v>
      </c>
      <c r="K5" s="45">
        <v>1065463400</v>
      </c>
    </row>
    <row r="6" spans="1:11" ht="12.75">
      <c r="A6" s="276" t="s">
        <v>283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478814684</v>
      </c>
      <c r="K6" s="46">
        <v>478814684</v>
      </c>
    </row>
    <row r="7" spans="1:11" ht="12.75">
      <c r="A7" s="276" t="s">
        <v>284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156420895</v>
      </c>
      <c r="K7" s="46">
        <v>156218212</v>
      </c>
    </row>
    <row r="8" spans="1:11" ht="12.75">
      <c r="A8" s="276" t="s">
        <v>285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-7030800</v>
      </c>
      <c r="K8" s="46">
        <v>-35099433</v>
      </c>
    </row>
    <row r="9" spans="1:11" ht="12.75">
      <c r="A9" s="276" t="s">
        <v>286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-28428818</v>
      </c>
      <c r="K9" s="46">
        <v>-109039443</v>
      </c>
    </row>
    <row r="10" spans="1:11" ht="12.75">
      <c r="A10" s="276" t="s">
        <v>287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288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289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>
        <v>1055498</v>
      </c>
      <c r="K12" s="46">
        <v>1055498</v>
      </c>
    </row>
    <row r="13" spans="1:11" ht="12.75">
      <c r="A13" s="276" t="s">
        <v>290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291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1666294859</v>
      </c>
      <c r="K14" s="79">
        <f>SUM(K5:K13)</f>
        <v>1557412918</v>
      </c>
    </row>
    <row r="15" spans="1:11" ht="12.75">
      <c r="A15" s="276" t="s">
        <v>292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293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294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295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296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297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298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299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300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301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277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313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asopta</cp:lastModifiedBy>
  <cp:lastPrinted>2012-04-17T08:59:15Z</cp:lastPrinted>
  <dcterms:created xsi:type="dcterms:W3CDTF">2008-10-17T11:51:54Z</dcterms:created>
  <dcterms:modified xsi:type="dcterms:W3CDTF">2012-04-25T13:37:52Z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