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<sst xmlns="http://schemas.openxmlformats.org/spreadsheetml/2006/main" count="396" uniqueCount="346">
  <si>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</si>
  <si>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</si>
  <si>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</si>
  <si>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</si>
  <si>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</si>
  <si>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</si>
  <si>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</si>
  <si>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</si>
  <si>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</si>
  <si>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</si>
  <si>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</si>
  <si>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</si>
  <si>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</si>
  <si>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</si>
  <si>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</si>
  <si>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</si>
  <si>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</si>
  <si>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</si>
  <si>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</si>
  <si>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</si>
  <si>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</si>
  <si>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</si>
  <si>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</si>
  <si>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</si>
  <si>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</si>
  <si>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</si>
  <si>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</si>
  <si>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</si>
  <si>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</si>
  <si>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</si>
  <si>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</si>
  <si>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</si>
  <si>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</si>
  <si>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</si>
  <si>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</si>
  <si>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</si>
  <si>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</si>
  <si>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</si>
  <si>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</si>
  <si>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</si>
  <si>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</si>
  <si>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</si>
  <si>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</si>
  <si>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</si>
  <si>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</si>
  <si>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</si>
  <si>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</si>
  <si>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</si>
  <si>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</si>
  <si>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</si>
  <si>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</si>
  <si>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</si>
  <si>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</si>
  <si>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</si>
  <si>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</si>
  <si>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</si>
  <si>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</si>
  <si>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</si>
  <si>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</si>
  <si>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</si>
  <si>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</si>
  <si>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</si>
  <si>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</si>
  <si>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</si>
  <si>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</si>
  <si>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</si>
  <si>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</si>
  <si>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</si>
  <si>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</si>
  <si>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</si>
  <si>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</si>
  <si>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</si>
  <si>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</si>
  <si>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</si>
  <si>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</si>
  <si>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</si>
  <si>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</si>
  <si>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</si>
  <si>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</si>
  <si>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</si>
  <si>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</si>
  <si>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</si>
  <si>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</si>
  <si>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</si>
  <si>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</si>
  <si>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</si>
  <si>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</si>
  <si>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</si>
  <si>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</si>
  <si>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</si>
  <si>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</si>
  <si>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</si>
  <si>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</si>
  <si>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</si>
  <si>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</si>
  <si>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</si>
  <si>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</si>
  <si>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</si>
  <si>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</si>
  <si>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</si>
  <si>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</si>
  <si>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</si>
  <si>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</si>
  <si>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</si>
  <si>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</si>
  <si>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</si>
  <si>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</si>
  <si>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</si>
  <si>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</si>
  <si>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</si>
  <si>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</si>
  <si>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</si>
  <si>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</si>
  <si>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</si>
  <si>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</si>
  <si>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</si>
  <si>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</si>
  <si>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</si>
  <si>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</si>
  <si>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</si>
  <si>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</si>
  <si>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</si>
  <si>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</si>
  <si>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</si>
  <si>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</si>
  <si>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</si>
  <si>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</si>
  <si>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</si>
  <si>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</si>
  <si>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</si>
  <si>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</si>
  <si>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</si>
  <si>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</si>
  <si>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</si>
  <si>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</si>
  <si>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</si>
  <si>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</si>
  <si>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</si>
  <si>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</si>
  <si>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</si>
  <si>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</si>
  <si>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</si>
  <si>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</si>
  <si>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</si>
  <si>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</si>
  <si>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</si>
  <si>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</si>
  <si>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</si>
  <si>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</si>
  <si>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</si>
  <si>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</si>
  <si>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</si>
  <si>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</si>
  <si>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</si>
  <si>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</si>
  <si>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</si>
  <si>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</si>
  <si>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</si>
  <si>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</si>
  <si>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</si>
  <si>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</si>
  <si>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</si>
  <si>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</si>
  <si>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</si>
  <si>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</si>
  <si>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</si>
  <si>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</si>
  <si>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</si>
  <si>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</si>
  <si>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</si>
  <si>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</si>
  <si>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</si>
  <si>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</si>
  <si>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</si>
  <si>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</si>
  <si>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</si>
  <si>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</si>
  <si>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</si>
  <si>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</si>
  <si>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</si>
  <si>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</si>
  <si>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</si>
  <si>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</si>
  <si>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</si>
  <si>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</si>
  <si>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</si>
  <si>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</si>
  <si>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</si>
  <si>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</si>
  <si>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</si>
  <si>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</si>
  <si>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</si>
  <si>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</si>
  <si>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</si>
  <si>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</si>
  <si>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</si>
  <si>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</si>
  <si>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</si>
  <si>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</si>
  <si>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</si>
  <si>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</si>
  <si>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</si>
  <si>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</si>
  <si>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</si>
  <si>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</si>
  <si>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</si>
  <si>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</si>
  <si>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</si>
  <si>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</si>
  <si>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</si>
  <si>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</si>
  <si>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</si>
  <si>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</si>
  <si>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</si>
  <si>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</si>
  <si>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</si>
  <si>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</si>
  <si>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</si>
  <si>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</si>
  <si>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</si>
  <si>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</si>
  <si>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</si>
  <si>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</si>
  <si>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</si>
  <si>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</si>
  <si>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</si>
  <si>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</si>
  <si>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</si>
  <si>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</si>
  <si>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</si>
  <si>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</si>
  <si>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</si>
  <si>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</si>
  <si>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</si>
  <si>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</si>
  <si>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</si>
  <si>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</si>
  <si>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</si>
  <si>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</si>
  <si>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</si>
  <si>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</si>
  <si>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</si>
  <si>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</si>
  <si>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</si>
  <si>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</si>
  <si>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</si>
  <si>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</si>
  <si>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</si>
  <si>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</si>
  <si>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</si>
  <si>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</si>
  <si>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</si>
  <si>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</si>
  <si>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</si>
  <si>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</si>
  <si>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</si>
  <si>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</si>
  <si>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</si>
  <si>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</si>
  <si>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</si>
  <si>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</si>
  <si>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</si>
  <si>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</si>
  <si>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</si>
  <si>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</si>
  <si>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</si>
  <si>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</si>
  <si>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</si>
  <si>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</si>
  <si>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</si>
  <si>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</si>
  <si>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</si>
  <si>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</si>
  <si>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</si>
  <si>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</si>
  <si>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</si>
  <si>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</si>
  <si>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</si>
  <si>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</si>
  <si>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</si>
  <si>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</si>
  <si>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</si>
  <si>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</si>
  <si>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</si>
  <si>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</si>
  <si>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</si>
  <si>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</si>
  <si>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</si>
  <si>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</si>
  <si>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</si>
  <si>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</si>
  <si>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</si>
  <si>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</si>
  <si>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</si>
  <si>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</si>
  <si>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</si>
  <si>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</si>
  <si>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</si>
  <si>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</si>
  <si>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</si>
  <si>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</si>
  <si>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</si>
  <si>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</si>
  <si>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</si>
  <si>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</si>
  <si>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</si>
  <si>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</si>
  <si>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</si>
  <si>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</si>
  <si>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</si>
  <si>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</si>
  <si>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</si>
  <si>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</si>
  <si>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</si>
  <si>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</si>
  <si>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</si>
  <si>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</si>
  <si>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</si>
  <si>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</si>
  <si>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</si>
  <si>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</si>
  <si>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</si>
  <si>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</si>
  <si>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</si>
  <si>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31.12.2011.</t>
  </si>
  <si>
    <t>Obveznik: RIVIERA ADRIA d.d.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</si>
  <si>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</si>
  <si>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</si>
  <si>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</si>
  <si>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</si>
  <si>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</si>
  <si>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</si>
  <si>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</si>
  <si>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</si>
  <si>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</si>
  <si>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</si>
  <si>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</si>
  <si>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</si>
  <si>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</si>
  <si>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</si>
  <si>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</si>
  <si>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01.01.2011.</t>
  </si>
  <si>
    <t>31.12.2011.</t>
  </si>
  <si>
    <t>u razdoblju 01.01.2011.  do  31.12.2011.</t>
  </si>
  <si>
    <t>Obveznik:  RIVIERA ADRIA d.d.</t>
  </si>
  <si>
    <t>Černjul Edi, Čižmek Marko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</si>
</sst>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B49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341</v>
      </c>
      <c r="F2" s="25"/>
      <c r="G2" s="26" t="s">
        <v>258</v>
      </c>
      <c r="H2" s="24" t="s">
        <v>342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326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327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328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329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52440</v>
      </c>
      <c r="D14" s="139"/>
      <c r="E14" s="31"/>
      <c r="F14" s="131" t="s">
        <v>330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331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332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333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348</v>
      </c>
      <c r="D22" s="131" t="s">
        <v>330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31" t="s">
        <v>334</v>
      </c>
      <c r="E24" s="132"/>
      <c r="F24" s="132"/>
      <c r="G24" s="133"/>
      <c r="H24" s="38" t="s">
        <v>270</v>
      </c>
      <c r="I24" s="48">
        <v>1233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335</v>
      </c>
      <c r="D26" s="50"/>
      <c r="E26" s="22"/>
      <c r="F26" s="51"/>
      <c r="G26" s="126" t="s">
        <v>273</v>
      </c>
      <c r="H26" s="127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337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338</v>
      </c>
      <c r="D48" s="160"/>
      <c r="E48" s="161"/>
      <c r="F48" s="32"/>
      <c r="G48" s="38" t="s">
        <v>281</v>
      </c>
      <c r="H48" s="159" t="s">
        <v>339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345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8">
      <selection activeCell="K113" sqref="K11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324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325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1586424684</v>
      </c>
      <c r="K9" s="12">
        <f>K10+K17+K27+K36+K40</f>
        <v>1944266435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418135</v>
      </c>
      <c r="K10" s="12">
        <f>SUM(K11:K16)</f>
        <v>1551530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418135</v>
      </c>
      <c r="K12" s="13">
        <v>1551530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1273537825</v>
      </c>
      <c r="K17" s="12">
        <f>SUM(K18:K26)</f>
        <v>1623191433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170481607</v>
      </c>
      <c r="K18" s="13">
        <v>280045825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969128207</v>
      </c>
      <c r="K19" s="13">
        <v>1212190559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68765712</v>
      </c>
      <c r="K20" s="13">
        <v>84252281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18039113</v>
      </c>
      <c r="K21" s="13">
        <v>20724954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475003</v>
      </c>
      <c r="K23" s="13">
        <v>214853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36509666</v>
      </c>
      <c r="K24" s="13">
        <v>16216563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10138517</v>
      </c>
      <c r="K25" s="13">
        <v>9546398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311998950</v>
      </c>
      <c r="K27" s="12">
        <f>SUM(K28:K35)</f>
        <v>317189296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309087297</v>
      </c>
      <c r="K28" s="13">
        <v>314265550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120000</v>
      </c>
      <c r="K30" s="13">
        <v>140000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2791653</v>
      </c>
      <c r="K32" s="13">
        <v>2783746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469774</v>
      </c>
      <c r="K36" s="12">
        <f>SUM(K37:K39)</f>
        <v>616707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469774</v>
      </c>
      <c r="K39" s="13">
        <v>616707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>
        <v>1717469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72591881</v>
      </c>
      <c r="K41" s="12">
        <f>K42+K50+K57+K65</f>
        <v>186107075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3288438</v>
      </c>
      <c r="K42" s="12">
        <f>SUM(K43:K49)</f>
        <v>4029233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2228949</v>
      </c>
      <c r="K43" s="13">
        <v>3153762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740909</v>
      </c>
      <c r="K45" s="13">
        <v>740909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318580</v>
      </c>
      <c r="K46" s="13">
        <v>134562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17136127</v>
      </c>
      <c r="K50" s="12">
        <f>SUM(K51:K56)</f>
        <v>21436127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182988</v>
      </c>
      <c r="K51" s="13">
        <v>568087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7789426</v>
      </c>
      <c r="K52" s="13">
        <v>9936171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124797</v>
      </c>
      <c r="K54" s="13">
        <v>230742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7840627</v>
      </c>
      <c r="K55" s="13">
        <v>8239944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1198289</v>
      </c>
      <c r="K56" s="13">
        <v>2461183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0</v>
      </c>
      <c r="K57" s="12">
        <f>SUM(K58:K64)</f>
        <v>2089118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>
        <v>996274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/>
      <c r="K63" s="13"/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>
        <v>1092844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52167316</v>
      </c>
      <c r="K65" s="13">
        <v>158552597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6616419</v>
      </c>
      <c r="K66" s="13">
        <v>11396314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1665632984</v>
      </c>
      <c r="K67" s="12">
        <f>K8+K9+K41+K66</f>
        <v>2141769824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99239905</v>
      </c>
      <c r="K68" s="14">
        <v>99165729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1250142197</v>
      </c>
      <c r="K70" s="20">
        <f>K71+K72+K73+K79+K80+K83+K86</f>
        <v>1703745606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1096055100</v>
      </c>
      <c r="K71" s="13">
        <v>1065463400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>
        <v>478814683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165571872</v>
      </c>
      <c r="K73" s="12">
        <f>K74+K75-K76+K77+K78</f>
        <v>156620162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70645522</v>
      </c>
      <c r="K74" s="13">
        <v>57792194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10517027</v>
      </c>
      <c r="K75" s="13">
        <v>9425816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10687516</v>
      </c>
      <c r="K76" s="13">
        <v>8721280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95096839</v>
      </c>
      <c r="K78" s="13">
        <v>98123432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1368553</v>
      </c>
      <c r="K79" s="13">
        <v>1055498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-12853328</v>
      </c>
      <c r="K83" s="12">
        <f>K84-K85</f>
        <v>1791863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>
        <v>1791863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12853328</v>
      </c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358217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>
        <v>358217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214540965</v>
      </c>
      <c r="K91" s="12">
        <f>SUM(K92:K100)</f>
        <v>284387861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214540965</v>
      </c>
      <c r="K94" s="13">
        <v>281940655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>
        <v>2183331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>
        <v>263875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191763323</v>
      </c>
      <c r="K101" s="12">
        <f>SUM(K102:K113)</f>
        <v>128534270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>
        <v>231884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>
        <v>54457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158960558</v>
      </c>
      <c r="K104" s="13">
        <v>75958566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1813837</v>
      </c>
      <c r="K105" s="13">
        <v>4909660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22686722</v>
      </c>
      <c r="K106" s="13">
        <v>33846768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5358102</v>
      </c>
      <c r="K109" s="13">
        <v>7880192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2483815</v>
      </c>
      <c r="K110" s="13">
        <v>3625968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460289</v>
      </c>
      <c r="K113" s="13">
        <v>2026775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9186499</v>
      </c>
      <c r="K114" s="13">
        <v>24743870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1665632984</v>
      </c>
      <c r="K115" s="12">
        <f>K70+K87+K91+K101+K114</f>
        <v>2141769824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99239905</v>
      </c>
      <c r="K116" s="14">
        <v>99165729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52">
      <selection activeCell="K36" sqref="K3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343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325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445854206</v>
      </c>
      <c r="K7" s="20">
        <f>SUM(K8:K9)</f>
        <v>531488234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440203911</v>
      </c>
      <c r="K8" s="13">
        <v>522658106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5650295</v>
      </c>
      <c r="K9" s="13">
        <v>8830128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424494167</v>
      </c>
      <c r="K10" s="12">
        <f>K11+K12+K16+K20+K21+K22+K25+K26</f>
        <v>515355304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146940285</v>
      </c>
      <c r="K12" s="12">
        <f>SUM(K13:K15)</f>
        <v>179472536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81935162</v>
      </c>
      <c r="K13" s="13">
        <v>96916512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1425004</v>
      </c>
      <c r="K14" s="13">
        <v>1757657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63580119</v>
      </c>
      <c r="K15" s="13">
        <v>80798367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109053105</v>
      </c>
      <c r="K16" s="12">
        <f>SUM(K17:K19)</f>
        <v>133344469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65868056</v>
      </c>
      <c r="K17" s="13">
        <v>80973932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27473817</v>
      </c>
      <c r="K18" s="13">
        <v>33179775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15711232</v>
      </c>
      <c r="K19" s="13">
        <v>19190762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99074868</v>
      </c>
      <c r="K20" s="13">
        <v>113247896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64704769</v>
      </c>
      <c r="K21" s="13">
        <v>85292946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453449</v>
      </c>
      <c r="K22" s="12">
        <f>SUM(K23:K24)</f>
        <v>148621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453449</v>
      </c>
      <c r="K24" s="13">
        <v>148621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2018728</v>
      </c>
      <c r="K25" s="13">
        <v>519465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2248963</v>
      </c>
      <c r="K26" s="13">
        <v>3329371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11815476</v>
      </c>
      <c r="K27" s="12">
        <f>SUM(K28:K32)</f>
        <v>8236451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260</v>
      </c>
      <c r="K28" s="13">
        <v>197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11223022</v>
      </c>
      <c r="K29" s="13">
        <v>7861845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592194</v>
      </c>
      <c r="K32" s="13">
        <v>374409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46028843</v>
      </c>
      <c r="K33" s="12">
        <f>SUM(K34:K37)</f>
        <v>24294987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153</v>
      </c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45831850</v>
      </c>
      <c r="K35" s="13">
        <v>21475516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>
        <v>2477965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196840</v>
      </c>
      <c r="K37" s="13">
        <v>341506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457669682</v>
      </c>
      <c r="K42" s="12">
        <f>K7+K27+K38+K40</f>
        <v>539724685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470523010</v>
      </c>
      <c r="K43" s="12">
        <f>K10+K33+K39+K41</f>
        <v>539650291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-12853328</v>
      </c>
      <c r="K44" s="12">
        <f>K42-K43</f>
        <v>74394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74394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12853328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>
        <v>-1717469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-12853328</v>
      </c>
      <c r="K48" s="12">
        <f>K44-K47</f>
        <v>1791863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1791863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12853328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f>J48</f>
        <v>-12853328</v>
      </c>
      <c r="K56" s="11">
        <f>K48</f>
        <v>1791863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-20656</v>
      </c>
      <c r="K57" s="12">
        <f>SUM(K58:K64)</f>
        <v>-49180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-20656</v>
      </c>
      <c r="K60" s="13">
        <v>-49180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-20656</v>
      </c>
      <c r="K66" s="12">
        <f>K57-K65</f>
        <v>-49180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-12873984</v>
      </c>
      <c r="K67" s="18">
        <f>K56+K66</f>
        <v>1742683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  <ignoredErrors>
    <ignoredError sqref="J56:K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40">
      <selection activeCell="B66" sqref="B66"/>
    </sheetView>
  </sheetViews>
  <sheetFormatPr defaultColWidth="9.140625" defaultRowHeight="12.75"/>
  <cols>
    <col min="10" max="10" width="9.421875" style="0" bestFit="1" customWidth="1"/>
    <col min="11" max="11" width="9.851562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343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344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-12853328</v>
      </c>
      <c r="K8" s="13">
        <v>1791863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99074868</v>
      </c>
      <c r="K9" s="13">
        <v>113247896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>
        <v>38223425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1758635</v>
      </c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87980175</v>
      </c>
      <c r="K14" s="12">
        <f>SUM(K8:K13)</f>
        <v>153263184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2814243</v>
      </c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4639433</v>
      </c>
      <c r="K16" s="13">
        <v>5296274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291601</v>
      </c>
      <c r="K17" s="13">
        <v>740795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>
        <v>6019672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7745277</v>
      </c>
      <c r="K19" s="12">
        <f>SUM(K15:K18)</f>
        <v>12056741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80234898</v>
      </c>
      <c r="K20" s="12">
        <f>IF(K14&gt;K19,K14-K19,0)</f>
        <v>141206443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96433977</v>
      </c>
      <c r="K29" s="13">
        <v>464034900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>
        <v>6907815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96433977</v>
      </c>
      <c r="K32" s="12">
        <f>SUM(K29:K31)</f>
        <v>470942715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96433977</v>
      </c>
      <c r="K34" s="12">
        <f>IF(K32&gt;K28,K32-K28,0)</f>
        <v>470942715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7365189</v>
      </c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>
        <v>452107430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7365189</v>
      </c>
      <c r="K39" s="12">
        <f>SUM(K36:K38)</f>
        <v>452107430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33032871</v>
      </c>
      <c r="K40" s="13">
        <v>15547845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>
        <v>124977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>
        <v>313055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33032871</v>
      </c>
      <c r="K45" s="12">
        <f>SUM(K40:K44)</f>
        <v>15985877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K39-K45</f>
        <v>436121553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25667682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v>577327996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41866761</v>
      </c>
      <c r="K49" s="12">
        <v>470942715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94034078</v>
      </c>
      <c r="K50" s="13">
        <v>52167316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106385281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41866761</v>
      </c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52167317</v>
      </c>
      <c r="K53" s="18">
        <f>K50+K51-K52</f>
        <v>158552597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4">
      <selection activeCell="L21" sqref="L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140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40544</v>
      </c>
      <c r="F2" s="99" t="s">
        <v>258</v>
      </c>
      <c r="G2" s="260">
        <v>40908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1096055100</v>
      </c>
      <c r="K5" s="107">
        <f>Bilanca!K71</f>
        <v>1065463400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>
        <f>Bilanca!K72</f>
        <v>478814683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165571872</v>
      </c>
      <c r="K7" s="108">
        <f>Bilanca!K73</f>
        <v>156620162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/>
      <c r="K8" s="108"/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-12853328</v>
      </c>
      <c r="K9" s="108">
        <f>Bilanca!K84</f>
        <v>1791863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1368553</v>
      </c>
      <c r="K12" s="108">
        <f>Bilanca!K79</f>
        <v>1055498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1250142197</v>
      </c>
      <c r="K14" s="109">
        <f>SUM(K5:K13)</f>
        <v>1703745606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v>0</v>
      </c>
      <c r="K21" s="110"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K5:K6 K7 K9 K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asopta</cp:lastModifiedBy>
  <cp:lastPrinted>2011-03-28T11:17:39Z</cp:lastPrinted>
  <dcterms:created xsi:type="dcterms:W3CDTF">2008-10-17T11:51:54Z</dcterms:created>
  <dcterms:modified xsi:type="dcterms:W3CDTF">2012-04-18T08:07:18Z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