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D" sheetId="21" r:id="rId4"/>
    <sheet name="PK" sheetId="17" r:id="rId5"/>
    <sheet name="Bilješke" sheetId="16" r:id="rId6"/>
  </sheets>
  <definedNames>
    <definedName name="_xlnm.Print_Area" localSheetId="5">Bilješke!$A$1:$J$121</definedName>
    <definedName name="_xlnm.Print_Area" localSheetId="0">'OPĆI PODACI'!$A$1:$I$63</definedName>
    <definedName name="_xlnm.Print_Area" localSheetId="4">PK!$A$1:$K$26</definedName>
  </definedNames>
  <calcPr calcId="145621"/>
</workbook>
</file>

<file path=xl/calcChain.xml><?xml version="1.0" encoding="utf-8"?>
<calcChain xmlns="http://schemas.openxmlformats.org/spreadsheetml/2006/main">
  <c r="M33" i="18" l="1"/>
  <c r="M27" i="18" l="1"/>
  <c r="M22" i="18"/>
  <c r="M16" i="18"/>
  <c r="M12" i="18"/>
  <c r="M7" i="18"/>
  <c r="M42" i="18" s="1"/>
  <c r="J50" i="21"/>
  <c r="J46" i="21"/>
  <c r="J45" i="21"/>
  <c r="J47" i="21" s="1"/>
  <c r="J49" i="21" s="1"/>
  <c r="J39" i="21"/>
  <c r="J32" i="21"/>
  <c r="J34" i="21" s="1"/>
  <c r="J28" i="21"/>
  <c r="J33" i="21" s="1"/>
  <c r="J19" i="21"/>
  <c r="J21" i="21" s="1"/>
  <c r="J12" i="21"/>
  <c r="J20" i="21" s="1"/>
  <c r="K33" i="18"/>
  <c r="J33" i="18"/>
  <c r="K27" i="18"/>
  <c r="K42" i="18" s="1"/>
  <c r="J27" i="18"/>
  <c r="K22" i="18"/>
  <c r="J22" i="18"/>
  <c r="K16" i="18"/>
  <c r="K10" i="18" s="1"/>
  <c r="K43" i="18" s="1"/>
  <c r="K46" i="18" s="1"/>
  <c r="J16" i="18"/>
  <c r="K12" i="18"/>
  <c r="J12" i="18"/>
  <c r="J10" i="18"/>
  <c r="J43" i="18" s="1"/>
  <c r="J46" i="18" s="1"/>
  <c r="K7" i="18"/>
  <c r="J7" i="18"/>
  <c r="J42" i="18" s="1"/>
  <c r="M10" i="18" l="1"/>
  <c r="M43" i="18" s="1"/>
  <c r="M45" i="18" s="1"/>
  <c r="J48" i="21"/>
  <c r="J51" i="21" s="1"/>
  <c r="J53" i="21" s="1"/>
  <c r="K45" i="18"/>
  <c r="K44" i="18"/>
  <c r="K48" i="18" s="1"/>
  <c r="J45" i="18"/>
  <c r="J44" i="18"/>
  <c r="J48" i="18" s="1"/>
  <c r="M44" i="18" l="1"/>
  <c r="M48" i="18" s="1"/>
  <c r="M50" i="18" s="1"/>
  <c r="M46" i="18"/>
  <c r="J50" i="18"/>
  <c r="J49" i="18"/>
  <c r="K50" i="18"/>
  <c r="K49" i="18"/>
  <c r="M49" i="18" l="1"/>
  <c r="K45" i="21"/>
  <c r="K39" i="21"/>
  <c r="K28" i="21"/>
  <c r="K12" i="21"/>
  <c r="K46" i="21" l="1"/>
  <c r="K47" i="21"/>
  <c r="J118" i="19" l="1"/>
  <c r="J119" i="19"/>
  <c r="J100" i="19"/>
  <c r="J90" i="19"/>
  <c r="J86" i="19"/>
  <c r="J82" i="19"/>
  <c r="J79" i="19"/>
  <c r="J72" i="19"/>
  <c r="J69" i="19" s="1"/>
  <c r="J114" i="19" s="1"/>
  <c r="J56" i="19"/>
  <c r="J49" i="19"/>
  <c r="J41" i="19"/>
  <c r="J40" i="19"/>
  <c r="J35" i="19"/>
  <c r="J26" i="19"/>
  <c r="J16" i="19"/>
  <c r="J9" i="19"/>
  <c r="J8" i="19" s="1"/>
  <c r="J66" i="19" s="1"/>
  <c r="K19" i="21" l="1"/>
  <c r="K21" i="21" s="1"/>
  <c r="K32" i="21"/>
  <c r="K34" i="21" s="1"/>
  <c r="K33" i="21" l="1"/>
  <c r="K20" i="21"/>
  <c r="K48" i="21" s="1"/>
  <c r="K49" i="21" l="1"/>
  <c r="K53" i="21" s="1"/>
  <c r="L22" i="18" l="1"/>
  <c r="K57" i="18"/>
  <c r="J57" i="18"/>
  <c r="K119" i="19"/>
  <c r="K15" i="17"/>
  <c r="J15" i="17"/>
  <c r="K25" i="17"/>
  <c r="J25" i="17"/>
  <c r="K115" i="19"/>
  <c r="J24" i="17" l="1"/>
  <c r="K24" i="17"/>
  <c r="K79" i="19"/>
  <c r="K82" i="19"/>
  <c r="K86" i="19"/>
  <c r="K90" i="19"/>
  <c r="K100" i="19"/>
  <c r="K72" i="19"/>
  <c r="K56" i="19"/>
  <c r="K49" i="19"/>
  <c r="K41" i="19"/>
  <c r="K35" i="19"/>
  <c r="K9" i="19"/>
  <c r="K16" i="19"/>
  <c r="K26" i="19"/>
  <c r="K66" i="18"/>
  <c r="L7" i="18"/>
  <c r="L27" i="18"/>
  <c r="L12" i="18"/>
  <c r="L16" i="18"/>
  <c r="L33" i="18"/>
  <c r="L57" i="18"/>
  <c r="L66" i="18" s="1"/>
  <c r="J66" i="18"/>
  <c r="M57" i="18"/>
  <c r="M66" i="18" s="1"/>
  <c r="J22" i="17"/>
  <c r="K22" i="17"/>
  <c r="K69" i="19" l="1"/>
  <c r="K8" i="19"/>
  <c r="L42" i="18"/>
  <c r="L10" i="18"/>
  <c r="L43" i="18" s="1"/>
  <c r="K40" i="19"/>
  <c r="M56" i="18"/>
  <c r="M67" i="18" s="1"/>
  <c r="K114" i="19" l="1"/>
  <c r="K118" i="19"/>
  <c r="K66" i="19"/>
  <c r="L44" i="18"/>
  <c r="L48" i="18" s="1"/>
  <c r="L49" i="18" s="1"/>
  <c r="L45" i="18"/>
  <c r="L46" i="18"/>
  <c r="J56" i="18"/>
  <c r="J67" i="18" s="1"/>
  <c r="K56" i="18"/>
  <c r="K67" i="18" s="1"/>
  <c r="L56" i="18" l="1"/>
  <c r="L67" i="18" s="1"/>
  <c r="L50" i="18"/>
</calcChain>
</file>

<file path=xl/sharedStrings.xml><?xml version="1.0" encoding="utf-8"?>
<sst xmlns="http://schemas.openxmlformats.org/spreadsheetml/2006/main" count="349" uniqueCount="317">
  <si>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</si>
  <si>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</si>
  <si>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</si>
  <si>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</si>
  <si>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</si>
  <si>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</si>
  <si>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</si>
  <si>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</si>
  <si>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</si>
  <si>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</si>
  <si>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</si>
  <si>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</si>
  <si>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</si>
  <si>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</si>
  <si>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</si>
  <si>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</si>
  <si>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</si>
  <si>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</si>
  <si>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</si>
  <si>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</si>
  <si>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</si>
  <si>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</si>
  <si>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</si>
  <si>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</si>
  <si>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</si>
  <si>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</si>
  <si>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</si>
  <si>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</si>
  <si>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</si>
  <si>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</si>
  <si>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</si>
  <si>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</si>
  <si>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</si>
  <si>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</si>
  <si>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</si>
  <si>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</si>
  <si>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</si>
  <si>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</si>
  <si>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</si>
  <si>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</si>
  <si>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</si>
  <si>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</si>
  <si>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</si>
  <si>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</si>
  <si>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</si>
  <si>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</si>
  <si>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</si>
  <si>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</si>
  <si>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</si>
  <si>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</si>
  <si>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</si>
  <si>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</si>
  <si>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</si>
  <si>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</si>
  <si>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</si>
  <si>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</si>
  <si>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</si>
  <si>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</si>
  <si>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</si>
  <si>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</si>
  <si>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</si>
  <si>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</si>
  <si>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</si>
  <si>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</si>
  <si>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</si>
  <si>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</si>
  <si>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</si>
  <si>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</si>
  <si>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</si>
  <si>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</si>
  <si>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</si>
  <si>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</si>
  <si>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</si>
  <si>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</si>
  <si>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</si>
  <si>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</si>
  <si>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</si>
  <si>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</si>
  <si>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</si>
  <si>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</si>
  <si>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</si>
  <si>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</si>
  <si>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</si>
  <si>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</si>
  <si>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</si>
  <si>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</si>
  <si>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</si>
  <si>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</si>
  <si>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</si>
  <si>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</si>
  <si>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</si>
  <si>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</si>
  <si>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</si>
  <si>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</si>
  <si>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</si>
  <si>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</si>
  <si>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</si>
  <si>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</si>
  <si>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</si>
  <si>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</si>
  <si>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</si>
  <si>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</si>
  <si>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</si>
  <si>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</si>
  <si>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</si>
  <si>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</si>
  <si>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</si>
  <si>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</si>
  <si>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</si>
  <si>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</si>
  <si>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</si>
  <si>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</si>
  <si>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</si>
  <si>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</si>
  <si>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</si>
  <si>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</si>
  <si>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</si>
  <si>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</si>
  <si>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</si>
  <si>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</si>
  <si>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</si>
  <si>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</si>
  <si>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</si>
  <si>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</si>
  <si>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</si>
  <si>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</si>
  <si>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</si>
  <si>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</si>
  <si>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</si>
  <si>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</si>
  <si>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</si>
  <si>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</si>
  <si>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</si>
  <si>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</si>
  <si>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</si>
  <si>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</si>
  <si>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</si>
  <si>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</si>
  <si>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</si>
  <si>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</si>
  <si>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</si>
  <si>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</si>
  <si>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</si>
  <si>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</si>
  <si>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</si>
  <si>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</si>
  <si>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</si>
  <si>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</si>
  <si>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</si>
  <si>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</si>
  <si>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</si>
  <si>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</si>
  <si>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</si>
  <si>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</si>
  <si>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</si>
  <si>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</si>
  <si>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</si>
  <si>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</si>
  <si>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</si>
  <si>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</si>
  <si>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</si>
  <si>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</si>
  <si>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</si>
  <si>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</si>
  <si>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</si>
  <si>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</si>
  <si>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</si>
  <si>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</si>
  <si>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</si>
  <si>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</si>
  <si>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</si>
  <si>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</si>
  <si>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</si>
  <si>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</si>
  <si>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</si>
  <si>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</si>
  <si>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</si>
  <si>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</si>
  <si>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</si>
  <si>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</si>
  <si>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</si>
  <si>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</si>
  <si>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</si>
  <si>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</si>
  <si>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</si>
  <si>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</si>
  <si>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</si>
  <si>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</si>
  <si>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</si>
  <si>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</si>
  <si>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</si>
  <si>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</si>
  <si>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</si>
  <si>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</si>
  <si>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</si>
  <si>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</si>
  <si>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</si>
  <si>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</si>
  <si>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</si>
  <si>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</si>
  <si>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</si>
  <si>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</si>
  <si>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</si>
  <si>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</si>
  <si>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</si>
  <si>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</si>
  <si>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</si>
  <si>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</si>
  <si>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</si>
  <si>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</si>
  <si>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</si>
  <si>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</si>
  <si>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</si>
  <si>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</si>
  <si>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</si>
  <si>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</si>
  <si>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</si>
  <si>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</si>
  <si>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</si>
  <si>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</si>
  <si>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</si>
  <si>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</si>
  <si>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</si>
  <si>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</si>
  <si>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</si>
  <si>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</si>
  <si>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</si>
  <si>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</si>
  <si>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</si>
  <si>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</si>
  <si>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</si>
  <si>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</si>
  <si>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</si>
  <si>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</si>
  <si>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</si>
  <si>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</si>
  <si>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</si>
  <si>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</si>
  <si>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</si>
  <si>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</si>
  <si>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</si>
  <si>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</si>
  <si>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</si>
  <si>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</si>
  <si>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</si>
  <si>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</si>
  <si>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</si>
  <si>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</si>
  <si>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</si>
  <si>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</si>
  <si>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</si>
  <si>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</si>
  <si>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</si>
  <si>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</si>
  <si>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</si>
  <si>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</si>
  <si>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</si>
  <si>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</si>
  <si>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</si>
  <si>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</si>
  <si>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</si>
  <si>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</si>
  <si>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</si>
  <si>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</si>
  <si>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</si>
  <si>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</si>
  <si>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</si>
  <si>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</si>
  <si>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</si>
  <si>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</si>
  <si>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</si>
  <si>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</si>
  <si>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</si>
  <si>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</si>
  <si>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</si>
  <si>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</si>
  <si>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</si>
  <si>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</si>
  <si>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</si>
  <si>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</si>
  <si>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</si>
  <si>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</si>
  <si>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</si>
  <si>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</si>
  <si>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</si>
  <si>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</si>
  <si>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</si>
  <si>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</si>
  <si>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</si>
  <si>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</si>
  <si>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</si>
  <si>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</si>
  <si>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</si>
  <si>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</si>
  <si>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MARIĆ MARINA</t>
  </si>
  <si>
    <t>044-647-829</t>
  </si>
  <si>
    <t>marina.maric@petrokemija.hr</t>
  </si>
  <si>
    <t>PETROKEMIJA  d.o.o.</t>
  </si>
  <si>
    <t>NOVI SAD</t>
  </si>
  <si>
    <t>08754608</t>
  </si>
  <si>
    <t>DA</t>
  </si>
  <si>
    <t>20.15</t>
  </si>
  <si>
    <t xml:space="preserve">  9. Ostala revalorizacija (pripisano manjinskom interesu)</t>
  </si>
  <si>
    <t xml:space="preserve">Obveznik: GRUPA PETROKEMIJA </t>
  </si>
  <si>
    <t>Obveznik: GRUPA PETROKEMIJA</t>
  </si>
  <si>
    <t>LUKA ŠIBENIK d.o.o.</t>
  </si>
  <si>
    <t>ŠIBENIK</t>
  </si>
  <si>
    <t>03037525</t>
  </si>
  <si>
    <t>PETROKEMIJA AGRO TRADE d.o.o.</t>
  </si>
  <si>
    <t>4424085</t>
  </si>
  <si>
    <t>044-682-795</t>
  </si>
  <si>
    <t>01.01.2017.</t>
  </si>
  <si>
    <t>POPIJAČ ĐURO,  ZEČEVIĆ NENAD,  ŽMEGAČ DAVOR</t>
  </si>
  <si>
    <t>30.09.2017.</t>
  </si>
  <si>
    <t>stanje na dan 30.09.2017.</t>
  </si>
  <si>
    <t>za razdoblje od 01.01.2017. do 30.09.2017.</t>
  </si>
  <si>
    <t>u razdoblju 01.01.2017. do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</si>
</sst>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93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0" fontId="1" fillId="0" borderId="0" xfId="1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4" xfId="3" applyFont="1" applyBorder="1" applyAlignment="1"/>
    <xf numFmtId="0" fontId="5" fillId="0" borderId="15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5" xfId="3" applyFont="1" applyFill="1" applyBorder="1" applyAlignment="1" applyProtection="1">
      <protection hidden="1"/>
    </xf>
    <xf numFmtId="0" fontId="7" fillId="0" borderId="15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right" vertical="center"/>
      <protection locked="0" hidden="1"/>
    </xf>
    <xf numFmtId="0" fontId="7" fillId="0" borderId="15" xfId="3" applyFont="1" applyBorder="1" applyAlignment="1" applyProtection="1">
      <alignment vertical="top"/>
      <protection hidden="1"/>
    </xf>
    <xf numFmtId="0" fontId="7" fillId="0" borderId="15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5" xfId="3" applyFont="1" applyBorder="1" applyAlignment="1" applyProtection="1">
      <alignment horizontal="left" vertical="top" indent="2"/>
      <protection hidden="1"/>
    </xf>
    <xf numFmtId="0" fontId="7" fillId="0" borderId="15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5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alignment horizontal="left"/>
      <protection hidden="1"/>
    </xf>
    <xf numFmtId="0" fontId="7" fillId="0" borderId="14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5" xfId="3" applyFont="1" applyFill="1" applyBorder="1" applyAlignment="1" applyProtection="1">
      <alignment vertical="center"/>
      <protection hidden="1"/>
    </xf>
    <xf numFmtId="0" fontId="15" fillId="0" borderId="15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7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/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6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18" fillId="0" borderId="0" xfId="1" applyFont="1" applyBorder="1" applyAlignment="1">
      <alignment vertical="top" wrapText="1"/>
    </xf>
    <xf numFmtId="3" fontId="0" fillId="0" borderId="0" xfId="0" applyNumberFormat="1" applyFill="1"/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16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3" fontId="5" fillId="0" borderId="0" xfId="0" applyNumberFormat="1" applyFont="1" applyFill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5" xfId="3" applyFont="1" applyBorder="1" applyAlignment="1" applyProtection="1">
      <alignment horizontal="right" wrapText="1"/>
      <protection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8" xfId="3" applyFont="1" applyFill="1" applyBorder="1" applyAlignment="1"/>
    <xf numFmtId="0" fontId="7" fillId="0" borderId="19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7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8" xfId="3" applyFont="1" applyFill="1" applyBorder="1" applyAlignment="1" applyProtection="1">
      <alignment horizontal="center" vertical="top"/>
      <protection hidden="1"/>
    </xf>
    <xf numFmtId="0" fontId="7" fillId="0" borderId="18" xfId="3" applyFont="1" applyFill="1" applyBorder="1" applyAlignment="1" applyProtection="1">
      <alignment horizontal="center"/>
      <protection hidden="1"/>
    </xf>
    <xf numFmtId="49" fontId="6" fillId="0" borderId="17" xfId="2" applyNumberForma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5" xfId="3" applyFont="1" applyBorder="1" applyAlignment="1" applyProtection="1">
      <alignment horizontal="right"/>
      <protection hidden="1"/>
    </xf>
    <xf numFmtId="0" fontId="7" fillId="0" borderId="19" xfId="3" applyFont="1" applyFill="1" applyBorder="1" applyAlignment="1">
      <alignment horizontal="left" vertical="center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7" fillId="0" borderId="18" xfId="3" applyFont="1" applyFill="1" applyBorder="1" applyAlignment="1">
      <alignment horizontal="left"/>
    </xf>
    <xf numFmtId="0" fontId="7" fillId="0" borderId="19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7" xfId="2" applyFill="1" applyBorder="1" applyAlignment="1" applyProtection="1">
      <protection locked="0" hidden="1"/>
    </xf>
    <xf numFmtId="0" fontId="4" fillId="0" borderId="18" xfId="3" applyFont="1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8" xfId="3" applyFont="1" applyFill="1" applyBorder="1" applyAlignment="1">
      <alignment horizontal="left" vertical="center"/>
    </xf>
    <xf numFmtId="1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5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5" xfId="3" applyFont="1" applyBorder="1" applyAlignment="1" applyProtection="1">
      <alignment horizontal="right" wrapText="1"/>
      <protection hidden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27" xfId="1" applyFont="1" applyFill="1" applyBorder="1" applyAlignment="1">
      <alignment horizontal="left" vertical="center" wrapText="1"/>
    </xf>
    <xf numFmtId="0" fontId="20" fillId="0" borderId="28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wrapText="1"/>
    </xf>
    <xf numFmtId="0" fontId="12" fillId="0" borderId="0" xfId="1" applyFont="1" applyAlignment="1"/>
    <xf numFmtId="0" fontId="11" fillId="0" borderId="0" xfId="1" applyAlignment="1"/>
  </cellXfs>
  <cellStyles count="4">
    <cellStyle name=" 1" xfId="1"/>
    <cellStyle name="Hiperveza" xfId="2" builtinId="8"/>
    <cellStyle name="Normal_TFI-POD" xfId="3"/>
    <cellStyle name="Normalno" xfId="0" builtinId="0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/>
  <cols>
    <col min="1" max="1" width="9.140625" style="10"/>
    <col min="2" max="2" width="13" style="10" customWidth="1"/>
    <col min="3" max="4" width="9.140625" style="10"/>
    <col min="5" max="5" width="10.28515625" style="10" customWidth="1"/>
    <col min="6" max="6" width="7.7109375" style="10" customWidth="1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30" t="s">
        <v>213</v>
      </c>
      <c r="B1" s="131"/>
      <c r="C1" s="131"/>
      <c r="D1" s="72"/>
      <c r="E1" s="72"/>
      <c r="F1" s="72"/>
      <c r="G1" s="72"/>
      <c r="H1" s="72"/>
      <c r="I1" s="73"/>
      <c r="J1" s="9"/>
      <c r="K1" s="9"/>
      <c r="L1" s="9"/>
    </row>
    <row r="2" spans="1:12">
      <c r="A2" s="184" t="s">
        <v>214</v>
      </c>
      <c r="B2" s="185"/>
      <c r="C2" s="185"/>
      <c r="D2" s="186"/>
      <c r="E2" s="107" t="s">
        <v>311</v>
      </c>
      <c r="F2" s="11"/>
      <c r="G2" s="12" t="s">
        <v>215</v>
      </c>
      <c r="H2" s="107" t="s">
        <v>313</v>
      </c>
      <c r="I2" s="74"/>
      <c r="J2" s="9"/>
      <c r="K2" s="9"/>
      <c r="L2" s="9"/>
    </row>
    <row r="3" spans="1:12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.75">
      <c r="A4" s="187" t="s">
        <v>279</v>
      </c>
      <c r="B4" s="188"/>
      <c r="C4" s="188"/>
      <c r="D4" s="188"/>
      <c r="E4" s="188"/>
      <c r="F4" s="188"/>
      <c r="G4" s="188"/>
      <c r="H4" s="188"/>
      <c r="I4" s="189"/>
      <c r="J4" s="9"/>
      <c r="K4" s="9"/>
      <c r="L4" s="9"/>
    </row>
    <row r="5" spans="1:12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>
      <c r="A6" s="155" t="s">
        <v>216</v>
      </c>
      <c r="B6" s="156"/>
      <c r="C6" s="141" t="s">
        <v>285</v>
      </c>
      <c r="D6" s="142"/>
      <c r="E6" s="28"/>
      <c r="F6" s="28"/>
      <c r="G6" s="28"/>
      <c r="H6" s="28"/>
      <c r="I6" s="80"/>
      <c r="J6" s="9"/>
      <c r="K6" s="9"/>
      <c r="L6" s="9"/>
    </row>
    <row r="7" spans="1:12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>
      <c r="A8" s="190" t="s">
        <v>217</v>
      </c>
      <c r="B8" s="191"/>
      <c r="C8" s="141" t="s">
        <v>286</v>
      </c>
      <c r="D8" s="142"/>
      <c r="E8" s="28"/>
      <c r="F8" s="28"/>
      <c r="G8" s="28"/>
      <c r="H8" s="28"/>
      <c r="I8" s="82"/>
      <c r="J8" s="9"/>
      <c r="K8" s="9"/>
      <c r="L8" s="9"/>
    </row>
    <row r="9" spans="1:12">
      <c r="A9" s="83"/>
      <c r="B9" s="47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>
      <c r="A10" s="133" t="s">
        <v>218</v>
      </c>
      <c r="B10" s="182"/>
      <c r="C10" s="141" t="s">
        <v>287</v>
      </c>
      <c r="D10" s="142"/>
      <c r="E10" s="15"/>
      <c r="F10" s="15"/>
      <c r="G10" s="15"/>
      <c r="H10" s="15"/>
      <c r="I10" s="82"/>
      <c r="J10" s="9"/>
      <c r="K10" s="9"/>
      <c r="L10" s="9"/>
    </row>
    <row r="11" spans="1:12">
      <c r="A11" s="183"/>
      <c r="B11" s="182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>
      <c r="A12" s="155" t="s">
        <v>219</v>
      </c>
      <c r="B12" s="156"/>
      <c r="C12" s="135" t="s">
        <v>288</v>
      </c>
      <c r="D12" s="179"/>
      <c r="E12" s="179"/>
      <c r="F12" s="179"/>
      <c r="G12" s="179"/>
      <c r="H12" s="179"/>
      <c r="I12" s="157"/>
      <c r="J12" s="9"/>
      <c r="K12" s="9"/>
      <c r="L12" s="9"/>
    </row>
    <row r="13" spans="1:12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>
      <c r="A14" s="155" t="s">
        <v>220</v>
      </c>
      <c r="B14" s="156"/>
      <c r="C14" s="180">
        <v>44320</v>
      </c>
      <c r="D14" s="181"/>
      <c r="E14" s="15"/>
      <c r="F14" s="135" t="s">
        <v>289</v>
      </c>
      <c r="G14" s="179"/>
      <c r="H14" s="179"/>
      <c r="I14" s="157"/>
      <c r="J14" s="9"/>
      <c r="K14" s="9"/>
      <c r="L14" s="9"/>
    </row>
    <row r="15" spans="1:12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>
      <c r="A16" s="155" t="s">
        <v>221</v>
      </c>
      <c r="B16" s="156"/>
      <c r="C16" s="135" t="s">
        <v>290</v>
      </c>
      <c r="D16" s="179"/>
      <c r="E16" s="179"/>
      <c r="F16" s="179"/>
      <c r="G16" s="179"/>
      <c r="H16" s="179"/>
      <c r="I16" s="157"/>
      <c r="J16" s="9"/>
      <c r="K16" s="9"/>
      <c r="L16" s="9"/>
    </row>
    <row r="17" spans="1:12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>
      <c r="A18" s="155" t="s">
        <v>222</v>
      </c>
      <c r="B18" s="156"/>
      <c r="C18" s="175" t="s">
        <v>291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>
      <c r="A20" s="155" t="s">
        <v>223</v>
      </c>
      <c r="B20" s="156"/>
      <c r="C20" s="175" t="s">
        <v>292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>
      <c r="A22" s="155" t="s">
        <v>224</v>
      </c>
      <c r="B22" s="156"/>
      <c r="C22" s="108">
        <v>220</v>
      </c>
      <c r="D22" s="135" t="s">
        <v>289</v>
      </c>
      <c r="E22" s="172"/>
      <c r="F22" s="173"/>
      <c r="G22" s="155"/>
      <c r="H22" s="178"/>
      <c r="I22" s="84"/>
      <c r="J22" s="9"/>
      <c r="K22" s="9"/>
      <c r="L22" s="9"/>
    </row>
    <row r="23" spans="1:12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>
      <c r="A24" s="155" t="s">
        <v>225</v>
      </c>
      <c r="B24" s="156"/>
      <c r="C24" s="108">
        <v>3</v>
      </c>
      <c r="D24" s="135" t="s">
        <v>293</v>
      </c>
      <c r="E24" s="172"/>
      <c r="F24" s="172"/>
      <c r="G24" s="173"/>
      <c r="H24" s="48" t="s">
        <v>226</v>
      </c>
      <c r="I24" s="109">
        <v>1711</v>
      </c>
      <c r="J24" s="9"/>
      <c r="K24" s="9"/>
      <c r="L24" s="9"/>
    </row>
    <row r="25" spans="1:12">
      <c r="A25" s="81"/>
      <c r="B25" s="21"/>
      <c r="C25" s="15"/>
      <c r="D25" s="23"/>
      <c r="E25" s="23"/>
      <c r="F25" s="23"/>
      <c r="G25" s="21"/>
      <c r="H25" s="21" t="s">
        <v>280</v>
      </c>
      <c r="I25" s="85"/>
      <c r="J25" s="9"/>
      <c r="K25" s="9"/>
      <c r="L25" s="9"/>
    </row>
    <row r="26" spans="1:12">
      <c r="A26" s="155" t="s">
        <v>227</v>
      </c>
      <c r="B26" s="156"/>
      <c r="C26" s="110" t="s">
        <v>300</v>
      </c>
      <c r="D26" s="24"/>
      <c r="E26" s="32"/>
      <c r="F26" s="23"/>
      <c r="G26" s="174" t="s">
        <v>228</v>
      </c>
      <c r="H26" s="156"/>
      <c r="I26" s="111" t="s">
        <v>301</v>
      </c>
      <c r="J26" s="9"/>
      <c r="K26" s="9"/>
      <c r="L26" s="9"/>
    </row>
    <row r="27" spans="1:12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>
      <c r="A28" s="165" t="s">
        <v>229</v>
      </c>
      <c r="B28" s="166"/>
      <c r="C28" s="167"/>
      <c r="D28" s="167"/>
      <c r="E28" s="168" t="s">
        <v>230</v>
      </c>
      <c r="F28" s="169"/>
      <c r="G28" s="169"/>
      <c r="H28" s="170" t="s">
        <v>231</v>
      </c>
      <c r="I28" s="171"/>
      <c r="J28" s="9"/>
      <c r="K28" s="9"/>
      <c r="L28" s="9"/>
    </row>
    <row r="29" spans="1:12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>
      <c r="A30" s="148"/>
      <c r="B30" s="143"/>
      <c r="C30" s="143"/>
      <c r="D30" s="144"/>
      <c r="E30" s="148"/>
      <c r="F30" s="143"/>
      <c r="G30" s="143"/>
      <c r="H30" s="141"/>
      <c r="I30" s="142"/>
      <c r="J30" s="9"/>
      <c r="K30" s="9"/>
      <c r="L30" s="9"/>
    </row>
    <row r="31" spans="1:12">
      <c r="A31" s="81"/>
      <c r="B31" s="21"/>
      <c r="C31" s="20"/>
      <c r="D31" s="163"/>
      <c r="E31" s="163"/>
      <c r="F31" s="163"/>
      <c r="G31" s="164"/>
      <c r="H31" s="15"/>
      <c r="I31" s="88"/>
      <c r="J31" s="9"/>
      <c r="K31" s="9"/>
      <c r="L31" s="9"/>
    </row>
    <row r="32" spans="1:12">
      <c r="A32" s="148" t="s">
        <v>297</v>
      </c>
      <c r="B32" s="143"/>
      <c r="C32" s="143"/>
      <c r="D32" s="144"/>
      <c r="E32" s="148" t="s">
        <v>298</v>
      </c>
      <c r="F32" s="143"/>
      <c r="G32" s="143"/>
      <c r="H32" s="141" t="s">
        <v>299</v>
      </c>
      <c r="I32" s="142"/>
      <c r="J32" s="9"/>
      <c r="K32" s="9"/>
      <c r="L32" s="9"/>
    </row>
    <row r="33" spans="1:12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>
      <c r="A34" s="148" t="s">
        <v>305</v>
      </c>
      <c r="B34" s="143"/>
      <c r="C34" s="143"/>
      <c r="D34" s="144"/>
      <c r="E34" s="148" t="s">
        <v>306</v>
      </c>
      <c r="F34" s="143"/>
      <c r="G34" s="143"/>
      <c r="H34" s="141" t="s">
        <v>307</v>
      </c>
      <c r="I34" s="142"/>
      <c r="J34" s="9"/>
      <c r="K34" s="9"/>
      <c r="L34" s="9"/>
    </row>
    <row r="35" spans="1:12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>
      <c r="A36" s="148" t="s">
        <v>308</v>
      </c>
      <c r="B36" s="143"/>
      <c r="C36" s="143"/>
      <c r="D36" s="144"/>
      <c r="E36" s="148" t="s">
        <v>289</v>
      </c>
      <c r="F36" s="143"/>
      <c r="G36" s="143"/>
      <c r="H36" s="141" t="s">
        <v>309</v>
      </c>
      <c r="I36" s="142"/>
      <c r="J36" s="9"/>
      <c r="K36" s="9"/>
      <c r="L36" s="9"/>
    </row>
    <row r="37" spans="1:12">
      <c r="A37" s="90"/>
      <c r="B37" s="29"/>
      <c r="C37" s="145"/>
      <c r="D37" s="146"/>
      <c r="E37" s="15"/>
      <c r="F37" s="145"/>
      <c r="G37" s="146"/>
      <c r="H37" s="15"/>
      <c r="I37" s="82"/>
      <c r="J37" s="9"/>
      <c r="K37" s="9"/>
      <c r="L37" s="9"/>
    </row>
    <row r="38" spans="1:12">
      <c r="A38" s="148"/>
      <c r="B38" s="143"/>
      <c r="C38" s="143"/>
      <c r="D38" s="144"/>
      <c r="E38" s="148"/>
      <c r="F38" s="143"/>
      <c r="G38" s="143"/>
      <c r="H38" s="141"/>
      <c r="I38" s="142"/>
      <c r="J38" s="9"/>
      <c r="K38" s="9"/>
      <c r="L38" s="9"/>
    </row>
    <row r="39" spans="1:12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>
      <c r="A40" s="148"/>
      <c r="B40" s="143"/>
      <c r="C40" s="143"/>
      <c r="D40" s="144"/>
      <c r="E40" s="148"/>
      <c r="F40" s="143"/>
      <c r="G40" s="143"/>
      <c r="H40" s="141"/>
      <c r="I40" s="142"/>
      <c r="J40" s="9"/>
      <c r="K40" s="9"/>
      <c r="L40" s="9"/>
    </row>
    <row r="41" spans="1:12">
      <c r="A41" s="112"/>
      <c r="B41" s="32"/>
      <c r="C41" s="32"/>
      <c r="D41" s="32"/>
      <c r="E41" s="22"/>
      <c r="F41" s="113"/>
      <c r="G41" s="113"/>
      <c r="H41" s="114"/>
      <c r="I41" s="91"/>
      <c r="J41" s="9"/>
      <c r="K41" s="9"/>
      <c r="L41" s="9"/>
    </row>
    <row r="42" spans="1:12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>
      <c r="A44" s="133" t="s">
        <v>232</v>
      </c>
      <c r="B44" s="134"/>
      <c r="C44" s="141"/>
      <c r="D44" s="142"/>
      <c r="E44" s="25"/>
      <c r="F44" s="135"/>
      <c r="G44" s="143"/>
      <c r="H44" s="143"/>
      <c r="I44" s="144"/>
      <c r="J44" s="9"/>
      <c r="K44" s="9"/>
      <c r="L44" s="9"/>
    </row>
    <row r="45" spans="1:12">
      <c r="A45" s="90"/>
      <c r="B45" s="29"/>
      <c r="C45" s="145"/>
      <c r="D45" s="146"/>
      <c r="E45" s="15"/>
      <c r="F45" s="145"/>
      <c r="G45" s="147"/>
      <c r="H45" s="34"/>
      <c r="I45" s="94"/>
      <c r="J45" s="9"/>
      <c r="K45" s="9"/>
      <c r="L45" s="9"/>
    </row>
    <row r="46" spans="1:12">
      <c r="A46" s="133" t="s">
        <v>233</v>
      </c>
      <c r="B46" s="134"/>
      <c r="C46" s="135" t="s">
        <v>294</v>
      </c>
      <c r="D46" s="136"/>
      <c r="E46" s="136"/>
      <c r="F46" s="136"/>
      <c r="G46" s="136"/>
      <c r="H46" s="136"/>
      <c r="I46" s="137"/>
      <c r="J46" s="9"/>
      <c r="K46" s="9"/>
      <c r="L46" s="9"/>
    </row>
    <row r="47" spans="1:12">
      <c r="A47" s="81"/>
      <c r="B47" s="21"/>
      <c r="C47" s="20" t="s">
        <v>234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>
      <c r="A48" s="133" t="s">
        <v>235</v>
      </c>
      <c r="B48" s="134"/>
      <c r="C48" s="138" t="s">
        <v>295</v>
      </c>
      <c r="D48" s="139"/>
      <c r="E48" s="140"/>
      <c r="F48" s="15"/>
      <c r="G48" s="48" t="s">
        <v>236</v>
      </c>
      <c r="H48" s="138" t="s">
        <v>310</v>
      </c>
      <c r="I48" s="140"/>
      <c r="J48" s="9"/>
      <c r="K48" s="9"/>
      <c r="L48" s="9"/>
    </row>
    <row r="49" spans="1:12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>
      <c r="A50" s="133" t="s">
        <v>222</v>
      </c>
      <c r="B50" s="134"/>
      <c r="C50" s="154" t="s">
        <v>296</v>
      </c>
      <c r="D50" s="139"/>
      <c r="E50" s="139"/>
      <c r="F50" s="139"/>
      <c r="G50" s="139"/>
      <c r="H50" s="139"/>
      <c r="I50" s="140"/>
      <c r="J50" s="9"/>
      <c r="K50" s="9"/>
      <c r="L50" s="9"/>
    </row>
    <row r="51" spans="1:12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>
      <c r="A52" s="155" t="s">
        <v>237</v>
      </c>
      <c r="B52" s="156"/>
      <c r="C52" s="138" t="s">
        <v>312</v>
      </c>
      <c r="D52" s="139"/>
      <c r="E52" s="139"/>
      <c r="F52" s="139"/>
      <c r="G52" s="139"/>
      <c r="H52" s="139"/>
      <c r="I52" s="157"/>
      <c r="J52" s="9"/>
      <c r="K52" s="9"/>
      <c r="L52" s="9"/>
    </row>
    <row r="53" spans="1:12">
      <c r="A53" s="95"/>
      <c r="B53" s="19"/>
      <c r="C53" s="132" t="s">
        <v>238</v>
      </c>
      <c r="D53" s="132"/>
      <c r="E53" s="132"/>
      <c r="F53" s="132"/>
      <c r="G53" s="132"/>
      <c r="H53" s="132"/>
      <c r="I53" s="96"/>
      <c r="J53" s="9"/>
      <c r="K53" s="9"/>
      <c r="L53" s="9"/>
    </row>
    <row r="54" spans="1:12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>
      <c r="A55" s="95"/>
      <c r="B55" s="158" t="s">
        <v>239</v>
      </c>
      <c r="C55" s="159"/>
      <c r="D55" s="159"/>
      <c r="E55" s="159"/>
      <c r="F55" s="46"/>
      <c r="G55" s="46"/>
      <c r="H55" s="46"/>
      <c r="I55" s="97"/>
      <c r="J55" s="9"/>
      <c r="K55" s="9"/>
      <c r="L55" s="9"/>
    </row>
    <row r="56" spans="1:12">
      <c r="A56" s="95"/>
      <c r="B56" s="160" t="s">
        <v>269</v>
      </c>
      <c r="C56" s="161"/>
      <c r="D56" s="161"/>
      <c r="E56" s="161"/>
      <c r="F56" s="161"/>
      <c r="G56" s="161"/>
      <c r="H56" s="161"/>
      <c r="I56" s="162"/>
      <c r="J56" s="9"/>
      <c r="K56" s="9"/>
      <c r="L56" s="9"/>
    </row>
    <row r="57" spans="1:12">
      <c r="A57" s="95"/>
      <c r="B57" s="160" t="s">
        <v>270</v>
      </c>
      <c r="C57" s="161"/>
      <c r="D57" s="161"/>
      <c r="E57" s="161"/>
      <c r="F57" s="161"/>
      <c r="G57" s="161"/>
      <c r="H57" s="161"/>
      <c r="I57" s="97"/>
      <c r="J57" s="9"/>
      <c r="K57" s="9"/>
      <c r="L57" s="9"/>
    </row>
    <row r="58" spans="1:12">
      <c r="A58" s="95"/>
      <c r="B58" s="160" t="s">
        <v>271</v>
      </c>
      <c r="C58" s="161"/>
      <c r="D58" s="161"/>
      <c r="E58" s="161"/>
      <c r="F58" s="161"/>
      <c r="G58" s="161"/>
      <c r="H58" s="161"/>
      <c r="I58" s="162"/>
      <c r="J58" s="9"/>
      <c r="K58" s="9"/>
      <c r="L58" s="9"/>
    </row>
    <row r="59" spans="1:12">
      <c r="A59" s="95"/>
      <c r="B59" s="160" t="s">
        <v>272</v>
      </c>
      <c r="C59" s="161"/>
      <c r="D59" s="161"/>
      <c r="E59" s="161"/>
      <c r="F59" s="161"/>
      <c r="G59" s="161"/>
      <c r="H59" s="161"/>
      <c r="I59" s="162"/>
      <c r="J59" s="9"/>
      <c r="K59" s="9"/>
      <c r="L59" s="9"/>
    </row>
    <row r="60" spans="1:12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>
      <c r="A61" s="101" t="s">
        <v>240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>
      <c r="A62" s="77"/>
      <c r="B62" s="15"/>
      <c r="C62" s="15"/>
      <c r="D62" s="15"/>
      <c r="E62" s="19" t="s">
        <v>241</v>
      </c>
      <c r="F62" s="32"/>
      <c r="G62" s="149" t="s">
        <v>242</v>
      </c>
      <c r="H62" s="150"/>
      <c r="I62" s="151"/>
      <c r="J62" s="9"/>
      <c r="K62" s="9"/>
      <c r="L62" s="9"/>
    </row>
    <row r="63" spans="1:12">
      <c r="A63" s="103"/>
      <c r="B63" s="104"/>
      <c r="C63" s="105"/>
      <c r="D63" s="105"/>
      <c r="E63" s="105"/>
      <c r="F63" s="105"/>
      <c r="G63" s="152"/>
      <c r="H63" s="153"/>
      <c r="I63" s="106"/>
      <c r="J63" s="9"/>
      <c r="K63" s="9"/>
      <c r="L63" s="9"/>
    </row>
  </sheetData>
  <protectedRanges>
    <protectedRange sqref="E2 H2 C6:D6 C8:D8 C10:D10 C12:I12 C14:D14 F14:I14 C16:I16 C18:I18 C20:I20 C24:G24 C22:F22 C26 I26 I24 A30:I30 A32:D32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2"/>
  <sheetViews>
    <sheetView view="pageBreakPreview" zoomScaleNormal="100" workbookViewId="0">
      <selection activeCell="A2" sqref="A2:K2"/>
    </sheetView>
  </sheetViews>
  <sheetFormatPr defaultColWidth="9.140625" defaultRowHeight="12.75"/>
  <cols>
    <col min="1" max="9" width="9.140625" style="49"/>
    <col min="10" max="11" width="10.7109375" style="49" bestFit="1" customWidth="1"/>
    <col min="12" max="12" width="11.140625" style="49" bestFit="1" customWidth="1"/>
    <col min="13" max="13" width="13.5703125" style="49" customWidth="1"/>
    <col min="14" max="16384" width="9.140625" style="49"/>
  </cols>
  <sheetData>
    <row r="1" spans="1:11" ht="19.149999999999999" customHeight="1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6.899999999999999" customHeight="1">
      <c r="A2" s="202" t="s">
        <v>314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>
      <c r="A3" s="203" t="s">
        <v>304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39</v>
      </c>
      <c r="B4" s="207"/>
      <c r="C4" s="207"/>
      <c r="D4" s="207"/>
      <c r="E4" s="207"/>
      <c r="F4" s="207"/>
      <c r="G4" s="207"/>
      <c r="H4" s="208"/>
      <c r="I4" s="54" t="s">
        <v>243</v>
      </c>
      <c r="J4" s="55" t="s">
        <v>281</v>
      </c>
      <c r="K4" s="56" t="s">
        <v>282</v>
      </c>
    </row>
    <row r="5" spans="1:11">
      <c r="A5" s="209">
        <v>1</v>
      </c>
      <c r="B5" s="209"/>
      <c r="C5" s="209"/>
      <c r="D5" s="209"/>
      <c r="E5" s="209"/>
      <c r="F5" s="209"/>
      <c r="G5" s="209"/>
      <c r="H5" s="209"/>
      <c r="I5" s="53">
        <v>2</v>
      </c>
      <c r="J5" s="52">
        <v>3</v>
      </c>
      <c r="K5" s="52">
        <v>4</v>
      </c>
    </row>
    <row r="6" spans="1:1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>
      <c r="A7" s="192" t="s">
        <v>40</v>
      </c>
      <c r="B7" s="193"/>
      <c r="C7" s="193"/>
      <c r="D7" s="193"/>
      <c r="E7" s="193"/>
      <c r="F7" s="193"/>
      <c r="G7" s="193"/>
      <c r="H7" s="194"/>
      <c r="I7" s="3">
        <v>1</v>
      </c>
      <c r="J7" s="5"/>
      <c r="K7" s="5"/>
    </row>
    <row r="8" spans="1:11">
      <c r="A8" s="195" t="s">
        <v>10</v>
      </c>
      <c r="B8" s="196"/>
      <c r="C8" s="196"/>
      <c r="D8" s="196"/>
      <c r="E8" s="196"/>
      <c r="F8" s="196"/>
      <c r="G8" s="196"/>
      <c r="H8" s="197"/>
      <c r="I8" s="1">
        <v>2</v>
      </c>
      <c r="J8" s="121">
        <f>J9+J16+J26+J35+J39</f>
        <v>685493783</v>
      </c>
      <c r="K8" s="121">
        <f>K9+K16+K26+K35+K39</f>
        <v>690935284</v>
      </c>
    </row>
    <row r="9" spans="1:11">
      <c r="A9" s="198" t="s">
        <v>170</v>
      </c>
      <c r="B9" s="199"/>
      <c r="C9" s="199"/>
      <c r="D9" s="199"/>
      <c r="E9" s="199"/>
      <c r="F9" s="199"/>
      <c r="G9" s="199"/>
      <c r="H9" s="200"/>
      <c r="I9" s="1">
        <v>3</v>
      </c>
      <c r="J9" s="121">
        <f>SUM(J10:J15)</f>
        <v>8023084</v>
      </c>
      <c r="K9" s="121">
        <f>SUM(K10:K15)</f>
        <v>7806003</v>
      </c>
    </row>
    <row r="10" spans="1:11">
      <c r="A10" s="198" t="s">
        <v>88</v>
      </c>
      <c r="B10" s="199"/>
      <c r="C10" s="199"/>
      <c r="D10" s="199"/>
      <c r="E10" s="199"/>
      <c r="F10" s="199"/>
      <c r="G10" s="199"/>
      <c r="H10" s="200"/>
      <c r="I10" s="1">
        <v>4</v>
      </c>
      <c r="J10" s="6"/>
      <c r="K10" s="6"/>
    </row>
    <row r="11" spans="1:11">
      <c r="A11" s="198" t="s">
        <v>11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4487689</v>
      </c>
      <c r="K11" s="6">
        <v>3445932</v>
      </c>
    </row>
    <row r="12" spans="1:11">
      <c r="A12" s="198" t="s">
        <v>89</v>
      </c>
      <c r="B12" s="199"/>
      <c r="C12" s="199"/>
      <c r="D12" s="199"/>
      <c r="E12" s="199"/>
      <c r="F12" s="199"/>
      <c r="G12" s="199"/>
      <c r="H12" s="200"/>
      <c r="I12" s="1">
        <v>6</v>
      </c>
      <c r="J12" s="6"/>
      <c r="K12" s="6"/>
    </row>
    <row r="13" spans="1:11">
      <c r="A13" s="198" t="s">
        <v>173</v>
      </c>
      <c r="B13" s="199"/>
      <c r="C13" s="199"/>
      <c r="D13" s="199"/>
      <c r="E13" s="199"/>
      <c r="F13" s="199"/>
      <c r="G13" s="199"/>
      <c r="H13" s="200"/>
      <c r="I13" s="1">
        <v>7</v>
      </c>
      <c r="J13" s="6"/>
      <c r="K13" s="6"/>
    </row>
    <row r="14" spans="1:11">
      <c r="A14" s="198" t="s">
        <v>174</v>
      </c>
      <c r="B14" s="199"/>
      <c r="C14" s="199"/>
      <c r="D14" s="199"/>
      <c r="E14" s="199"/>
      <c r="F14" s="199"/>
      <c r="G14" s="199"/>
      <c r="H14" s="200"/>
      <c r="I14" s="1">
        <v>8</v>
      </c>
      <c r="J14" s="6">
        <v>3535395</v>
      </c>
      <c r="K14" s="6">
        <v>4360071</v>
      </c>
    </row>
    <row r="15" spans="1:11">
      <c r="A15" s="198" t="s">
        <v>175</v>
      </c>
      <c r="B15" s="199"/>
      <c r="C15" s="199"/>
      <c r="D15" s="199"/>
      <c r="E15" s="199"/>
      <c r="F15" s="199"/>
      <c r="G15" s="199"/>
      <c r="H15" s="200"/>
      <c r="I15" s="1">
        <v>9</v>
      </c>
      <c r="J15" s="6"/>
      <c r="K15" s="6"/>
    </row>
    <row r="16" spans="1:11">
      <c r="A16" s="198" t="s">
        <v>171</v>
      </c>
      <c r="B16" s="199"/>
      <c r="C16" s="199"/>
      <c r="D16" s="199"/>
      <c r="E16" s="199"/>
      <c r="F16" s="199"/>
      <c r="G16" s="199"/>
      <c r="H16" s="200"/>
      <c r="I16" s="1">
        <v>10</v>
      </c>
      <c r="J16" s="121">
        <f>SUM(J17:J25)</f>
        <v>677172585</v>
      </c>
      <c r="K16" s="121">
        <f>SUM(K17:K25)</f>
        <v>680104815</v>
      </c>
    </row>
    <row r="17" spans="1:11">
      <c r="A17" s="198" t="s">
        <v>176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48506703</v>
      </c>
      <c r="K17" s="6">
        <v>48711236</v>
      </c>
    </row>
    <row r="18" spans="1:11">
      <c r="A18" s="198" t="s">
        <v>212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224445550</v>
      </c>
      <c r="K18" s="6">
        <v>210209777</v>
      </c>
    </row>
    <row r="19" spans="1:11">
      <c r="A19" s="198" t="s">
        <v>177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349873487</v>
      </c>
      <c r="K19" s="6">
        <v>326144725</v>
      </c>
    </row>
    <row r="20" spans="1:11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16734517</v>
      </c>
      <c r="K20" s="6">
        <v>14825100</v>
      </c>
    </row>
    <row r="21" spans="1:11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/>
      <c r="K21" s="6"/>
    </row>
    <row r="22" spans="1:11">
      <c r="A22" s="198" t="s">
        <v>48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>
        <v>99731</v>
      </c>
      <c r="K22" s="6">
        <v>4290595</v>
      </c>
    </row>
    <row r="23" spans="1:11">
      <c r="A23" s="198" t="s">
        <v>49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>
        <v>36330588</v>
      </c>
      <c r="K23" s="6">
        <v>74825972</v>
      </c>
    </row>
    <row r="24" spans="1:11">
      <c r="A24" s="198" t="s">
        <v>50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>
        <v>1182009</v>
      </c>
      <c r="K24" s="6">
        <v>1097410</v>
      </c>
    </row>
    <row r="25" spans="1:11">
      <c r="A25" s="198" t="s">
        <v>51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/>
      <c r="K25" s="6"/>
    </row>
    <row r="26" spans="1:11">
      <c r="A26" s="198" t="s">
        <v>155</v>
      </c>
      <c r="B26" s="199"/>
      <c r="C26" s="199"/>
      <c r="D26" s="199"/>
      <c r="E26" s="199"/>
      <c r="F26" s="199"/>
      <c r="G26" s="199"/>
      <c r="H26" s="200"/>
      <c r="I26" s="1">
        <v>20</v>
      </c>
      <c r="J26" s="121">
        <f>SUM(J27:J34)</f>
        <v>7537</v>
      </c>
      <c r="K26" s="121">
        <f>SUM(K27:K34)</f>
        <v>7537</v>
      </c>
    </row>
    <row r="27" spans="1:11">
      <c r="A27" s="198" t="s">
        <v>52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/>
      <c r="K27" s="6"/>
    </row>
    <row r="28" spans="1:11">
      <c r="A28" s="198" t="s">
        <v>53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/>
      <c r="K28" s="6"/>
    </row>
    <row r="29" spans="1:11">
      <c r="A29" s="198" t="s">
        <v>54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>
        <v>7537</v>
      </c>
      <c r="K29" s="6">
        <v>7537</v>
      </c>
    </row>
    <row r="30" spans="1:11">
      <c r="A30" s="198" t="s">
        <v>59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/>
      <c r="K30" s="6"/>
    </row>
    <row r="31" spans="1:11">
      <c r="A31" s="198" t="s">
        <v>60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/>
      <c r="K31" s="6"/>
    </row>
    <row r="32" spans="1:11">
      <c r="A32" s="198" t="s">
        <v>61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/>
      <c r="K32" s="6"/>
    </row>
    <row r="33" spans="1:11">
      <c r="A33" s="198" t="s">
        <v>55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/>
      <c r="K33" s="6"/>
    </row>
    <row r="34" spans="1:11">
      <c r="A34" s="198" t="s">
        <v>148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/>
      <c r="K34" s="6"/>
    </row>
    <row r="35" spans="1:11">
      <c r="A35" s="198" t="s">
        <v>149</v>
      </c>
      <c r="B35" s="199"/>
      <c r="C35" s="199"/>
      <c r="D35" s="199"/>
      <c r="E35" s="199"/>
      <c r="F35" s="199"/>
      <c r="G35" s="199"/>
      <c r="H35" s="200"/>
      <c r="I35" s="1">
        <v>29</v>
      </c>
      <c r="J35" s="121">
        <f>SUM(J36:J38)</f>
        <v>147582</v>
      </c>
      <c r="K35" s="121">
        <f>SUM(K36:K38)</f>
        <v>2873934</v>
      </c>
    </row>
    <row r="36" spans="1:11">
      <c r="A36" s="198" t="s">
        <v>56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/>
      <c r="K36" s="6"/>
    </row>
    <row r="37" spans="1:11">
      <c r="A37" s="198" t="s">
        <v>57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/>
      <c r="K37" s="6"/>
    </row>
    <row r="38" spans="1:11">
      <c r="A38" s="198" t="s">
        <v>58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>
        <v>147582</v>
      </c>
      <c r="K38" s="6">
        <v>2873934</v>
      </c>
    </row>
    <row r="39" spans="1:11">
      <c r="A39" s="198" t="s">
        <v>150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>
        <v>142995</v>
      </c>
      <c r="K39" s="6">
        <v>142995</v>
      </c>
    </row>
    <row r="40" spans="1:11">
      <c r="A40" s="195" t="s">
        <v>205</v>
      </c>
      <c r="B40" s="196"/>
      <c r="C40" s="196"/>
      <c r="D40" s="196"/>
      <c r="E40" s="196"/>
      <c r="F40" s="196"/>
      <c r="G40" s="196"/>
      <c r="H40" s="197"/>
      <c r="I40" s="1">
        <v>34</v>
      </c>
      <c r="J40" s="121">
        <f>J41+J49+J56+J64</f>
        <v>538923822</v>
      </c>
      <c r="K40" s="121">
        <f>K41+K49+K56+K64</f>
        <v>502041665</v>
      </c>
    </row>
    <row r="41" spans="1:11">
      <c r="A41" s="198" t="s">
        <v>76</v>
      </c>
      <c r="B41" s="199"/>
      <c r="C41" s="199"/>
      <c r="D41" s="199"/>
      <c r="E41" s="199"/>
      <c r="F41" s="199"/>
      <c r="G41" s="199"/>
      <c r="H41" s="200"/>
      <c r="I41" s="1">
        <v>35</v>
      </c>
      <c r="J41" s="121">
        <f>SUM(J42:J48)</f>
        <v>401673944</v>
      </c>
      <c r="K41" s="121">
        <f>SUM(K42:K48)</f>
        <v>356666383</v>
      </c>
    </row>
    <row r="42" spans="1:11">
      <c r="A42" s="198" t="s">
        <v>91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205011823</v>
      </c>
      <c r="K42" s="6">
        <v>197822176</v>
      </c>
    </row>
    <row r="43" spans="1:11">
      <c r="A43" s="198" t="s">
        <v>92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>
        <v>20229445</v>
      </c>
      <c r="K43" s="6">
        <v>21997559</v>
      </c>
    </row>
    <row r="44" spans="1:11">
      <c r="A44" s="198" t="s">
        <v>62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>
        <v>164942675</v>
      </c>
      <c r="K44" s="6">
        <v>133791281</v>
      </c>
    </row>
    <row r="45" spans="1:11">
      <c r="A45" s="198" t="s">
        <v>63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>
        <v>863873</v>
      </c>
      <c r="K45" s="6">
        <v>613735</v>
      </c>
    </row>
    <row r="46" spans="1:11">
      <c r="A46" s="198" t="s">
        <v>64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>
        <v>10626128</v>
      </c>
      <c r="K46" s="6">
        <v>2441632</v>
      </c>
    </row>
    <row r="47" spans="1:11">
      <c r="A47" s="198" t="s">
        <v>65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/>
      <c r="K47" s="6"/>
    </row>
    <row r="48" spans="1:11">
      <c r="A48" s="198" t="s">
        <v>66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/>
      <c r="K48" s="6"/>
    </row>
    <row r="49" spans="1:13">
      <c r="A49" s="198" t="s">
        <v>77</v>
      </c>
      <c r="B49" s="199"/>
      <c r="C49" s="199"/>
      <c r="D49" s="199"/>
      <c r="E49" s="199"/>
      <c r="F49" s="199"/>
      <c r="G49" s="199"/>
      <c r="H49" s="200"/>
      <c r="I49" s="1">
        <v>43</v>
      </c>
      <c r="J49" s="121">
        <f>SUM(J50:J55)</f>
        <v>79156010</v>
      </c>
      <c r="K49" s="121">
        <f>SUM(K50:K55)</f>
        <v>65217879</v>
      </c>
    </row>
    <row r="50" spans="1:13">
      <c r="A50" s="198" t="s">
        <v>165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/>
      <c r="K50" s="6"/>
    </row>
    <row r="51" spans="1:13">
      <c r="A51" s="198" t="s">
        <v>166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18046686</v>
      </c>
      <c r="K51" s="6">
        <v>9719673</v>
      </c>
    </row>
    <row r="52" spans="1:13">
      <c r="A52" s="198" t="s">
        <v>167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/>
      <c r="K52" s="6"/>
    </row>
    <row r="53" spans="1:13">
      <c r="A53" s="198" t="s">
        <v>168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>
        <v>6931</v>
      </c>
      <c r="K53" s="6">
        <v>4045</v>
      </c>
    </row>
    <row r="54" spans="1:13">
      <c r="A54" s="198" t="s">
        <v>7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35586861</v>
      </c>
      <c r="K54" s="6">
        <v>54649510</v>
      </c>
    </row>
    <row r="55" spans="1:13">
      <c r="A55" s="198" t="s">
        <v>8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25515532</v>
      </c>
      <c r="K55" s="6">
        <v>844651</v>
      </c>
    </row>
    <row r="56" spans="1:13">
      <c r="A56" s="198" t="s">
        <v>78</v>
      </c>
      <c r="B56" s="199"/>
      <c r="C56" s="199"/>
      <c r="D56" s="199"/>
      <c r="E56" s="199"/>
      <c r="F56" s="199"/>
      <c r="G56" s="199"/>
      <c r="H56" s="200"/>
      <c r="I56" s="1">
        <v>50</v>
      </c>
      <c r="J56" s="121">
        <f>SUM(J57:J63)</f>
        <v>33632160</v>
      </c>
      <c r="K56" s="121">
        <f>SUM(K57:K63)</f>
        <v>55248593</v>
      </c>
    </row>
    <row r="57" spans="1:13">
      <c r="A57" s="198" t="s">
        <v>52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/>
      <c r="K57" s="6"/>
    </row>
    <row r="58" spans="1:13">
      <c r="A58" s="198" t="s">
        <v>53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/>
      <c r="K58" s="6"/>
    </row>
    <row r="59" spans="1:13">
      <c r="A59" s="198" t="s">
        <v>207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>
        <v>32620660</v>
      </c>
      <c r="K59" s="6">
        <v>54130126</v>
      </c>
    </row>
    <row r="60" spans="1:13">
      <c r="A60" s="198" t="s">
        <v>59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/>
      <c r="K60" s="6"/>
    </row>
    <row r="61" spans="1:13">
      <c r="A61" s="198" t="s">
        <v>60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/>
      <c r="K61" s="6"/>
    </row>
    <row r="62" spans="1:13">
      <c r="A62" s="198" t="s">
        <v>61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1011500</v>
      </c>
      <c r="K62" s="6">
        <v>1118467</v>
      </c>
    </row>
    <row r="63" spans="1:13">
      <c r="A63" s="198" t="s">
        <v>31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/>
      <c r="K63" s="6"/>
    </row>
    <row r="64" spans="1:13">
      <c r="A64" s="198" t="s">
        <v>172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24461708</v>
      </c>
      <c r="K64" s="6">
        <v>24908810</v>
      </c>
      <c r="L64" s="125"/>
      <c r="M64" s="125"/>
    </row>
    <row r="65" spans="1:11">
      <c r="A65" s="195" t="s">
        <v>36</v>
      </c>
      <c r="B65" s="196"/>
      <c r="C65" s="196"/>
      <c r="D65" s="196"/>
      <c r="E65" s="196"/>
      <c r="F65" s="196"/>
      <c r="G65" s="196"/>
      <c r="H65" s="197"/>
      <c r="I65" s="1">
        <v>59</v>
      </c>
      <c r="J65" s="117">
        <v>290489</v>
      </c>
      <c r="K65" s="117">
        <v>1121262</v>
      </c>
    </row>
    <row r="66" spans="1:11">
      <c r="A66" s="195" t="s">
        <v>206</v>
      </c>
      <c r="B66" s="196"/>
      <c r="C66" s="196"/>
      <c r="D66" s="196"/>
      <c r="E66" s="196"/>
      <c r="F66" s="196"/>
      <c r="G66" s="196"/>
      <c r="H66" s="197"/>
      <c r="I66" s="1">
        <v>60</v>
      </c>
      <c r="J66" s="121">
        <f>J7+J8+J40+J65</f>
        <v>1224708094</v>
      </c>
      <c r="K66" s="115">
        <f>K7+K8+K40+K65</f>
        <v>1194098211</v>
      </c>
    </row>
    <row r="67" spans="1:11">
      <c r="A67" s="213" t="s">
        <v>67</v>
      </c>
      <c r="B67" s="214"/>
      <c r="C67" s="214"/>
      <c r="D67" s="214"/>
      <c r="E67" s="214"/>
      <c r="F67" s="214"/>
      <c r="G67" s="214"/>
      <c r="H67" s="215"/>
      <c r="I67" s="4">
        <v>61</v>
      </c>
      <c r="J67" s="7">
        <v>1335568822</v>
      </c>
      <c r="K67" s="7">
        <v>1099715129</v>
      </c>
    </row>
    <row r="68" spans="1:11">
      <c r="A68" s="216" t="s">
        <v>38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>
      <c r="A69" s="192" t="s">
        <v>156</v>
      </c>
      <c r="B69" s="193"/>
      <c r="C69" s="193"/>
      <c r="D69" s="193"/>
      <c r="E69" s="193"/>
      <c r="F69" s="193"/>
      <c r="G69" s="193"/>
      <c r="H69" s="194"/>
      <c r="I69" s="3">
        <v>62</v>
      </c>
      <c r="J69" s="122">
        <f>J70+J71+J72+J78+J79+J82+J85</f>
        <v>45530557</v>
      </c>
      <c r="K69" s="122">
        <f>K70+K71+K72+K78+K79+K82+K85</f>
        <v>-71192878</v>
      </c>
    </row>
    <row r="70" spans="1:11">
      <c r="A70" s="198" t="s">
        <v>115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386135400</v>
      </c>
      <c r="K70" s="6">
        <v>386135400</v>
      </c>
    </row>
    <row r="71" spans="1:11">
      <c r="A71" s="198" t="s">
        <v>116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>
        <v>-200000</v>
      </c>
      <c r="K71" s="6">
        <v>-200000</v>
      </c>
    </row>
    <row r="72" spans="1:11">
      <c r="A72" s="198" t="s">
        <v>117</v>
      </c>
      <c r="B72" s="199"/>
      <c r="C72" s="199"/>
      <c r="D72" s="199"/>
      <c r="E72" s="199"/>
      <c r="F72" s="199"/>
      <c r="G72" s="199"/>
      <c r="H72" s="200"/>
      <c r="I72" s="1">
        <v>65</v>
      </c>
      <c r="J72" s="121">
        <f>J73+J74-J75+J76+J77</f>
        <v>0</v>
      </c>
      <c r="K72" s="121">
        <f>K73+K74-K75+K76+K77</f>
        <v>0</v>
      </c>
    </row>
    <row r="73" spans="1:11">
      <c r="A73" s="198" t="s">
        <v>118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/>
      <c r="K73" s="6"/>
    </row>
    <row r="74" spans="1:11">
      <c r="A74" s="198" t="s">
        <v>119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/>
      <c r="K74" s="6"/>
    </row>
    <row r="75" spans="1:11">
      <c r="A75" s="198" t="s">
        <v>107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/>
      <c r="K75" s="6"/>
    </row>
    <row r="76" spans="1:11">
      <c r="A76" s="198" t="s">
        <v>108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/>
      <c r="K76" s="6"/>
    </row>
    <row r="77" spans="1:11">
      <c r="A77" s="198" t="s">
        <v>109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/>
      <c r="K77" s="6"/>
    </row>
    <row r="78" spans="1:11">
      <c r="A78" s="198" t="s">
        <v>110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/>
      <c r="K78" s="6"/>
    </row>
    <row r="79" spans="1:11">
      <c r="A79" s="198" t="s">
        <v>203</v>
      </c>
      <c r="B79" s="199"/>
      <c r="C79" s="199"/>
      <c r="D79" s="199"/>
      <c r="E79" s="199"/>
      <c r="F79" s="199"/>
      <c r="G79" s="199"/>
      <c r="H79" s="200"/>
      <c r="I79" s="1">
        <v>72</v>
      </c>
      <c r="J79" s="121">
        <f>J80-J81</f>
        <v>-256156639</v>
      </c>
      <c r="K79" s="121">
        <f>K80-K81</f>
        <v>-342363272</v>
      </c>
    </row>
    <row r="80" spans="1:11">
      <c r="A80" s="219" t="s">
        <v>139</v>
      </c>
      <c r="B80" s="220"/>
      <c r="C80" s="220"/>
      <c r="D80" s="220"/>
      <c r="E80" s="220"/>
      <c r="F80" s="220"/>
      <c r="G80" s="220"/>
      <c r="H80" s="221"/>
      <c r="I80" s="1">
        <v>73</v>
      </c>
      <c r="J80" s="6"/>
      <c r="K80" s="6"/>
    </row>
    <row r="81" spans="1:11">
      <c r="A81" s="219" t="s">
        <v>140</v>
      </c>
      <c r="B81" s="220"/>
      <c r="C81" s="220"/>
      <c r="D81" s="220"/>
      <c r="E81" s="220"/>
      <c r="F81" s="220"/>
      <c r="G81" s="220"/>
      <c r="H81" s="221"/>
      <c r="I81" s="1">
        <v>74</v>
      </c>
      <c r="J81" s="6">
        <v>256156639</v>
      </c>
      <c r="K81" s="6">
        <v>342363272</v>
      </c>
    </row>
    <row r="82" spans="1:11">
      <c r="A82" s="198" t="s">
        <v>204</v>
      </c>
      <c r="B82" s="199"/>
      <c r="C82" s="199"/>
      <c r="D82" s="199"/>
      <c r="E82" s="199"/>
      <c r="F82" s="199"/>
      <c r="G82" s="199"/>
      <c r="H82" s="200"/>
      <c r="I82" s="1">
        <v>75</v>
      </c>
      <c r="J82" s="121">
        <f>J83-J84</f>
        <v>-87944250</v>
      </c>
      <c r="K82" s="121">
        <f>K83-K84</f>
        <v>-118602340</v>
      </c>
    </row>
    <row r="83" spans="1:11">
      <c r="A83" s="219" t="s">
        <v>141</v>
      </c>
      <c r="B83" s="220"/>
      <c r="C83" s="220"/>
      <c r="D83" s="220"/>
      <c r="E83" s="220"/>
      <c r="F83" s="220"/>
      <c r="G83" s="220"/>
      <c r="H83" s="221"/>
      <c r="I83" s="1">
        <v>76</v>
      </c>
      <c r="J83" s="6"/>
      <c r="K83" s="6"/>
    </row>
    <row r="84" spans="1:11">
      <c r="A84" s="219" t="s">
        <v>142</v>
      </c>
      <c r="B84" s="220"/>
      <c r="C84" s="220"/>
      <c r="D84" s="220"/>
      <c r="E84" s="220"/>
      <c r="F84" s="220"/>
      <c r="G84" s="220"/>
      <c r="H84" s="221"/>
      <c r="I84" s="1">
        <v>77</v>
      </c>
      <c r="J84" s="6">
        <v>87944250</v>
      </c>
      <c r="K84" s="6">
        <v>118602340</v>
      </c>
    </row>
    <row r="85" spans="1:11">
      <c r="A85" s="198" t="s">
        <v>143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>
        <v>3696046</v>
      </c>
      <c r="K85" s="6">
        <v>3837334</v>
      </c>
    </row>
    <row r="86" spans="1:11">
      <c r="A86" s="195" t="s">
        <v>13</v>
      </c>
      <c r="B86" s="196"/>
      <c r="C86" s="196"/>
      <c r="D86" s="196"/>
      <c r="E86" s="196"/>
      <c r="F86" s="196"/>
      <c r="G86" s="196"/>
      <c r="H86" s="197"/>
      <c r="I86" s="1">
        <v>79</v>
      </c>
      <c r="J86" s="121">
        <f>SUM(J87:J89)</f>
        <v>12979471</v>
      </c>
      <c r="K86" s="121">
        <f>SUM(K87:K89)</f>
        <v>11716971</v>
      </c>
    </row>
    <row r="87" spans="1:11">
      <c r="A87" s="198" t="s">
        <v>103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>
        <v>12134011</v>
      </c>
      <c r="K87" s="6">
        <v>11021511</v>
      </c>
    </row>
    <row r="88" spans="1:11">
      <c r="A88" s="198" t="s">
        <v>104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/>
      <c r="K88" s="6"/>
    </row>
    <row r="89" spans="1:11">
      <c r="A89" s="198" t="s">
        <v>105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>
        <v>845460</v>
      </c>
      <c r="K89" s="6">
        <v>695460</v>
      </c>
    </row>
    <row r="90" spans="1:11">
      <c r="A90" s="195" t="s">
        <v>14</v>
      </c>
      <c r="B90" s="196"/>
      <c r="C90" s="196"/>
      <c r="D90" s="196"/>
      <c r="E90" s="196"/>
      <c r="F90" s="196"/>
      <c r="G90" s="196"/>
      <c r="H90" s="197"/>
      <c r="I90" s="1">
        <v>83</v>
      </c>
      <c r="J90" s="121">
        <f>SUM(J91:J99)</f>
        <v>365716220</v>
      </c>
      <c r="K90" s="121">
        <f>SUM(K91:K99)</f>
        <v>512581962</v>
      </c>
    </row>
    <row r="91" spans="1:11">
      <c r="A91" s="198" t="s">
        <v>106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/>
      <c r="K91" s="6"/>
    </row>
    <row r="92" spans="1:11">
      <c r="A92" s="198" t="s">
        <v>208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>
        <v>95833333</v>
      </c>
      <c r="K92" s="6"/>
    </row>
    <row r="93" spans="1:11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269882887</v>
      </c>
      <c r="K93" s="6">
        <v>512581962</v>
      </c>
    </row>
    <row r="94" spans="1:11">
      <c r="A94" s="198" t="s">
        <v>209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/>
      <c r="K94" s="6"/>
    </row>
    <row r="95" spans="1:11">
      <c r="A95" s="198" t="s">
        <v>210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/>
      <c r="K95" s="6"/>
    </row>
    <row r="96" spans="1:11">
      <c r="A96" s="198" t="s">
        <v>211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/>
      <c r="K96" s="6"/>
    </row>
    <row r="97" spans="1:11">
      <c r="A97" s="198" t="s">
        <v>70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/>
      <c r="K97" s="6"/>
    </row>
    <row r="98" spans="1:11">
      <c r="A98" s="198" t="s">
        <v>68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/>
      <c r="K98" s="6"/>
    </row>
    <row r="99" spans="1:11">
      <c r="A99" s="198" t="s">
        <v>69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/>
      <c r="K99" s="6"/>
    </row>
    <row r="100" spans="1:11">
      <c r="A100" s="195" t="s">
        <v>15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121">
        <f>SUM(J101:J112)</f>
        <v>730643023</v>
      </c>
      <c r="K100" s="121">
        <f>SUM(K101:K112)</f>
        <v>684674848</v>
      </c>
    </row>
    <row r="101" spans="1:11">
      <c r="A101" s="198" t="s">
        <v>106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/>
      <c r="K101" s="6"/>
    </row>
    <row r="102" spans="1:11">
      <c r="A102" s="198" t="s">
        <v>208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>
        <v>225163666</v>
      </c>
      <c r="K102" s="6">
        <v>228377938</v>
      </c>
    </row>
    <row r="103" spans="1:11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52663832</v>
      </c>
      <c r="K103" s="6">
        <v>107107172</v>
      </c>
    </row>
    <row r="104" spans="1:11">
      <c r="A104" s="198" t="s">
        <v>209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>
        <v>136968706</v>
      </c>
      <c r="K104" s="6">
        <v>70184895</v>
      </c>
    </row>
    <row r="105" spans="1:11">
      <c r="A105" s="198" t="s">
        <v>210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289065019</v>
      </c>
      <c r="K105" s="6">
        <v>253075430</v>
      </c>
    </row>
    <row r="106" spans="1:11">
      <c r="A106" s="198" t="s">
        <v>211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/>
      <c r="K106" s="6"/>
    </row>
    <row r="107" spans="1:11">
      <c r="A107" s="198" t="s">
        <v>70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/>
      <c r="K107" s="6"/>
    </row>
    <row r="108" spans="1:11">
      <c r="A108" s="198" t="s">
        <v>71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11481299</v>
      </c>
      <c r="K108" s="6">
        <v>10977157</v>
      </c>
    </row>
    <row r="109" spans="1:11">
      <c r="A109" s="198" t="s">
        <v>72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8237051</v>
      </c>
      <c r="K109" s="6">
        <v>7419624</v>
      </c>
    </row>
    <row r="110" spans="1:11">
      <c r="A110" s="198" t="s">
        <v>75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/>
      <c r="K110" s="6"/>
    </row>
    <row r="111" spans="1:11">
      <c r="A111" s="198" t="s">
        <v>73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/>
      <c r="K111" s="6"/>
    </row>
    <row r="112" spans="1:11">
      <c r="A112" s="198" t="s">
        <v>74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7063450</v>
      </c>
      <c r="K112" s="6">
        <v>7532632</v>
      </c>
    </row>
    <row r="113" spans="1:12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117">
        <v>69838823</v>
      </c>
      <c r="K113" s="117">
        <v>56317308</v>
      </c>
    </row>
    <row r="114" spans="1:12">
      <c r="A114" s="195" t="s">
        <v>19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121">
        <f>J69+J86+J90+J100+J113</f>
        <v>1224708094</v>
      </c>
      <c r="K114" s="121">
        <f>K69+K86+K90+K100+K113</f>
        <v>1194098211</v>
      </c>
    </row>
    <row r="115" spans="1:12">
      <c r="A115" s="229" t="s">
        <v>37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7">
        <v>1335568822</v>
      </c>
      <c r="K115" s="7">
        <f>K67</f>
        <v>1099715129</v>
      </c>
    </row>
    <row r="116" spans="1:12">
      <c r="A116" s="216" t="s">
        <v>273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2">
      <c r="A117" s="192" t="s">
        <v>151</v>
      </c>
      <c r="B117" s="193"/>
      <c r="C117" s="193"/>
      <c r="D117" s="193"/>
      <c r="E117" s="193"/>
      <c r="F117" s="193"/>
      <c r="G117" s="193"/>
      <c r="H117" s="193"/>
      <c r="I117" s="235"/>
      <c r="J117" s="235"/>
      <c r="K117" s="236"/>
    </row>
    <row r="118" spans="1:12">
      <c r="A118" s="198" t="s">
        <v>5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>
        <f>J69-J85</f>
        <v>41834511</v>
      </c>
      <c r="K118" s="6">
        <f>K69-K85</f>
        <v>-75030212</v>
      </c>
    </row>
    <row r="119" spans="1:12">
      <c r="A119" s="222" t="s">
        <v>6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7">
        <f>J85</f>
        <v>3696046</v>
      </c>
      <c r="K119" s="7">
        <f>K85</f>
        <v>3837334</v>
      </c>
      <c r="L119" s="125"/>
    </row>
    <row r="120" spans="1:12">
      <c r="A120" s="225" t="s">
        <v>274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2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  <row r="122" spans="1:12">
      <c r="K122" s="125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6:K115 J72:K77 J7:K67 J70:K70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3"/>
  <sheetViews>
    <sheetView view="pageBreakPreview" zoomScaleNormal="100" workbookViewId="0">
      <selection activeCell="A2" sqref="A2:M2"/>
    </sheetView>
  </sheetViews>
  <sheetFormatPr defaultColWidth="9.140625" defaultRowHeight="12.75"/>
  <cols>
    <col min="1" max="9" width="9.140625" style="49"/>
    <col min="10" max="10" width="11.28515625" style="49" customWidth="1"/>
    <col min="11" max="11" width="10" style="49" customWidth="1"/>
    <col min="12" max="12" width="11.42578125" style="49" customWidth="1"/>
    <col min="13" max="13" width="11.5703125" style="49" customWidth="1"/>
    <col min="14" max="14" width="13.42578125" style="49" bestFit="1" customWidth="1"/>
    <col min="15" max="15" width="11.7109375" style="49" bestFit="1" customWidth="1"/>
    <col min="16" max="16384" width="9.140625" style="49"/>
  </cols>
  <sheetData>
    <row r="1" spans="1:13" ht="20.45" customHeight="1">
      <c r="A1" s="201" t="s">
        <v>128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8.600000000000001" customHeight="1">
      <c r="A2" s="247" t="s">
        <v>316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9" t="s">
        <v>304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38" t="s">
        <v>39</v>
      </c>
      <c r="B4" s="238"/>
      <c r="C4" s="238"/>
      <c r="D4" s="238"/>
      <c r="E4" s="238"/>
      <c r="F4" s="238"/>
      <c r="G4" s="238"/>
      <c r="H4" s="238"/>
      <c r="I4" s="54" t="s">
        <v>244</v>
      </c>
      <c r="J4" s="237" t="s">
        <v>281</v>
      </c>
      <c r="K4" s="237"/>
      <c r="L4" s="237" t="s">
        <v>282</v>
      </c>
      <c r="M4" s="237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4"/>
      <c r="J5" s="56" t="s">
        <v>277</v>
      </c>
      <c r="K5" s="56" t="s">
        <v>278</v>
      </c>
      <c r="L5" s="56" t="s">
        <v>277</v>
      </c>
      <c r="M5" s="126" t="s">
        <v>278</v>
      </c>
    </row>
    <row r="6" spans="1:13">
      <c r="A6" s="237">
        <v>1</v>
      </c>
      <c r="B6" s="237"/>
      <c r="C6" s="237"/>
      <c r="D6" s="237"/>
      <c r="E6" s="237"/>
      <c r="F6" s="237"/>
      <c r="G6" s="237"/>
      <c r="H6" s="237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>
      <c r="A7" s="192" t="s">
        <v>20</v>
      </c>
      <c r="B7" s="193"/>
      <c r="C7" s="193"/>
      <c r="D7" s="193"/>
      <c r="E7" s="193"/>
      <c r="F7" s="193"/>
      <c r="G7" s="193"/>
      <c r="H7" s="194"/>
      <c r="I7" s="3">
        <v>111</v>
      </c>
      <c r="J7" s="116">
        <f>SUM(J8:J9)</f>
        <v>1437356464</v>
      </c>
      <c r="K7" s="116">
        <f>SUM(K8:K9)</f>
        <v>383096842</v>
      </c>
      <c r="L7" s="116">
        <f>SUM(L8:L9)</f>
        <v>1442593357</v>
      </c>
      <c r="M7" s="116">
        <f>SUM(M8:M9)</f>
        <v>482256132</v>
      </c>
    </row>
    <row r="8" spans="1:13">
      <c r="A8" s="195" t="s">
        <v>126</v>
      </c>
      <c r="B8" s="196"/>
      <c r="C8" s="196"/>
      <c r="D8" s="196"/>
      <c r="E8" s="196"/>
      <c r="F8" s="196"/>
      <c r="G8" s="196"/>
      <c r="H8" s="197"/>
      <c r="I8" s="1">
        <v>112</v>
      </c>
      <c r="J8" s="6">
        <v>1376371500</v>
      </c>
      <c r="K8" s="6">
        <v>352921315</v>
      </c>
      <c r="L8" s="6">
        <v>1408166805</v>
      </c>
      <c r="M8" s="6">
        <v>472152894</v>
      </c>
    </row>
    <row r="9" spans="1:13">
      <c r="A9" s="195" t="s">
        <v>79</v>
      </c>
      <c r="B9" s="196"/>
      <c r="C9" s="196"/>
      <c r="D9" s="196"/>
      <c r="E9" s="196"/>
      <c r="F9" s="196"/>
      <c r="G9" s="196"/>
      <c r="H9" s="197"/>
      <c r="I9" s="1">
        <v>113</v>
      </c>
      <c r="J9" s="6">
        <v>60984964</v>
      </c>
      <c r="K9" s="6">
        <v>30175527</v>
      </c>
      <c r="L9" s="6">
        <v>34426552</v>
      </c>
      <c r="M9" s="6">
        <v>10103238</v>
      </c>
    </row>
    <row r="10" spans="1:13">
      <c r="A10" s="195" t="s">
        <v>9</v>
      </c>
      <c r="B10" s="196"/>
      <c r="C10" s="196"/>
      <c r="D10" s="196"/>
      <c r="E10" s="196"/>
      <c r="F10" s="196"/>
      <c r="G10" s="196"/>
      <c r="H10" s="197"/>
      <c r="I10" s="1">
        <v>114</v>
      </c>
      <c r="J10" s="115">
        <f>J11+J12+J16+J20+J21+J22+J25+J26</f>
        <v>1448516556</v>
      </c>
      <c r="K10" s="115">
        <f>K11+K12+K16+K20+K21+K22+K25+K26</f>
        <v>410393408</v>
      </c>
      <c r="L10" s="115">
        <f>L11+L12+L16+L20+L21+L22+L25+L26</f>
        <v>1540315662</v>
      </c>
      <c r="M10" s="115">
        <f>M11+M12+M16+M20+M21+M22+M25+M26</f>
        <v>527593966</v>
      </c>
    </row>
    <row r="11" spans="1:13">
      <c r="A11" s="195" t="s">
        <v>80</v>
      </c>
      <c r="B11" s="196"/>
      <c r="C11" s="196"/>
      <c r="D11" s="196"/>
      <c r="E11" s="196"/>
      <c r="F11" s="196"/>
      <c r="G11" s="196"/>
      <c r="H11" s="197"/>
      <c r="I11" s="1">
        <v>115</v>
      </c>
      <c r="J11" s="6">
        <v>116039457</v>
      </c>
      <c r="K11" s="6">
        <v>50954485</v>
      </c>
      <c r="L11" s="6">
        <v>29383280</v>
      </c>
      <c r="M11" s="6">
        <v>24714560</v>
      </c>
    </row>
    <row r="12" spans="1:13">
      <c r="A12" s="195" t="s">
        <v>16</v>
      </c>
      <c r="B12" s="196"/>
      <c r="C12" s="196"/>
      <c r="D12" s="196"/>
      <c r="E12" s="196"/>
      <c r="F12" s="196"/>
      <c r="G12" s="196"/>
      <c r="H12" s="197"/>
      <c r="I12" s="1">
        <v>116</v>
      </c>
      <c r="J12" s="115">
        <f>SUM(J13:J15)</f>
        <v>1072983101</v>
      </c>
      <c r="K12" s="115">
        <f>SUM(K13:K15)</f>
        <v>274497951</v>
      </c>
      <c r="L12" s="115">
        <f>SUM(L13:L15)</f>
        <v>1229571227</v>
      </c>
      <c r="M12" s="115">
        <f>SUM(M13:M15)</f>
        <v>406960897</v>
      </c>
    </row>
    <row r="13" spans="1:13">
      <c r="A13" s="198" t="s">
        <v>120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1020574695</v>
      </c>
      <c r="K13" s="6">
        <v>260546463</v>
      </c>
      <c r="L13" s="6">
        <v>1167713754</v>
      </c>
      <c r="M13" s="6">
        <v>383140742</v>
      </c>
    </row>
    <row r="14" spans="1:13">
      <c r="A14" s="198" t="s">
        <v>121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>
        <v>2984852</v>
      </c>
      <c r="K14" s="6">
        <v>569939</v>
      </c>
      <c r="L14" s="6">
        <v>7613519</v>
      </c>
      <c r="M14" s="6">
        <v>1014253</v>
      </c>
    </row>
    <row r="15" spans="1:13">
      <c r="A15" s="198" t="s">
        <v>41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49423554</v>
      </c>
      <c r="K15" s="6">
        <v>13381549</v>
      </c>
      <c r="L15" s="6">
        <v>54243954</v>
      </c>
      <c r="M15" s="6">
        <v>22805902</v>
      </c>
    </row>
    <row r="16" spans="1:13">
      <c r="A16" s="195" t="s">
        <v>17</v>
      </c>
      <c r="B16" s="196"/>
      <c r="C16" s="196"/>
      <c r="D16" s="196"/>
      <c r="E16" s="196"/>
      <c r="F16" s="196"/>
      <c r="G16" s="196"/>
      <c r="H16" s="197"/>
      <c r="I16" s="1">
        <v>120</v>
      </c>
      <c r="J16" s="115">
        <f>SUM(J17:J19)</f>
        <v>148763374</v>
      </c>
      <c r="K16" s="115">
        <f>SUM(K17:K19)</f>
        <v>51291812</v>
      </c>
      <c r="L16" s="115">
        <f>SUM(L17:L19)</f>
        <v>146534824</v>
      </c>
      <c r="M16" s="115">
        <f>SUM(M17:M19)</f>
        <v>49133732</v>
      </c>
    </row>
    <row r="17" spans="1:13">
      <c r="A17" s="198" t="s">
        <v>42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92987364</v>
      </c>
      <c r="K17" s="6">
        <v>31869860</v>
      </c>
      <c r="L17" s="6">
        <v>93049272</v>
      </c>
      <c r="M17" s="6">
        <v>31154897</v>
      </c>
    </row>
    <row r="18" spans="1:13">
      <c r="A18" s="198" t="s">
        <v>43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34084650</v>
      </c>
      <c r="K18" s="6">
        <v>11942378</v>
      </c>
      <c r="L18" s="6">
        <v>32114979</v>
      </c>
      <c r="M18" s="6">
        <v>10814451</v>
      </c>
    </row>
    <row r="19" spans="1:13">
      <c r="A19" s="198" t="s">
        <v>44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21691360</v>
      </c>
      <c r="K19" s="6">
        <v>7479574</v>
      </c>
      <c r="L19" s="6">
        <v>21370573</v>
      </c>
      <c r="M19" s="6">
        <v>7164384</v>
      </c>
    </row>
    <row r="20" spans="1:13">
      <c r="A20" s="195" t="s">
        <v>81</v>
      </c>
      <c r="B20" s="196"/>
      <c r="C20" s="196"/>
      <c r="D20" s="196"/>
      <c r="E20" s="196"/>
      <c r="F20" s="196"/>
      <c r="G20" s="196"/>
      <c r="H20" s="197"/>
      <c r="I20" s="1">
        <v>124</v>
      </c>
      <c r="J20" s="117">
        <v>61595981</v>
      </c>
      <c r="K20" s="117">
        <v>19323933</v>
      </c>
      <c r="L20" s="117">
        <v>71348348</v>
      </c>
      <c r="M20" s="117">
        <v>23300930</v>
      </c>
    </row>
    <row r="21" spans="1:13">
      <c r="A21" s="195" t="s">
        <v>82</v>
      </c>
      <c r="B21" s="196"/>
      <c r="C21" s="196"/>
      <c r="D21" s="196"/>
      <c r="E21" s="196"/>
      <c r="F21" s="196"/>
      <c r="G21" s="196"/>
      <c r="H21" s="197"/>
      <c r="I21" s="1">
        <v>125</v>
      </c>
      <c r="J21" s="117">
        <v>46596504</v>
      </c>
      <c r="K21" s="117">
        <v>14324932</v>
      </c>
      <c r="L21" s="117">
        <v>63365406</v>
      </c>
      <c r="M21" s="117">
        <v>23473936</v>
      </c>
    </row>
    <row r="22" spans="1:13">
      <c r="A22" s="195" t="s">
        <v>18</v>
      </c>
      <c r="B22" s="196"/>
      <c r="C22" s="196"/>
      <c r="D22" s="196"/>
      <c r="E22" s="196"/>
      <c r="F22" s="196"/>
      <c r="G22" s="196"/>
      <c r="H22" s="197"/>
      <c r="I22" s="1">
        <v>126</v>
      </c>
      <c r="J22" s="115">
        <f>SUM(J23:J24)</f>
        <v>2538139</v>
      </c>
      <c r="K22" s="115">
        <f>SUM(K23:K24)</f>
        <v>295</v>
      </c>
      <c r="L22" s="115">
        <f>SUM(L23:L24)</f>
        <v>112577</v>
      </c>
      <c r="M22" s="115">
        <f>SUM(M23:M24)</f>
        <v>9911</v>
      </c>
    </row>
    <row r="23" spans="1:13">
      <c r="A23" s="198" t="s">
        <v>111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>
        <v>2530348</v>
      </c>
      <c r="K23" s="6">
        <v>0</v>
      </c>
      <c r="L23" s="6">
        <v>105310</v>
      </c>
      <c r="M23" s="6">
        <v>9910</v>
      </c>
    </row>
    <row r="24" spans="1:13">
      <c r="A24" s="198" t="s">
        <v>112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>
        <v>7791</v>
      </c>
      <c r="K24" s="6">
        <v>295</v>
      </c>
      <c r="L24" s="6">
        <v>7267</v>
      </c>
      <c r="M24" s="6">
        <v>1</v>
      </c>
    </row>
    <row r="25" spans="1:13">
      <c r="A25" s="195" t="s">
        <v>83</v>
      </c>
      <c r="B25" s="196"/>
      <c r="C25" s="196"/>
      <c r="D25" s="196"/>
      <c r="E25" s="196"/>
      <c r="F25" s="196"/>
      <c r="G25" s="196"/>
      <c r="H25" s="197"/>
      <c r="I25" s="1">
        <v>129</v>
      </c>
      <c r="J25" s="6"/>
      <c r="K25" s="6"/>
      <c r="L25" s="6"/>
      <c r="M25" s="6"/>
    </row>
    <row r="26" spans="1:13">
      <c r="A26" s="195" t="s">
        <v>35</v>
      </c>
      <c r="B26" s="196"/>
      <c r="C26" s="196"/>
      <c r="D26" s="196"/>
      <c r="E26" s="196"/>
      <c r="F26" s="196"/>
      <c r="G26" s="196"/>
      <c r="H26" s="197"/>
      <c r="I26" s="1">
        <v>130</v>
      </c>
      <c r="J26" s="6"/>
      <c r="K26" s="6"/>
      <c r="L26" s="6"/>
      <c r="M26" s="6"/>
    </row>
    <row r="27" spans="1:13">
      <c r="A27" s="195" t="s">
        <v>178</v>
      </c>
      <c r="B27" s="196"/>
      <c r="C27" s="196"/>
      <c r="D27" s="196"/>
      <c r="E27" s="196"/>
      <c r="F27" s="196"/>
      <c r="G27" s="196"/>
      <c r="H27" s="197"/>
      <c r="I27" s="1">
        <v>131</v>
      </c>
      <c r="J27" s="115">
        <f>SUM(J28:J32)</f>
        <v>6502097</v>
      </c>
      <c r="K27" s="115">
        <f>SUM(K28:K32)</f>
        <v>493463</v>
      </c>
      <c r="L27" s="115">
        <f>SUM(L28:L32)</f>
        <v>19677410</v>
      </c>
      <c r="M27" s="115">
        <f>SUM(M28:M32)</f>
        <v>-14194727</v>
      </c>
    </row>
    <row r="28" spans="1:13" ht="22.15" customHeight="1">
      <c r="A28" s="195" t="s">
        <v>192</v>
      </c>
      <c r="B28" s="196"/>
      <c r="C28" s="196"/>
      <c r="D28" s="196"/>
      <c r="E28" s="196"/>
      <c r="F28" s="196"/>
      <c r="G28" s="196"/>
      <c r="H28" s="197"/>
      <c r="I28" s="1">
        <v>132</v>
      </c>
      <c r="J28" s="6"/>
      <c r="K28" s="6"/>
      <c r="L28" s="6"/>
      <c r="M28" s="6"/>
    </row>
    <row r="29" spans="1:13" ht="21.6" customHeight="1">
      <c r="A29" s="195" t="s">
        <v>129</v>
      </c>
      <c r="B29" s="196"/>
      <c r="C29" s="196"/>
      <c r="D29" s="196"/>
      <c r="E29" s="196"/>
      <c r="F29" s="196"/>
      <c r="G29" s="196"/>
      <c r="H29" s="197"/>
      <c r="I29" s="1">
        <v>133</v>
      </c>
      <c r="J29" s="6">
        <v>6502097</v>
      </c>
      <c r="K29" s="6">
        <v>493463</v>
      </c>
      <c r="L29" s="6">
        <v>16274617</v>
      </c>
      <c r="M29" s="6">
        <v>-1727859</v>
      </c>
    </row>
    <row r="30" spans="1:13" ht="17.45" customHeight="1">
      <c r="A30" s="195" t="s">
        <v>113</v>
      </c>
      <c r="B30" s="196"/>
      <c r="C30" s="196"/>
      <c r="D30" s="196"/>
      <c r="E30" s="196"/>
      <c r="F30" s="196"/>
      <c r="G30" s="196"/>
      <c r="H30" s="197"/>
      <c r="I30" s="1">
        <v>134</v>
      </c>
      <c r="J30" s="6"/>
      <c r="K30" s="6"/>
      <c r="L30" s="6"/>
      <c r="M30" s="6"/>
    </row>
    <row r="31" spans="1:13">
      <c r="A31" s="195" t="s">
        <v>188</v>
      </c>
      <c r="B31" s="196"/>
      <c r="C31" s="196"/>
      <c r="D31" s="196"/>
      <c r="E31" s="196"/>
      <c r="F31" s="196"/>
      <c r="G31" s="196"/>
      <c r="H31" s="197"/>
      <c r="I31" s="1">
        <v>135</v>
      </c>
      <c r="J31" s="6"/>
      <c r="K31" s="6"/>
      <c r="L31" s="6"/>
      <c r="M31" s="6"/>
    </row>
    <row r="32" spans="1:13" ht="15.75" customHeight="1">
      <c r="A32" s="195" t="s">
        <v>114</v>
      </c>
      <c r="B32" s="196"/>
      <c r="C32" s="196"/>
      <c r="D32" s="196"/>
      <c r="E32" s="196"/>
      <c r="F32" s="196"/>
      <c r="G32" s="196"/>
      <c r="H32" s="197"/>
      <c r="I32" s="1">
        <v>136</v>
      </c>
      <c r="J32" s="6"/>
      <c r="K32" s="6"/>
      <c r="L32" s="6">
        <v>3402793</v>
      </c>
      <c r="M32" s="6">
        <v>-12466868</v>
      </c>
    </row>
    <row r="33" spans="1:14">
      <c r="A33" s="195" t="s">
        <v>179</v>
      </c>
      <c r="B33" s="196"/>
      <c r="C33" s="196"/>
      <c r="D33" s="196"/>
      <c r="E33" s="196"/>
      <c r="F33" s="196"/>
      <c r="G33" s="196"/>
      <c r="H33" s="197"/>
      <c r="I33" s="1">
        <v>137</v>
      </c>
      <c r="J33" s="115">
        <f>SUM(J34:J37)</f>
        <v>26178714</v>
      </c>
      <c r="K33" s="115">
        <f>SUM(K34:K37)</f>
        <v>4954141</v>
      </c>
      <c r="L33" s="115">
        <f>SUM(L34:L37)</f>
        <v>40546852</v>
      </c>
      <c r="M33" s="115">
        <f>SUM(M34:M37)</f>
        <v>17989704</v>
      </c>
    </row>
    <row r="34" spans="1:14" ht="18.600000000000001" customHeight="1">
      <c r="A34" s="195" t="s">
        <v>46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6"/>
      <c r="K34" s="6"/>
      <c r="L34" s="6"/>
      <c r="M34" s="6"/>
    </row>
    <row r="35" spans="1:14" ht="22.15" customHeight="1">
      <c r="A35" s="195" t="s">
        <v>45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6">
        <v>26178714</v>
      </c>
      <c r="K35" s="6">
        <v>4954141</v>
      </c>
      <c r="L35" s="6">
        <v>38782097</v>
      </c>
      <c r="M35" s="6">
        <v>17989704</v>
      </c>
    </row>
    <row r="36" spans="1:14" ht="16.899999999999999" customHeight="1">
      <c r="A36" s="195" t="s">
        <v>189</v>
      </c>
      <c r="B36" s="196"/>
      <c r="C36" s="196"/>
      <c r="D36" s="196"/>
      <c r="E36" s="196"/>
      <c r="F36" s="196"/>
      <c r="G36" s="196"/>
      <c r="H36" s="197"/>
      <c r="I36" s="1">
        <v>140</v>
      </c>
      <c r="J36" s="6"/>
      <c r="K36" s="6"/>
      <c r="L36" s="6"/>
      <c r="M36" s="6"/>
    </row>
    <row r="37" spans="1:14">
      <c r="A37" s="195" t="s">
        <v>47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6"/>
      <c r="K37" s="6"/>
      <c r="L37" s="6">
        <v>1764755</v>
      </c>
      <c r="M37" s="6">
        <v>0</v>
      </c>
    </row>
    <row r="38" spans="1:14">
      <c r="A38" s="195" t="s">
        <v>160</v>
      </c>
      <c r="B38" s="196"/>
      <c r="C38" s="196"/>
      <c r="D38" s="196"/>
      <c r="E38" s="196"/>
      <c r="F38" s="196"/>
      <c r="G38" s="196"/>
      <c r="H38" s="197"/>
      <c r="I38" s="1">
        <v>142</v>
      </c>
      <c r="J38" s="6"/>
      <c r="K38" s="6"/>
      <c r="L38" s="6"/>
      <c r="M38" s="6"/>
    </row>
    <row r="39" spans="1:14">
      <c r="A39" s="195" t="s">
        <v>161</v>
      </c>
      <c r="B39" s="196"/>
      <c r="C39" s="196"/>
      <c r="D39" s="196"/>
      <c r="E39" s="196"/>
      <c r="F39" s="196"/>
      <c r="G39" s="196"/>
      <c r="H39" s="197"/>
      <c r="I39" s="1">
        <v>143</v>
      </c>
      <c r="J39" s="6"/>
      <c r="K39" s="6"/>
      <c r="L39" s="6"/>
      <c r="M39" s="6"/>
    </row>
    <row r="40" spans="1:14">
      <c r="A40" s="195" t="s">
        <v>190</v>
      </c>
      <c r="B40" s="196"/>
      <c r="C40" s="196"/>
      <c r="D40" s="196"/>
      <c r="E40" s="196"/>
      <c r="F40" s="196"/>
      <c r="G40" s="196"/>
      <c r="H40" s="197"/>
      <c r="I40" s="1">
        <v>144</v>
      </c>
      <c r="J40" s="6"/>
      <c r="K40" s="6"/>
      <c r="L40" s="6"/>
      <c r="M40" s="6"/>
    </row>
    <row r="41" spans="1:14">
      <c r="A41" s="195" t="s">
        <v>191</v>
      </c>
      <c r="B41" s="196"/>
      <c r="C41" s="196"/>
      <c r="D41" s="196"/>
      <c r="E41" s="196"/>
      <c r="F41" s="196"/>
      <c r="G41" s="196"/>
      <c r="H41" s="197"/>
      <c r="I41" s="1">
        <v>145</v>
      </c>
      <c r="J41" s="6"/>
      <c r="K41" s="6"/>
      <c r="L41" s="6"/>
      <c r="M41" s="6"/>
    </row>
    <row r="42" spans="1:14">
      <c r="A42" s="195" t="s">
        <v>180</v>
      </c>
      <c r="B42" s="196"/>
      <c r="C42" s="196"/>
      <c r="D42" s="196"/>
      <c r="E42" s="196"/>
      <c r="F42" s="196"/>
      <c r="G42" s="196"/>
      <c r="H42" s="197"/>
      <c r="I42" s="1">
        <v>146</v>
      </c>
      <c r="J42" s="115">
        <f>J7+J27+J38+J40</f>
        <v>1443858561</v>
      </c>
      <c r="K42" s="115">
        <f>K7+K27+K38+K40</f>
        <v>383590305</v>
      </c>
      <c r="L42" s="115">
        <f>L7+L27+L38+L40</f>
        <v>1462270767</v>
      </c>
      <c r="M42" s="115">
        <f>M7+M27+M38+M40</f>
        <v>468061405</v>
      </c>
      <c r="N42" s="125"/>
    </row>
    <row r="43" spans="1:14">
      <c r="A43" s="195" t="s">
        <v>181</v>
      </c>
      <c r="B43" s="196"/>
      <c r="C43" s="196"/>
      <c r="D43" s="196"/>
      <c r="E43" s="196"/>
      <c r="F43" s="196"/>
      <c r="G43" s="196"/>
      <c r="H43" s="197"/>
      <c r="I43" s="1">
        <v>147</v>
      </c>
      <c r="J43" s="115">
        <f>J10+J33+J39+J41</f>
        <v>1474695270</v>
      </c>
      <c r="K43" s="115">
        <f>K10+K33+K39+K41</f>
        <v>415347549</v>
      </c>
      <c r="L43" s="115">
        <f>L10+L33+L39+L41</f>
        <v>1580862514</v>
      </c>
      <c r="M43" s="115">
        <f>M10+M33+M39+M41</f>
        <v>545583670</v>
      </c>
      <c r="N43" s="125"/>
    </row>
    <row r="44" spans="1:14">
      <c r="A44" s="195" t="s">
        <v>201</v>
      </c>
      <c r="B44" s="196"/>
      <c r="C44" s="196"/>
      <c r="D44" s="196"/>
      <c r="E44" s="196"/>
      <c r="F44" s="196"/>
      <c r="G44" s="196"/>
      <c r="H44" s="197"/>
      <c r="I44" s="1">
        <v>148</v>
      </c>
      <c r="J44" s="115">
        <f>J42-J43</f>
        <v>-30836709</v>
      </c>
      <c r="K44" s="115">
        <f>K42-K43</f>
        <v>-31757244</v>
      </c>
      <c r="L44" s="115">
        <f>L42-L43</f>
        <v>-118591747</v>
      </c>
      <c r="M44" s="115">
        <f>M42-M43</f>
        <v>-77522265</v>
      </c>
      <c r="N44" s="125"/>
    </row>
    <row r="45" spans="1:14">
      <c r="A45" s="219" t="s">
        <v>183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4">
      <c r="A46" s="219" t="s">
        <v>184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0">
        <f>IF(J43&gt;J42,J43-J42,0)</f>
        <v>30836709</v>
      </c>
      <c r="K46" s="50">
        <f>IF(K43&gt;K42,K43-K42,0)</f>
        <v>31757244</v>
      </c>
      <c r="L46" s="50">
        <f>IF(L43&gt;L42,L43-L42,0)</f>
        <v>118591747</v>
      </c>
      <c r="M46" s="50">
        <f>IF(M43&gt;M42,M43-M42,0)</f>
        <v>77522265</v>
      </c>
    </row>
    <row r="47" spans="1:14">
      <c r="A47" s="195" t="s">
        <v>182</v>
      </c>
      <c r="B47" s="196"/>
      <c r="C47" s="196"/>
      <c r="D47" s="196"/>
      <c r="E47" s="196"/>
      <c r="F47" s="196"/>
      <c r="G47" s="196"/>
      <c r="H47" s="197"/>
      <c r="I47" s="1">
        <v>151</v>
      </c>
      <c r="J47" s="6">
        <v>90634</v>
      </c>
      <c r="K47" s="6">
        <v>17204</v>
      </c>
      <c r="L47" s="6">
        <v>10593</v>
      </c>
      <c r="M47" s="6">
        <v>3697</v>
      </c>
    </row>
    <row r="48" spans="1:14">
      <c r="A48" s="195" t="s">
        <v>202</v>
      </c>
      <c r="B48" s="196"/>
      <c r="C48" s="196"/>
      <c r="D48" s="196"/>
      <c r="E48" s="196"/>
      <c r="F48" s="196"/>
      <c r="G48" s="196"/>
      <c r="H48" s="197"/>
      <c r="I48" s="1">
        <v>152</v>
      </c>
      <c r="J48" s="115">
        <f>J44-J47</f>
        <v>-30927343</v>
      </c>
      <c r="K48" s="115">
        <f>K44-K47</f>
        <v>-31774448</v>
      </c>
      <c r="L48" s="115">
        <f>L44-L47</f>
        <v>-118602340</v>
      </c>
      <c r="M48" s="115">
        <f>M44-M47</f>
        <v>-77525962</v>
      </c>
    </row>
    <row r="49" spans="1:15">
      <c r="A49" s="219" t="s">
        <v>157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5">
      <c r="A50" s="240" t="s">
        <v>185</v>
      </c>
      <c r="B50" s="241"/>
      <c r="C50" s="241"/>
      <c r="D50" s="241"/>
      <c r="E50" s="241"/>
      <c r="F50" s="241"/>
      <c r="G50" s="241"/>
      <c r="H50" s="242"/>
      <c r="I50" s="4">
        <v>154</v>
      </c>
      <c r="J50" s="57">
        <f>IF(J48&lt;0,-J48,0)</f>
        <v>30927343</v>
      </c>
      <c r="K50" s="57">
        <f>IF(K48&lt;0,-K48,0)</f>
        <v>31774448</v>
      </c>
      <c r="L50" s="57">
        <f>IF(L48&lt;0,-L48,0)</f>
        <v>118602340</v>
      </c>
      <c r="M50" s="57">
        <f>IF(M48&lt;0,-M48,0)</f>
        <v>77525962</v>
      </c>
    </row>
    <row r="51" spans="1:15" ht="12.75" customHeight="1">
      <c r="A51" s="216" t="s">
        <v>275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43"/>
    </row>
    <row r="52" spans="1:15" ht="12.75" customHeight="1">
      <c r="A52" s="192" t="s">
        <v>152</v>
      </c>
      <c r="B52" s="193"/>
      <c r="C52" s="193"/>
      <c r="D52" s="193"/>
      <c r="E52" s="193"/>
      <c r="F52" s="193"/>
      <c r="G52" s="193"/>
      <c r="H52" s="193"/>
      <c r="I52" s="51"/>
      <c r="J52" s="51"/>
      <c r="K52" s="51"/>
      <c r="L52" s="127"/>
      <c r="M52" s="120"/>
    </row>
    <row r="53" spans="1:15">
      <c r="A53" s="244" t="s">
        <v>199</v>
      </c>
      <c r="B53" s="245"/>
      <c r="C53" s="245"/>
      <c r="D53" s="245"/>
      <c r="E53" s="245"/>
      <c r="F53" s="245"/>
      <c r="G53" s="245"/>
      <c r="H53" s="246"/>
      <c r="I53" s="1">
        <v>155</v>
      </c>
      <c r="J53" s="6">
        <v>-30680371</v>
      </c>
      <c r="K53" s="6">
        <v>-31611461</v>
      </c>
      <c r="L53" s="6">
        <v>-118743629</v>
      </c>
      <c r="M53" s="6">
        <v>-77817689</v>
      </c>
      <c r="N53" s="125"/>
    </row>
    <row r="54" spans="1:15">
      <c r="A54" s="244" t="s">
        <v>200</v>
      </c>
      <c r="B54" s="245"/>
      <c r="C54" s="245"/>
      <c r="D54" s="245"/>
      <c r="E54" s="245"/>
      <c r="F54" s="245"/>
      <c r="G54" s="245"/>
      <c r="H54" s="246"/>
      <c r="I54" s="1">
        <v>156</v>
      </c>
      <c r="J54" s="7">
        <v>-246972</v>
      </c>
      <c r="K54" s="7">
        <v>-162987</v>
      </c>
      <c r="L54" s="7">
        <v>141289</v>
      </c>
      <c r="M54" s="7">
        <v>291727</v>
      </c>
      <c r="N54" s="125"/>
      <c r="O54" s="125"/>
    </row>
    <row r="55" spans="1:15" ht="12.75" customHeight="1">
      <c r="A55" s="216" t="s">
        <v>154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43"/>
      <c r="N55" s="125"/>
    </row>
    <row r="56" spans="1:15">
      <c r="A56" s="192" t="s">
        <v>169</v>
      </c>
      <c r="B56" s="193"/>
      <c r="C56" s="193"/>
      <c r="D56" s="193"/>
      <c r="E56" s="193"/>
      <c r="F56" s="193"/>
      <c r="G56" s="193"/>
      <c r="H56" s="194"/>
      <c r="I56" s="8">
        <v>157</v>
      </c>
      <c r="J56" s="118">
        <f>J48</f>
        <v>-30927343</v>
      </c>
      <c r="K56" s="118">
        <f>K48</f>
        <v>-31774448</v>
      </c>
      <c r="L56" s="118">
        <f>L48</f>
        <v>-118602340</v>
      </c>
      <c r="M56" s="118">
        <f>M48</f>
        <v>-77525962</v>
      </c>
    </row>
    <row r="57" spans="1:15">
      <c r="A57" s="195" t="s">
        <v>186</v>
      </c>
      <c r="B57" s="196"/>
      <c r="C57" s="196"/>
      <c r="D57" s="196"/>
      <c r="E57" s="196"/>
      <c r="F57" s="196"/>
      <c r="G57" s="196"/>
      <c r="H57" s="197"/>
      <c r="I57" s="1">
        <v>158</v>
      </c>
      <c r="J57" s="115">
        <f>SUM(J58:J64)</f>
        <v>0</v>
      </c>
      <c r="K57" s="115">
        <f>SUM(K58:K64)</f>
        <v>0</v>
      </c>
      <c r="L57" s="115">
        <f>SUM(L58:L64)</f>
        <v>0</v>
      </c>
      <c r="M57" s="115">
        <f>SUM(M58:M64)</f>
        <v>0</v>
      </c>
    </row>
    <row r="58" spans="1:15" ht="15.6" customHeight="1">
      <c r="A58" s="195" t="s">
        <v>193</v>
      </c>
      <c r="B58" s="196"/>
      <c r="C58" s="196"/>
      <c r="D58" s="196"/>
      <c r="E58" s="196"/>
      <c r="F58" s="196"/>
      <c r="G58" s="196"/>
      <c r="H58" s="197"/>
      <c r="I58" s="1">
        <v>159</v>
      </c>
      <c r="J58" s="6"/>
      <c r="K58" s="6"/>
      <c r="L58" s="6"/>
      <c r="M58" s="6"/>
    </row>
    <row r="59" spans="1:15" ht="20.45" customHeight="1">
      <c r="A59" s="195" t="s">
        <v>194</v>
      </c>
      <c r="B59" s="196"/>
      <c r="C59" s="196"/>
      <c r="D59" s="196"/>
      <c r="E59" s="196"/>
      <c r="F59" s="196"/>
      <c r="G59" s="196"/>
      <c r="H59" s="197"/>
      <c r="I59" s="1">
        <v>160</v>
      </c>
      <c r="J59" s="6"/>
      <c r="K59" s="6"/>
      <c r="L59" s="6"/>
      <c r="M59" s="6"/>
    </row>
    <row r="60" spans="1:15" ht="21" customHeight="1">
      <c r="A60" s="195" t="s">
        <v>30</v>
      </c>
      <c r="B60" s="196"/>
      <c r="C60" s="196"/>
      <c r="D60" s="196"/>
      <c r="E60" s="196"/>
      <c r="F60" s="196"/>
      <c r="G60" s="196"/>
      <c r="H60" s="197"/>
      <c r="I60" s="1">
        <v>161</v>
      </c>
      <c r="J60" s="6"/>
      <c r="K60" s="6"/>
      <c r="L60" s="6"/>
      <c r="M60" s="6"/>
    </row>
    <row r="61" spans="1:15">
      <c r="A61" s="195" t="s">
        <v>195</v>
      </c>
      <c r="B61" s="196"/>
      <c r="C61" s="196"/>
      <c r="D61" s="196"/>
      <c r="E61" s="196"/>
      <c r="F61" s="196"/>
      <c r="G61" s="196"/>
      <c r="H61" s="197"/>
      <c r="I61" s="1">
        <v>162</v>
      </c>
      <c r="J61" s="6"/>
      <c r="K61" s="6"/>
      <c r="L61" s="6"/>
      <c r="M61" s="6"/>
    </row>
    <row r="62" spans="1:15">
      <c r="A62" s="195" t="s">
        <v>196</v>
      </c>
      <c r="B62" s="196"/>
      <c r="C62" s="196"/>
      <c r="D62" s="196"/>
      <c r="E62" s="196"/>
      <c r="F62" s="196"/>
      <c r="G62" s="196"/>
      <c r="H62" s="197"/>
      <c r="I62" s="1">
        <v>163</v>
      </c>
      <c r="J62" s="6"/>
      <c r="K62" s="6"/>
      <c r="L62" s="6"/>
      <c r="M62" s="6"/>
    </row>
    <row r="63" spans="1:15">
      <c r="A63" s="195" t="s">
        <v>197</v>
      </c>
      <c r="B63" s="196"/>
      <c r="C63" s="196"/>
      <c r="D63" s="196"/>
      <c r="E63" s="196"/>
      <c r="F63" s="196"/>
      <c r="G63" s="196"/>
      <c r="H63" s="197"/>
      <c r="I63" s="1">
        <v>164</v>
      </c>
      <c r="J63" s="6"/>
      <c r="K63" s="6"/>
      <c r="L63" s="6"/>
      <c r="M63" s="6"/>
    </row>
    <row r="64" spans="1:15">
      <c r="A64" s="195" t="s">
        <v>198</v>
      </c>
      <c r="B64" s="196"/>
      <c r="C64" s="196"/>
      <c r="D64" s="196"/>
      <c r="E64" s="196"/>
      <c r="F64" s="196"/>
      <c r="G64" s="196"/>
      <c r="H64" s="197"/>
      <c r="I64" s="1">
        <v>165</v>
      </c>
      <c r="J64" s="6"/>
      <c r="K64" s="6"/>
      <c r="L64" s="6"/>
      <c r="M64" s="6"/>
    </row>
    <row r="65" spans="1:13">
      <c r="A65" s="195" t="s">
        <v>187</v>
      </c>
      <c r="B65" s="196"/>
      <c r="C65" s="196"/>
      <c r="D65" s="196"/>
      <c r="E65" s="196"/>
      <c r="F65" s="196"/>
      <c r="G65" s="196"/>
      <c r="H65" s="197"/>
      <c r="I65" s="1">
        <v>166</v>
      </c>
      <c r="J65" s="6"/>
      <c r="K65" s="6"/>
      <c r="L65" s="6"/>
      <c r="M65" s="6"/>
    </row>
    <row r="66" spans="1:13" ht="21.6" customHeight="1">
      <c r="A66" s="195" t="s">
        <v>158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>
      <c r="A67" s="195" t="s">
        <v>159</v>
      </c>
      <c r="B67" s="196"/>
      <c r="C67" s="196"/>
      <c r="D67" s="196"/>
      <c r="E67" s="196"/>
      <c r="F67" s="196"/>
      <c r="G67" s="196"/>
      <c r="H67" s="197"/>
      <c r="I67" s="1">
        <v>168</v>
      </c>
      <c r="J67" s="119">
        <f>J56+J66</f>
        <v>-30927343</v>
      </c>
      <c r="K67" s="119">
        <f>K56+K66</f>
        <v>-31774448</v>
      </c>
      <c r="L67" s="119">
        <f>L56+L66</f>
        <v>-118602340</v>
      </c>
      <c r="M67" s="119">
        <f>M56+M66</f>
        <v>-77525962</v>
      </c>
    </row>
    <row r="68" spans="1:13" ht="12.75" customHeight="1">
      <c r="A68" s="251" t="s">
        <v>276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3"/>
    </row>
    <row r="69" spans="1:13" ht="12.75" customHeight="1">
      <c r="A69" s="254" t="s">
        <v>153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</row>
    <row r="70" spans="1:13">
      <c r="A70" s="244" t="s">
        <v>199</v>
      </c>
      <c r="B70" s="245"/>
      <c r="C70" s="245"/>
      <c r="D70" s="245"/>
      <c r="E70" s="245"/>
      <c r="F70" s="245"/>
      <c r="G70" s="245"/>
      <c r="H70" s="246"/>
      <c r="I70" s="1">
        <v>169</v>
      </c>
      <c r="J70" s="6">
        <v>-30680371</v>
      </c>
      <c r="K70" s="6">
        <v>-31611461</v>
      </c>
      <c r="L70" s="6">
        <v>-118743629</v>
      </c>
      <c r="M70" s="6">
        <v>-77817689</v>
      </c>
    </row>
    <row r="71" spans="1:13">
      <c r="A71" s="248" t="s">
        <v>200</v>
      </c>
      <c r="B71" s="249"/>
      <c r="C71" s="249"/>
      <c r="D71" s="249"/>
      <c r="E71" s="249"/>
      <c r="F71" s="249"/>
      <c r="G71" s="249"/>
      <c r="H71" s="250"/>
      <c r="I71" s="4">
        <v>170</v>
      </c>
      <c r="J71" s="7">
        <v>-246972</v>
      </c>
      <c r="K71" s="7">
        <v>-162987</v>
      </c>
      <c r="L71" s="7">
        <v>141289</v>
      </c>
      <c r="M71" s="7">
        <v>291727</v>
      </c>
    </row>
    <row r="72" spans="1:13">
      <c r="J72" s="125"/>
      <c r="L72" s="129"/>
    </row>
    <row r="73" spans="1:13">
      <c r="L73" s="12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:M57 L56 K58 L58:L65 J47:M47 J53:M54 J66:M67 J56 M58 J58:J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L46 M12:M28 M30:M31 M33:M4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5"/>
  <sheetViews>
    <sheetView view="pageBreakPreview" zoomScaleNormal="100" workbookViewId="0">
      <selection activeCell="A3" sqref="A3:K3"/>
    </sheetView>
  </sheetViews>
  <sheetFormatPr defaultColWidth="9.140625" defaultRowHeight="12.75"/>
  <cols>
    <col min="1" max="6" width="9.140625" style="49"/>
    <col min="7" max="7" width="7.85546875" style="49" customWidth="1"/>
    <col min="8" max="8" width="3.7109375" style="49" customWidth="1"/>
    <col min="9" max="9" width="6.28515625" style="49" customWidth="1"/>
    <col min="10" max="11" width="13.7109375" style="49" customWidth="1"/>
    <col min="12" max="16384" width="9.140625" style="49"/>
  </cols>
  <sheetData>
    <row r="1" spans="1:11" ht="29.45" customHeight="1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8.600000000000001" customHeight="1">
      <c r="A2" s="261" t="s">
        <v>316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" customHeight="1">
      <c r="A3" s="259" t="s">
        <v>303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4.5">
      <c r="A4" s="262" t="s">
        <v>39</v>
      </c>
      <c r="B4" s="262"/>
      <c r="C4" s="262"/>
      <c r="D4" s="262"/>
      <c r="E4" s="262"/>
      <c r="F4" s="262"/>
      <c r="G4" s="262"/>
      <c r="H4" s="262"/>
      <c r="I4" s="59" t="s">
        <v>244</v>
      </c>
      <c r="J4" s="60" t="s">
        <v>281</v>
      </c>
      <c r="K4" s="60" t="s">
        <v>282</v>
      </c>
    </row>
    <row r="5" spans="1:11">
      <c r="A5" s="263">
        <v>1</v>
      </c>
      <c r="B5" s="263"/>
      <c r="C5" s="263"/>
      <c r="D5" s="263"/>
      <c r="E5" s="263"/>
      <c r="F5" s="263"/>
      <c r="G5" s="263"/>
      <c r="H5" s="263"/>
      <c r="I5" s="63">
        <v>2</v>
      </c>
      <c r="J5" s="64" t="s">
        <v>247</v>
      </c>
      <c r="K5" s="64" t="s">
        <v>248</v>
      </c>
    </row>
    <row r="6" spans="1:11">
      <c r="A6" s="216" t="s">
        <v>130</v>
      </c>
      <c r="B6" s="232"/>
      <c r="C6" s="232"/>
      <c r="D6" s="232"/>
      <c r="E6" s="232"/>
      <c r="F6" s="232"/>
      <c r="G6" s="232"/>
      <c r="H6" s="232"/>
      <c r="I6" s="257"/>
      <c r="J6" s="257"/>
      <c r="K6" s="258"/>
    </row>
    <row r="7" spans="1:11">
      <c r="A7" s="198" t="s">
        <v>164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1395092785</v>
      </c>
      <c r="K7" s="6">
        <v>1384904766</v>
      </c>
    </row>
    <row r="8" spans="1:11">
      <c r="A8" s="198" t="s">
        <v>93</v>
      </c>
      <c r="B8" s="199"/>
      <c r="C8" s="199"/>
      <c r="D8" s="199"/>
      <c r="E8" s="199"/>
      <c r="F8" s="199"/>
      <c r="G8" s="199"/>
      <c r="H8" s="199"/>
      <c r="I8" s="1">
        <v>2</v>
      </c>
      <c r="J8" s="6"/>
      <c r="K8" s="6"/>
    </row>
    <row r="9" spans="1:11">
      <c r="A9" s="198" t="s">
        <v>94</v>
      </c>
      <c r="B9" s="199"/>
      <c r="C9" s="199"/>
      <c r="D9" s="199"/>
      <c r="E9" s="199"/>
      <c r="F9" s="199"/>
      <c r="G9" s="199"/>
      <c r="H9" s="199"/>
      <c r="I9" s="1">
        <v>3</v>
      </c>
      <c r="J9" s="6">
        <v>4672128</v>
      </c>
      <c r="K9" s="6">
        <v>26265869</v>
      </c>
    </row>
    <row r="10" spans="1:11">
      <c r="A10" s="198" t="s">
        <v>95</v>
      </c>
      <c r="B10" s="199"/>
      <c r="C10" s="199"/>
      <c r="D10" s="199"/>
      <c r="E10" s="199"/>
      <c r="F10" s="199"/>
      <c r="G10" s="199"/>
      <c r="H10" s="199"/>
      <c r="I10" s="1">
        <v>4</v>
      </c>
      <c r="J10" s="6">
        <v>162424376</v>
      </c>
      <c r="K10" s="6">
        <v>210471203</v>
      </c>
    </row>
    <row r="11" spans="1:11">
      <c r="A11" s="198" t="s">
        <v>96</v>
      </c>
      <c r="B11" s="199"/>
      <c r="C11" s="199"/>
      <c r="D11" s="199"/>
      <c r="E11" s="199"/>
      <c r="F11" s="199"/>
      <c r="G11" s="199"/>
      <c r="H11" s="199"/>
      <c r="I11" s="1">
        <v>5</v>
      </c>
      <c r="J11" s="6">
        <v>138866</v>
      </c>
      <c r="K11" s="6">
        <v>382708</v>
      </c>
    </row>
    <row r="12" spans="1:11">
      <c r="A12" s="195" t="s">
        <v>163</v>
      </c>
      <c r="B12" s="196"/>
      <c r="C12" s="196"/>
      <c r="D12" s="196"/>
      <c r="E12" s="196"/>
      <c r="F12" s="196"/>
      <c r="G12" s="196"/>
      <c r="H12" s="196"/>
      <c r="I12" s="1">
        <v>6</v>
      </c>
      <c r="J12" s="115">
        <f>SUM(J7:J11)</f>
        <v>1562328155</v>
      </c>
      <c r="K12" s="115">
        <f>SUM(K7:K11)</f>
        <v>1622024546</v>
      </c>
    </row>
    <row r="13" spans="1:11">
      <c r="A13" s="198" t="s">
        <v>97</v>
      </c>
      <c r="B13" s="199"/>
      <c r="C13" s="199"/>
      <c r="D13" s="199"/>
      <c r="E13" s="199"/>
      <c r="F13" s="199"/>
      <c r="G13" s="199"/>
      <c r="H13" s="199"/>
      <c r="I13" s="1">
        <v>7</v>
      </c>
      <c r="J13" s="6">
        <v>1308006564</v>
      </c>
      <c r="K13" s="6">
        <v>1516189603</v>
      </c>
    </row>
    <row r="14" spans="1:11">
      <c r="A14" s="198" t="s">
        <v>98</v>
      </c>
      <c r="B14" s="199"/>
      <c r="C14" s="199"/>
      <c r="D14" s="199"/>
      <c r="E14" s="199"/>
      <c r="F14" s="199"/>
      <c r="G14" s="199"/>
      <c r="H14" s="199"/>
      <c r="I14" s="1">
        <v>8</v>
      </c>
      <c r="J14" s="6">
        <v>149301238</v>
      </c>
      <c r="K14" s="6">
        <v>155476166</v>
      </c>
    </row>
    <row r="15" spans="1:11">
      <c r="A15" s="198" t="s">
        <v>99</v>
      </c>
      <c r="B15" s="199"/>
      <c r="C15" s="199"/>
      <c r="D15" s="199"/>
      <c r="E15" s="199"/>
      <c r="F15" s="199"/>
      <c r="G15" s="199"/>
      <c r="H15" s="199"/>
      <c r="I15" s="1">
        <v>9</v>
      </c>
      <c r="J15" s="6">
        <v>9356470</v>
      </c>
      <c r="K15" s="6">
        <v>9362222</v>
      </c>
    </row>
    <row r="16" spans="1:11">
      <c r="A16" s="198" t="s">
        <v>100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31733985</v>
      </c>
      <c r="K16" s="6">
        <v>27902224</v>
      </c>
    </row>
    <row r="17" spans="1:11">
      <c r="A17" s="198" t="s">
        <v>101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v>29743866</v>
      </c>
      <c r="K17" s="6">
        <v>31242278</v>
      </c>
    </row>
    <row r="18" spans="1:11">
      <c r="A18" s="198" t="s">
        <v>102</v>
      </c>
      <c r="B18" s="199"/>
      <c r="C18" s="199"/>
      <c r="D18" s="199"/>
      <c r="E18" s="199"/>
      <c r="F18" s="199"/>
      <c r="G18" s="199"/>
      <c r="H18" s="199"/>
      <c r="I18" s="1">
        <v>12</v>
      </c>
      <c r="J18" s="6">
        <v>6920953</v>
      </c>
      <c r="K18" s="6">
        <v>8204014</v>
      </c>
    </row>
    <row r="19" spans="1:11">
      <c r="A19" s="195" t="s">
        <v>32</v>
      </c>
      <c r="B19" s="196"/>
      <c r="C19" s="196"/>
      <c r="D19" s="196"/>
      <c r="E19" s="196"/>
      <c r="F19" s="196"/>
      <c r="G19" s="196"/>
      <c r="H19" s="196"/>
      <c r="I19" s="1">
        <v>13</v>
      </c>
      <c r="J19" s="115">
        <f>SUM(J13:J18)</f>
        <v>1535063076</v>
      </c>
      <c r="K19" s="115">
        <f>SUM(K13:K18)</f>
        <v>1748376507</v>
      </c>
    </row>
    <row r="20" spans="1:11" ht="24.6" customHeight="1">
      <c r="A20" s="195" t="s">
        <v>84</v>
      </c>
      <c r="B20" s="264"/>
      <c r="C20" s="264"/>
      <c r="D20" s="264"/>
      <c r="E20" s="264"/>
      <c r="F20" s="264"/>
      <c r="G20" s="264"/>
      <c r="H20" s="265"/>
      <c r="I20" s="1">
        <v>14</v>
      </c>
      <c r="J20" s="115">
        <f>IF(J12&gt;J19,J12-J19,0)</f>
        <v>27265079</v>
      </c>
      <c r="K20" s="115">
        <f>IF(K12&gt;K19,K12-K19,0)</f>
        <v>0</v>
      </c>
    </row>
    <row r="21" spans="1:11" ht="23.45" customHeight="1">
      <c r="A21" s="213" t="s">
        <v>85</v>
      </c>
      <c r="B21" s="266"/>
      <c r="C21" s="266"/>
      <c r="D21" s="266"/>
      <c r="E21" s="266"/>
      <c r="F21" s="266"/>
      <c r="G21" s="266"/>
      <c r="H21" s="267"/>
      <c r="I21" s="1">
        <v>15</v>
      </c>
      <c r="J21" s="115">
        <f>IF(J19&gt;J12,J19-J12,0)</f>
        <v>0</v>
      </c>
      <c r="K21" s="115">
        <f>IF(K19&gt;K12,K19-K12,0)</f>
        <v>126351961</v>
      </c>
    </row>
    <row r="22" spans="1:11">
      <c r="A22" s="216" t="s">
        <v>131</v>
      </c>
      <c r="B22" s="232"/>
      <c r="C22" s="232"/>
      <c r="D22" s="232"/>
      <c r="E22" s="232"/>
      <c r="F22" s="232"/>
      <c r="G22" s="232"/>
      <c r="H22" s="232"/>
      <c r="I22" s="257"/>
      <c r="J22" s="257"/>
      <c r="K22" s="258"/>
    </row>
    <row r="23" spans="1:11">
      <c r="A23" s="198" t="s">
        <v>136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>
        <v>1723675</v>
      </c>
      <c r="K23" s="6">
        <v>6095195</v>
      </c>
    </row>
    <row r="24" spans="1:11">
      <c r="A24" s="198" t="s">
        <v>137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/>
      <c r="K24" s="6"/>
    </row>
    <row r="25" spans="1:11">
      <c r="A25" s="198" t="s">
        <v>283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/>
      <c r="K25" s="6"/>
    </row>
    <row r="26" spans="1:11">
      <c r="A26" s="198" t="s">
        <v>284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/>
      <c r="K26" s="6"/>
    </row>
    <row r="27" spans="1:11">
      <c r="A27" s="198" t="s">
        <v>138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"/>
      <c r="K27" s="6"/>
    </row>
    <row r="28" spans="1:11">
      <c r="A28" s="195" t="s">
        <v>90</v>
      </c>
      <c r="B28" s="196"/>
      <c r="C28" s="196"/>
      <c r="D28" s="196"/>
      <c r="E28" s="196"/>
      <c r="F28" s="196"/>
      <c r="G28" s="196"/>
      <c r="H28" s="196"/>
      <c r="I28" s="1">
        <v>21</v>
      </c>
      <c r="J28" s="115">
        <f>SUM(J23:J27)</f>
        <v>1723675</v>
      </c>
      <c r="K28" s="115">
        <f>SUM(K23:K27)</f>
        <v>6095195</v>
      </c>
    </row>
    <row r="29" spans="1:11">
      <c r="A29" s="198" t="s">
        <v>2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>
        <v>76888415</v>
      </c>
      <c r="K29" s="6">
        <v>61465002</v>
      </c>
    </row>
    <row r="30" spans="1:11">
      <c r="A30" s="198" t="s">
        <v>3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/>
      <c r="K30" s="6"/>
    </row>
    <row r="31" spans="1:11">
      <c r="A31" s="198" t="s">
        <v>4</v>
      </c>
      <c r="B31" s="199"/>
      <c r="C31" s="199"/>
      <c r="D31" s="199"/>
      <c r="E31" s="199"/>
      <c r="F31" s="199"/>
      <c r="G31" s="199"/>
      <c r="H31" s="199"/>
      <c r="I31" s="1">
        <v>24</v>
      </c>
      <c r="J31" s="6"/>
      <c r="K31" s="6"/>
    </row>
    <row r="32" spans="1:11">
      <c r="A32" s="195" t="s">
        <v>33</v>
      </c>
      <c r="B32" s="196"/>
      <c r="C32" s="196"/>
      <c r="D32" s="196"/>
      <c r="E32" s="196"/>
      <c r="F32" s="196"/>
      <c r="G32" s="196"/>
      <c r="H32" s="196"/>
      <c r="I32" s="1">
        <v>25</v>
      </c>
      <c r="J32" s="115">
        <f>SUM(J29:J31)</f>
        <v>76888415</v>
      </c>
      <c r="K32" s="115">
        <f>SUM(K29:K31)</f>
        <v>61465002</v>
      </c>
    </row>
    <row r="33" spans="1:11" ht="25.9" customHeight="1">
      <c r="A33" s="195" t="s">
        <v>86</v>
      </c>
      <c r="B33" s="196"/>
      <c r="C33" s="196"/>
      <c r="D33" s="196"/>
      <c r="E33" s="196"/>
      <c r="F33" s="196"/>
      <c r="G33" s="196"/>
      <c r="H33" s="196"/>
      <c r="I33" s="1">
        <v>26</v>
      </c>
      <c r="J33" s="115">
        <f>IF(J28&gt;J32,J28-J32,0)</f>
        <v>0</v>
      </c>
      <c r="K33" s="115">
        <f>IF(K28&gt;K32,K28-K32,0)</f>
        <v>0</v>
      </c>
    </row>
    <row r="34" spans="1:11" ht="22.9" customHeight="1">
      <c r="A34" s="195" t="s">
        <v>87</v>
      </c>
      <c r="B34" s="196"/>
      <c r="C34" s="196"/>
      <c r="D34" s="196"/>
      <c r="E34" s="196"/>
      <c r="F34" s="196"/>
      <c r="G34" s="196"/>
      <c r="H34" s="196"/>
      <c r="I34" s="1">
        <v>27</v>
      </c>
      <c r="J34" s="115">
        <f>IF(J32&gt;J28,J32-J28,0)</f>
        <v>75164740</v>
      </c>
      <c r="K34" s="115">
        <f>IF(K32&gt;K28,K32-K28,0)</f>
        <v>55369807</v>
      </c>
    </row>
    <row r="35" spans="1:11">
      <c r="A35" s="216" t="s">
        <v>132</v>
      </c>
      <c r="B35" s="232"/>
      <c r="C35" s="232"/>
      <c r="D35" s="232"/>
      <c r="E35" s="232"/>
      <c r="F35" s="232"/>
      <c r="G35" s="232"/>
      <c r="H35" s="232"/>
      <c r="I35" s="257">
        <v>0</v>
      </c>
      <c r="J35" s="257"/>
      <c r="K35" s="258"/>
    </row>
    <row r="36" spans="1:11">
      <c r="A36" s="198" t="s">
        <v>144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/>
      <c r="K36" s="6"/>
    </row>
    <row r="37" spans="1:11">
      <c r="A37" s="198" t="s">
        <v>23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>
        <v>230036854</v>
      </c>
      <c r="K37" s="6">
        <v>356898809</v>
      </c>
    </row>
    <row r="38" spans="1:11">
      <c r="A38" s="198" t="s">
        <v>24</v>
      </c>
      <c r="B38" s="199"/>
      <c r="C38" s="199"/>
      <c r="D38" s="199"/>
      <c r="E38" s="199"/>
      <c r="F38" s="199"/>
      <c r="G38" s="199"/>
      <c r="H38" s="199"/>
      <c r="I38" s="1">
        <v>30</v>
      </c>
      <c r="J38" s="6"/>
      <c r="K38" s="6">
        <v>32620660</v>
      </c>
    </row>
    <row r="39" spans="1:11">
      <c r="A39" s="195" t="s">
        <v>34</v>
      </c>
      <c r="B39" s="196"/>
      <c r="C39" s="196"/>
      <c r="D39" s="196"/>
      <c r="E39" s="196"/>
      <c r="F39" s="196"/>
      <c r="G39" s="196"/>
      <c r="H39" s="196"/>
      <c r="I39" s="1">
        <v>31</v>
      </c>
      <c r="J39" s="115">
        <f>SUM(J36:J38)</f>
        <v>230036854</v>
      </c>
      <c r="K39" s="115">
        <f>SUM(K36:K38)</f>
        <v>389519469</v>
      </c>
    </row>
    <row r="40" spans="1:11">
      <c r="A40" s="198" t="s">
        <v>25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>
        <v>175326834</v>
      </c>
      <c r="K40" s="6">
        <v>153113506</v>
      </c>
    </row>
    <row r="41" spans="1:11">
      <c r="A41" s="198" t="s">
        <v>26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/>
      <c r="K41" s="6"/>
    </row>
    <row r="42" spans="1:11">
      <c r="A42" s="198" t="s">
        <v>27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/>
      <c r="K42" s="6"/>
    </row>
    <row r="43" spans="1:11">
      <c r="A43" s="198" t="s">
        <v>28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/>
      <c r="K43" s="6"/>
    </row>
    <row r="44" spans="1:11">
      <c r="A44" s="198" t="s">
        <v>29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"/>
      <c r="K44" s="6">
        <v>54130126</v>
      </c>
    </row>
    <row r="45" spans="1:11">
      <c r="A45" s="195" t="s">
        <v>122</v>
      </c>
      <c r="B45" s="196"/>
      <c r="C45" s="196"/>
      <c r="D45" s="196"/>
      <c r="E45" s="196"/>
      <c r="F45" s="196"/>
      <c r="G45" s="196"/>
      <c r="H45" s="196"/>
      <c r="I45" s="1">
        <v>37</v>
      </c>
      <c r="J45" s="115">
        <f>SUM(J40:J44)</f>
        <v>175326834</v>
      </c>
      <c r="K45" s="115">
        <f>SUM(K40:K44)</f>
        <v>207243632</v>
      </c>
    </row>
    <row r="46" spans="1:11" ht="21.6" customHeight="1">
      <c r="A46" s="195" t="s">
        <v>134</v>
      </c>
      <c r="B46" s="196"/>
      <c r="C46" s="196"/>
      <c r="D46" s="196"/>
      <c r="E46" s="196"/>
      <c r="F46" s="196"/>
      <c r="G46" s="196"/>
      <c r="H46" s="196"/>
      <c r="I46" s="1">
        <v>38</v>
      </c>
      <c r="J46" s="115">
        <f>IF(J39&gt;J45,J39-J45,0)</f>
        <v>54710020</v>
      </c>
      <c r="K46" s="115">
        <f>IF(K39&gt;K45,K39-K45,0)</f>
        <v>182275837</v>
      </c>
    </row>
    <row r="47" spans="1:11" ht="21" customHeight="1">
      <c r="A47" s="195" t="s">
        <v>135</v>
      </c>
      <c r="B47" s="196"/>
      <c r="C47" s="196"/>
      <c r="D47" s="196"/>
      <c r="E47" s="196"/>
      <c r="F47" s="196"/>
      <c r="G47" s="196"/>
      <c r="H47" s="196"/>
      <c r="I47" s="1">
        <v>39</v>
      </c>
      <c r="J47" s="115">
        <f>IF(J45&gt;J39,J45-J39,0)</f>
        <v>0</v>
      </c>
      <c r="K47" s="115">
        <f>IF(K45&gt;K39,K45-K39,0)</f>
        <v>0</v>
      </c>
    </row>
    <row r="48" spans="1:11">
      <c r="A48" s="195" t="s">
        <v>123</v>
      </c>
      <c r="B48" s="196"/>
      <c r="C48" s="196"/>
      <c r="D48" s="196"/>
      <c r="E48" s="196"/>
      <c r="F48" s="196"/>
      <c r="G48" s="196"/>
      <c r="H48" s="196"/>
      <c r="I48" s="1">
        <v>40</v>
      </c>
      <c r="J48" s="115">
        <f>IF(J20-J21+J33-J34+J46-J47&gt;0,J20-J21+J33-J34+J46-J47,0)</f>
        <v>6810359</v>
      </c>
      <c r="K48" s="115">
        <f>IF(K20-K21+K33-K34+K46-K47&gt;0,K20-K21+K33-K34+K46-K47,0)</f>
        <v>554069</v>
      </c>
    </row>
    <row r="49" spans="1:11">
      <c r="A49" s="195" t="s">
        <v>12</v>
      </c>
      <c r="B49" s="196"/>
      <c r="C49" s="196"/>
      <c r="D49" s="196"/>
      <c r="E49" s="196"/>
      <c r="F49" s="196"/>
      <c r="G49" s="196"/>
      <c r="H49" s="196"/>
      <c r="I49" s="1">
        <v>41</v>
      </c>
      <c r="J49" s="115">
        <f>IF(J21-J20+J34-J33+J47-J46&gt;0,J21-J20+J34-J33+J47-J46,0)</f>
        <v>0</v>
      </c>
      <c r="K49" s="115">
        <f>IF(K21-K20+K34-K33+K47-K46&gt;0,K21-K20+K34-K33+K47-K46,0)</f>
        <v>0</v>
      </c>
    </row>
    <row r="50" spans="1:11">
      <c r="A50" s="195" t="s">
        <v>133</v>
      </c>
      <c r="B50" s="196"/>
      <c r="C50" s="196"/>
      <c r="D50" s="196"/>
      <c r="E50" s="196"/>
      <c r="F50" s="196"/>
      <c r="G50" s="196"/>
      <c r="H50" s="196"/>
      <c r="I50" s="1">
        <v>42</v>
      </c>
      <c r="J50" s="6">
        <f>3620865+9423093</f>
        <v>13043958</v>
      </c>
      <c r="K50" s="6">
        <v>25473208</v>
      </c>
    </row>
    <row r="51" spans="1:11">
      <c r="A51" s="195" t="s">
        <v>145</v>
      </c>
      <c r="B51" s="196"/>
      <c r="C51" s="196"/>
      <c r="D51" s="196"/>
      <c r="E51" s="196"/>
      <c r="F51" s="196"/>
      <c r="G51" s="196"/>
      <c r="H51" s="196"/>
      <c r="I51" s="1">
        <v>43</v>
      </c>
      <c r="J51" s="6">
        <f>J48</f>
        <v>6810359</v>
      </c>
      <c r="K51" s="6">
        <v>554069</v>
      </c>
    </row>
    <row r="52" spans="1:11">
      <c r="A52" s="195" t="s">
        <v>146</v>
      </c>
      <c r="B52" s="196"/>
      <c r="C52" s="196"/>
      <c r="D52" s="196"/>
      <c r="E52" s="196"/>
      <c r="F52" s="196"/>
      <c r="G52" s="196"/>
      <c r="H52" s="196"/>
      <c r="I52" s="1">
        <v>44</v>
      </c>
      <c r="J52" s="6"/>
      <c r="K52" s="6"/>
    </row>
    <row r="53" spans="1:11">
      <c r="A53" s="213" t="s">
        <v>147</v>
      </c>
      <c r="B53" s="214"/>
      <c r="C53" s="214"/>
      <c r="D53" s="214"/>
      <c r="E53" s="214"/>
      <c r="F53" s="214"/>
      <c r="G53" s="214"/>
      <c r="H53" s="214"/>
      <c r="I53" s="4">
        <v>45</v>
      </c>
      <c r="J53" s="57">
        <f>J50+J51-J52</f>
        <v>19854317</v>
      </c>
      <c r="K53" s="57">
        <f>K50+K51-K52</f>
        <v>26027277</v>
      </c>
    </row>
    <row r="54" spans="1:11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>
      <c r="K55" s="125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13:K18 J29:K31 J40:K44 J7:K11 J50:K52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2:K12 J39:K39 J32:K35 J19:K22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workbookViewId="0">
      <selection activeCell="A2" sqref="A2:K2"/>
    </sheetView>
  </sheetViews>
  <sheetFormatPr defaultColWidth="9.140625" defaultRowHeight="12.75"/>
  <cols>
    <col min="1" max="1" width="9.140625" style="66"/>
    <col min="2" max="2" width="7.140625" style="66" customWidth="1"/>
    <col min="3" max="3" width="7.5703125" style="66" customWidth="1"/>
    <col min="4" max="4" width="6.5703125" style="66" customWidth="1"/>
    <col min="5" max="5" width="10.140625" style="66" bestFit="1" customWidth="1"/>
    <col min="6" max="6" width="6.85546875" style="66" customWidth="1"/>
    <col min="7" max="7" width="5.28515625" style="66" customWidth="1"/>
    <col min="8" max="8" width="3.5703125" style="66" customWidth="1"/>
    <col min="9" max="9" width="7.28515625" style="66" customWidth="1"/>
    <col min="10" max="10" width="9.85546875" style="66" customWidth="1"/>
    <col min="11" max="11" width="10.28515625" style="66" customWidth="1"/>
    <col min="12" max="16384" width="9.140625" style="66"/>
  </cols>
  <sheetData>
    <row r="1" spans="1:12" ht="27" customHeight="1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5"/>
    </row>
    <row r="2" spans="1:12" ht="18" customHeight="1">
      <c r="A2" s="289" t="s">
        <v>315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67"/>
    </row>
    <row r="3" spans="1:12" ht="24.6" customHeight="1">
      <c r="A3" s="286" t="s">
        <v>303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  <c r="L3" s="67"/>
    </row>
    <row r="4" spans="1:12" ht="23.25">
      <c r="A4" s="284" t="s">
        <v>39</v>
      </c>
      <c r="B4" s="284"/>
      <c r="C4" s="284"/>
      <c r="D4" s="284"/>
      <c r="E4" s="284"/>
      <c r="F4" s="284"/>
      <c r="G4" s="284"/>
      <c r="H4" s="284"/>
      <c r="I4" s="68" t="s">
        <v>268</v>
      </c>
      <c r="J4" s="69" t="s">
        <v>124</v>
      </c>
      <c r="K4" s="69" t="s">
        <v>125</v>
      </c>
    </row>
    <row r="5" spans="1:12">
      <c r="A5" s="285">
        <v>1</v>
      </c>
      <c r="B5" s="285"/>
      <c r="C5" s="285"/>
      <c r="D5" s="285"/>
      <c r="E5" s="285"/>
      <c r="F5" s="285"/>
      <c r="G5" s="285"/>
      <c r="H5" s="285"/>
      <c r="I5" s="71">
        <v>2</v>
      </c>
      <c r="J5" s="70" t="s">
        <v>247</v>
      </c>
      <c r="K5" s="70" t="s">
        <v>248</v>
      </c>
    </row>
    <row r="6" spans="1:12">
      <c r="A6" s="276" t="s">
        <v>249</v>
      </c>
      <c r="B6" s="277"/>
      <c r="C6" s="277"/>
      <c r="D6" s="277"/>
      <c r="E6" s="277"/>
      <c r="F6" s="277"/>
      <c r="G6" s="277"/>
      <c r="H6" s="277"/>
      <c r="I6" s="41">
        <v>1</v>
      </c>
      <c r="J6" s="5">
        <v>386135400</v>
      </c>
      <c r="K6" s="42">
        <v>386135400</v>
      </c>
    </row>
    <row r="7" spans="1:12">
      <c r="A7" s="276" t="s">
        <v>250</v>
      </c>
      <c r="B7" s="277"/>
      <c r="C7" s="277"/>
      <c r="D7" s="277"/>
      <c r="E7" s="277"/>
      <c r="F7" s="277"/>
      <c r="G7" s="277"/>
      <c r="H7" s="277"/>
      <c r="I7" s="41">
        <v>2</v>
      </c>
      <c r="J7" s="6">
        <v>-200000</v>
      </c>
      <c r="K7" s="43">
        <v>-200000</v>
      </c>
    </row>
    <row r="8" spans="1:12">
      <c r="A8" s="276" t="s">
        <v>251</v>
      </c>
      <c r="B8" s="277"/>
      <c r="C8" s="277"/>
      <c r="D8" s="277"/>
      <c r="E8" s="277"/>
      <c r="F8" s="277"/>
      <c r="G8" s="277"/>
      <c r="H8" s="277"/>
      <c r="I8" s="41">
        <v>3</v>
      </c>
      <c r="J8" s="6"/>
      <c r="K8" s="43"/>
    </row>
    <row r="9" spans="1:12">
      <c r="A9" s="276" t="s">
        <v>252</v>
      </c>
      <c r="B9" s="277"/>
      <c r="C9" s="277"/>
      <c r="D9" s="277"/>
      <c r="E9" s="277"/>
      <c r="F9" s="277"/>
      <c r="G9" s="277"/>
      <c r="H9" s="277"/>
      <c r="I9" s="41">
        <v>4</v>
      </c>
      <c r="J9" s="6">
        <v>-256156639</v>
      </c>
      <c r="K9" s="43">
        <v>-342363272</v>
      </c>
    </row>
    <row r="10" spans="1:12">
      <c r="A10" s="276" t="s">
        <v>253</v>
      </c>
      <c r="B10" s="277"/>
      <c r="C10" s="277"/>
      <c r="D10" s="277"/>
      <c r="E10" s="277"/>
      <c r="F10" s="277"/>
      <c r="G10" s="277"/>
      <c r="H10" s="277"/>
      <c r="I10" s="41">
        <v>5</v>
      </c>
      <c r="J10" s="6">
        <v>-87944250</v>
      </c>
      <c r="K10" s="43">
        <v>-118602340</v>
      </c>
    </row>
    <row r="11" spans="1:12">
      <c r="A11" s="276" t="s">
        <v>254</v>
      </c>
      <c r="B11" s="277"/>
      <c r="C11" s="277"/>
      <c r="D11" s="277"/>
      <c r="E11" s="277"/>
      <c r="F11" s="277"/>
      <c r="G11" s="277"/>
      <c r="H11" s="277"/>
      <c r="I11" s="41">
        <v>6</v>
      </c>
      <c r="J11" s="6"/>
      <c r="K11" s="43"/>
    </row>
    <row r="12" spans="1:12">
      <c r="A12" s="276" t="s">
        <v>255</v>
      </c>
      <c r="B12" s="277"/>
      <c r="C12" s="277"/>
      <c r="D12" s="277"/>
      <c r="E12" s="277"/>
      <c r="F12" s="277"/>
      <c r="G12" s="277"/>
      <c r="H12" s="277"/>
      <c r="I12" s="41">
        <v>7</v>
      </c>
      <c r="J12" s="6"/>
      <c r="K12" s="43"/>
    </row>
    <row r="13" spans="1:12">
      <c r="A13" s="276" t="s">
        <v>256</v>
      </c>
      <c r="B13" s="277"/>
      <c r="C13" s="277"/>
      <c r="D13" s="277"/>
      <c r="E13" s="277"/>
      <c r="F13" s="277"/>
      <c r="G13" s="277"/>
      <c r="H13" s="277"/>
      <c r="I13" s="41">
        <v>8</v>
      </c>
      <c r="J13" s="6"/>
      <c r="K13" s="43"/>
    </row>
    <row r="14" spans="1:12">
      <c r="A14" s="276" t="s">
        <v>302</v>
      </c>
      <c r="B14" s="277"/>
      <c r="C14" s="277"/>
      <c r="D14" s="277"/>
      <c r="E14" s="277"/>
      <c r="F14" s="277"/>
      <c r="G14" s="277"/>
      <c r="H14" s="277"/>
      <c r="I14" s="41">
        <v>9</v>
      </c>
      <c r="J14" s="6">
        <v>3696046</v>
      </c>
      <c r="K14" s="43">
        <v>3837334</v>
      </c>
    </row>
    <row r="15" spans="1:12">
      <c r="A15" s="278" t="s">
        <v>257</v>
      </c>
      <c r="B15" s="279"/>
      <c r="C15" s="279"/>
      <c r="D15" s="279"/>
      <c r="E15" s="279"/>
      <c r="F15" s="279"/>
      <c r="G15" s="279"/>
      <c r="H15" s="279"/>
      <c r="I15" s="41">
        <v>10</v>
      </c>
      <c r="J15" s="121">
        <f>SUM(J6:J14)</f>
        <v>45530557</v>
      </c>
      <c r="K15" s="121">
        <f>SUM(K6:K14)</f>
        <v>-71192878</v>
      </c>
    </row>
    <row r="16" spans="1:12">
      <c r="A16" s="276" t="s">
        <v>258</v>
      </c>
      <c r="B16" s="277"/>
      <c r="C16" s="277"/>
      <c r="D16" s="277"/>
      <c r="E16" s="277"/>
      <c r="F16" s="277"/>
      <c r="G16" s="277"/>
      <c r="H16" s="277"/>
      <c r="I16" s="41">
        <v>11</v>
      </c>
      <c r="J16" s="43"/>
      <c r="K16" s="43"/>
    </row>
    <row r="17" spans="1:11">
      <c r="A17" s="276" t="s">
        <v>259</v>
      </c>
      <c r="B17" s="277"/>
      <c r="C17" s="277"/>
      <c r="D17" s="277"/>
      <c r="E17" s="277"/>
      <c r="F17" s="277"/>
      <c r="G17" s="277"/>
      <c r="H17" s="277"/>
      <c r="I17" s="41">
        <v>12</v>
      </c>
      <c r="J17" s="43"/>
      <c r="K17" s="43"/>
    </row>
    <row r="18" spans="1:11">
      <c r="A18" s="276" t="s">
        <v>260</v>
      </c>
      <c r="B18" s="277"/>
      <c r="C18" s="277"/>
      <c r="D18" s="277"/>
      <c r="E18" s="277"/>
      <c r="F18" s="277"/>
      <c r="G18" s="277"/>
      <c r="H18" s="277"/>
      <c r="I18" s="41">
        <v>13</v>
      </c>
      <c r="J18" s="43"/>
      <c r="K18" s="43"/>
    </row>
    <row r="19" spans="1:11">
      <c r="A19" s="276" t="s">
        <v>261</v>
      </c>
      <c r="B19" s="277"/>
      <c r="C19" s="277"/>
      <c r="D19" s="277"/>
      <c r="E19" s="277"/>
      <c r="F19" s="277"/>
      <c r="G19" s="277"/>
      <c r="H19" s="277"/>
      <c r="I19" s="41">
        <v>14</v>
      </c>
      <c r="J19" s="43"/>
      <c r="K19" s="43"/>
    </row>
    <row r="20" spans="1:11">
      <c r="A20" s="276" t="s">
        <v>262</v>
      </c>
      <c r="B20" s="277"/>
      <c r="C20" s="277"/>
      <c r="D20" s="277"/>
      <c r="E20" s="277"/>
      <c r="F20" s="277"/>
      <c r="G20" s="277"/>
      <c r="H20" s="277"/>
      <c r="I20" s="41">
        <v>15</v>
      </c>
      <c r="J20" s="43"/>
      <c r="K20" s="43"/>
    </row>
    <row r="21" spans="1:11">
      <c r="A21" s="276" t="s">
        <v>263</v>
      </c>
      <c r="B21" s="277"/>
      <c r="C21" s="277"/>
      <c r="D21" s="277"/>
      <c r="E21" s="277"/>
      <c r="F21" s="277"/>
      <c r="G21" s="277"/>
      <c r="H21" s="277"/>
      <c r="I21" s="41">
        <v>16</v>
      </c>
      <c r="J21" s="43"/>
      <c r="K21" s="43"/>
    </row>
    <row r="22" spans="1:11">
      <c r="A22" s="278" t="s">
        <v>264</v>
      </c>
      <c r="B22" s="279"/>
      <c r="C22" s="279"/>
      <c r="D22" s="279"/>
      <c r="E22" s="279"/>
      <c r="F22" s="279"/>
      <c r="G22" s="279"/>
      <c r="H22" s="279"/>
      <c r="I22" s="41">
        <v>17</v>
      </c>
      <c r="J22" s="119">
        <f>SUM(J16:J21)</f>
        <v>0</v>
      </c>
      <c r="K22" s="119">
        <f>SUM(K16:K21)</f>
        <v>0</v>
      </c>
    </row>
    <row r="23" spans="1:11">
      <c r="A23" s="280"/>
      <c r="B23" s="281"/>
      <c r="C23" s="281"/>
      <c r="D23" s="281"/>
      <c r="E23" s="281"/>
      <c r="F23" s="281"/>
      <c r="G23" s="281"/>
      <c r="H23" s="281"/>
      <c r="I23" s="282"/>
      <c r="J23" s="282"/>
      <c r="K23" s="283"/>
    </row>
    <row r="24" spans="1:11">
      <c r="A24" s="268" t="s">
        <v>265</v>
      </c>
      <c r="B24" s="269"/>
      <c r="C24" s="269"/>
      <c r="D24" s="269"/>
      <c r="E24" s="269"/>
      <c r="F24" s="269"/>
      <c r="G24" s="269"/>
      <c r="H24" s="269"/>
      <c r="I24" s="44">
        <v>18</v>
      </c>
      <c r="J24" s="5">
        <f>J15-J25</f>
        <v>41834511</v>
      </c>
      <c r="K24" s="5">
        <f>K15-K25</f>
        <v>-75030212</v>
      </c>
    </row>
    <row r="25" spans="1:11" ht="17.25" customHeight="1">
      <c r="A25" s="270" t="s">
        <v>266</v>
      </c>
      <c r="B25" s="271"/>
      <c r="C25" s="271"/>
      <c r="D25" s="271"/>
      <c r="E25" s="271"/>
      <c r="F25" s="271"/>
      <c r="G25" s="271"/>
      <c r="H25" s="271"/>
      <c r="I25" s="45">
        <v>19</v>
      </c>
      <c r="J25" s="123">
        <f>J14</f>
        <v>3696046</v>
      </c>
      <c r="K25" s="123">
        <f>K14</f>
        <v>3837334</v>
      </c>
    </row>
    <row r="26" spans="1:11" ht="30" customHeight="1">
      <c r="A26" s="272" t="s">
        <v>267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</sheetData>
  <protectedRanges>
    <protectedRange sqref="E2:E3" name="Range1_1"/>
    <protectedRange sqref="G2:H3" name="Range1"/>
  </protectedRanges>
  <mergeCells count="26">
    <mergeCell ref="A3:K3"/>
    <mergeCell ref="A2:K2"/>
    <mergeCell ref="A6:H6"/>
    <mergeCell ref="A7:H7"/>
    <mergeCell ref="A8:H8"/>
    <mergeCell ref="A9:H9"/>
    <mergeCell ref="A4:H4"/>
    <mergeCell ref="A5:H5"/>
    <mergeCell ref="A10:H10"/>
    <mergeCell ref="A11:H11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18:H18"/>
    <mergeCell ref="A19:H19"/>
    <mergeCell ref="A12:H12"/>
    <mergeCell ref="A13:H13"/>
    <mergeCell ref="A14:H14"/>
    <mergeCell ref="A15:H1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Normal="100" workbookViewId="0">
      <selection activeCell="H10" sqref="H10"/>
    </sheetView>
  </sheetViews>
  <sheetFormatPr defaultRowHeight="12.75"/>
  <sheetData>
    <row r="1" spans="1:10" ht="5.4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1" t="s">
        <v>245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2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2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12.7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2">
    <mergeCell ref="A2:J2"/>
    <mergeCell ref="A11:J11"/>
  </mergeCells>
  <phoneticPr fontId="3" type="noConversion"/>
  <pageMargins left="0.75" right="0.75" top="0.73" bottom="0.87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OPĆI PODACI</vt:lpstr>
      <vt:lpstr>Bilanca</vt:lpstr>
      <vt:lpstr>RDG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Marić Marina</cp:lastModifiedBy>
  <cp:lastPrinted>2017-10-27T12:00:12Z</cp:lastPrinted>
  <dcterms:created xsi:type="dcterms:W3CDTF">2008-10-17T11:51:54Z</dcterms:created>
  <dcterms:modified xsi:type="dcterms:W3CDTF">2017-10-27T12:03:33Z</dcterms:modified>
</cp:coreProperties>
</file>