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D" sheetId="21" r:id="rId4"/>
    <sheet name="PK" sheetId="17" r:id="rId5"/>
    <sheet name="Bilješke" sheetId="16" r:id="rId6"/>
  </sheets>
  <definedNames>
    <definedName name="_xlnm.Print_Area" localSheetId="5">Bilješke!$A$1:$J$188</definedName>
    <definedName name="_xlnm.Print_Area" localSheetId="0">'OPĆI PODACI'!$A$1:$I$63</definedName>
    <definedName name="_xlnm.Print_Area" localSheetId="4">PK!$A$1:$K$26</definedName>
  </definedNames>
  <calcPr calcId="145621"/>
</workbook>
</file>

<file path=xl/calcChain.xml><?xml version="1.0" encoding="utf-8"?>
<calcChain xmlns="http://schemas.openxmlformats.org/spreadsheetml/2006/main">
  <c r="J15" i="17" l="1"/>
  <c r="J45" i="21"/>
  <c r="J47" i="21" s="1"/>
  <c r="J39" i="21"/>
  <c r="J32" i="21"/>
  <c r="J34" i="21" s="1"/>
  <c r="J28" i="21"/>
  <c r="J21" i="21"/>
  <c r="J19" i="21"/>
  <c r="J12" i="21"/>
  <c r="J20" i="21" s="1"/>
  <c r="K33" i="18"/>
  <c r="J33" i="18"/>
  <c r="K27" i="18"/>
  <c r="K42" i="18" s="1"/>
  <c r="J27" i="18"/>
  <c r="K22" i="18"/>
  <c r="J22" i="18"/>
  <c r="K16" i="18"/>
  <c r="J16" i="18"/>
  <c r="K12" i="18"/>
  <c r="J12" i="18"/>
  <c r="J10" i="18" s="1"/>
  <c r="J43" i="18" s="1"/>
  <c r="J46" i="18" s="1"/>
  <c r="K10" i="18"/>
  <c r="K43" i="18" s="1"/>
  <c r="K46" i="18" s="1"/>
  <c r="K7" i="18"/>
  <c r="J7" i="18"/>
  <c r="J42" i="18" s="1"/>
  <c r="J46" i="21" l="1"/>
  <c r="J48" i="21" s="1"/>
  <c r="J51" i="21" s="1"/>
  <c r="J53" i="21" s="1"/>
  <c r="J33" i="21"/>
  <c r="K45" i="18"/>
  <c r="K44" i="18"/>
  <c r="K48" i="18" s="1"/>
  <c r="J44" i="18"/>
  <c r="J48" i="18" s="1"/>
  <c r="J45" i="18"/>
  <c r="J49" i="21" l="1"/>
  <c r="J49" i="18"/>
  <c r="J50" i="18"/>
  <c r="K50" i="18"/>
  <c r="K49" i="18"/>
  <c r="M33" i="18" l="1"/>
  <c r="M27" i="18"/>
  <c r="M22" i="18"/>
  <c r="M10" i="18" s="1"/>
  <c r="M43" i="18" s="1"/>
  <c r="M16" i="18"/>
  <c r="M12" i="18"/>
  <c r="M7" i="18"/>
  <c r="M42" i="18" s="1"/>
  <c r="M46" i="18" l="1"/>
  <c r="M45" i="18"/>
  <c r="M44" i="18"/>
  <c r="M48" i="18" s="1"/>
  <c r="M50" i="18" l="1"/>
  <c r="M49" i="18"/>
  <c r="J115" i="19" l="1"/>
  <c r="J100" i="19"/>
  <c r="J90" i="19"/>
  <c r="J86" i="19"/>
  <c r="J82" i="19"/>
  <c r="J79" i="19"/>
  <c r="J72" i="19"/>
  <c r="J69" i="19"/>
  <c r="J56" i="19"/>
  <c r="J40" i="19" s="1"/>
  <c r="J49" i="19"/>
  <c r="J41" i="19"/>
  <c r="J35" i="19"/>
  <c r="J26" i="19"/>
  <c r="J16" i="19"/>
  <c r="J9" i="19"/>
  <c r="J8" i="19" s="1"/>
  <c r="J66" i="19" l="1"/>
  <c r="J114" i="19"/>
  <c r="K115" i="19" l="1"/>
  <c r="L22" i="18"/>
  <c r="L7" i="18"/>
  <c r="L27" i="18"/>
  <c r="L12" i="18"/>
  <c r="L16" i="18"/>
  <c r="L33" i="18"/>
  <c r="K57" i="18"/>
  <c r="K66" i="18"/>
  <c r="L57" i="18"/>
  <c r="L66" i="18"/>
  <c r="M57" i="18"/>
  <c r="M66" i="18"/>
  <c r="K19" i="21"/>
  <c r="K12" i="21"/>
  <c r="K32" i="21"/>
  <c r="K28" i="21"/>
  <c r="K45" i="21"/>
  <c r="K39" i="21"/>
  <c r="K72" i="19"/>
  <c r="K79" i="19"/>
  <c r="K82" i="19"/>
  <c r="K86" i="19"/>
  <c r="K90" i="19"/>
  <c r="K100" i="19"/>
  <c r="K9" i="19"/>
  <c r="K16" i="19"/>
  <c r="K26" i="19"/>
  <c r="K35" i="19"/>
  <c r="K41" i="19"/>
  <c r="K49" i="19"/>
  <c r="K56" i="19"/>
  <c r="J57" i="18"/>
  <c r="J66" i="18" s="1"/>
  <c r="K15" i="17"/>
  <c r="J22" i="17"/>
  <c r="K22" i="17"/>
  <c r="L42" i="18" l="1"/>
  <c r="K8" i="19"/>
  <c r="K47" i="21"/>
  <c r="K46" i="21"/>
  <c r="K34" i="21"/>
  <c r="K21" i="21"/>
  <c r="L10" i="18"/>
  <c r="L43" i="18" s="1"/>
  <c r="K69" i="19"/>
  <c r="K114" i="19" s="1"/>
  <c r="K40" i="19"/>
  <c r="M56" i="18"/>
  <c r="M67" i="18" s="1"/>
  <c r="K20" i="21"/>
  <c r="K33" i="21"/>
  <c r="K66" i="19" l="1"/>
  <c r="J56" i="18"/>
  <c r="J67" i="18" s="1"/>
  <c r="K48" i="21"/>
  <c r="K51" i="21" s="1"/>
  <c r="L46" i="18"/>
  <c r="L45" i="18"/>
  <c r="L44" i="18"/>
  <c r="L48" i="18" s="1"/>
  <c r="L56" i="18" s="1"/>
  <c r="L67" i="18" s="1"/>
  <c r="K56" i="18"/>
  <c r="K67" i="18" s="1"/>
  <c r="K49" i="21"/>
  <c r="K53" i="21" l="1"/>
  <c r="L50" i="18"/>
  <c r="L49" i="18"/>
</calcChain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<sst xmlns="http://schemas.openxmlformats.org/spreadsheetml/2006/main" count="340" uniqueCount="308">
  <si>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</si>
  <si>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</si>
  <si>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</si>
  <si>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</si>
  <si>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</si>
  <si>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</si>
  <si>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</si>
  <si>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</si>
  <si>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</si>
  <si>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</si>
  <si>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</si>
  <si>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</si>
  <si>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</si>
  <si>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</si>
  <si>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</si>
  <si>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</si>
  <si>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</si>
  <si>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</si>
  <si>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</si>
  <si>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</si>
  <si>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</si>
  <si>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</si>
  <si>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</si>
  <si>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</si>
  <si>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</si>
  <si>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</si>
  <si>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</si>
  <si>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</si>
  <si>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</si>
  <si>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</si>
  <si>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</si>
  <si>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</si>
  <si>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</si>
  <si>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</si>
  <si>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</si>
  <si>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</si>
  <si>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</si>
  <si>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</si>
  <si>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</si>
  <si>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</si>
  <si>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</si>
  <si>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</si>
  <si>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</si>
  <si>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</si>
  <si>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</si>
  <si>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</si>
  <si>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</si>
  <si>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</si>
  <si>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</si>
  <si>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</si>
  <si>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</si>
  <si>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</si>
  <si>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</si>
  <si>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</si>
  <si>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</si>
  <si>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</si>
  <si>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</si>
  <si>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</si>
  <si>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</si>
  <si>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</si>
  <si>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</si>
  <si>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</si>
  <si>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</si>
  <si>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</si>
  <si>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</si>
  <si>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</si>
  <si>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</si>
  <si>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</si>
  <si>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</si>
  <si>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</si>
  <si>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</si>
  <si>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</si>
  <si>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</si>
  <si>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</si>
  <si>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</si>
  <si>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</si>
  <si>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</si>
  <si>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</si>
  <si>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</si>
  <si>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</si>
  <si>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</si>
  <si>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</si>
  <si>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</si>
  <si>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</si>
  <si>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</si>
  <si>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</si>
  <si>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</si>
  <si>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</si>
  <si>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</si>
  <si>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</si>
  <si>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</si>
  <si>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</si>
  <si>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</si>
  <si>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</si>
  <si>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</si>
  <si>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</si>
  <si>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</si>
  <si>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</si>
  <si>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</si>
  <si>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</si>
  <si>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</si>
  <si>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</si>
  <si>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</si>
  <si>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</si>
  <si>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</si>
  <si>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</si>
  <si>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</si>
  <si>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</si>
  <si>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</si>
  <si>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</si>
  <si>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</si>
  <si>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</si>
  <si>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</si>
  <si>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</si>
  <si>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</si>
  <si>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</si>
  <si>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</si>
  <si>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</si>
  <si>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</si>
  <si>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</si>
  <si>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</si>
  <si>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</si>
  <si>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</si>
  <si>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</si>
  <si>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</si>
  <si>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</si>
  <si>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</si>
  <si>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</si>
  <si>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</si>
  <si>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</si>
  <si>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</si>
  <si>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</si>
  <si>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</si>
  <si>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</si>
  <si>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</si>
  <si>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</si>
  <si>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</si>
  <si>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</si>
  <si>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</si>
  <si>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</si>
  <si>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</si>
  <si>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</si>
  <si>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</si>
  <si>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</si>
  <si>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</si>
  <si>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</si>
  <si>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</si>
  <si>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</si>
  <si>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</si>
  <si>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</si>
  <si>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</si>
  <si>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</si>
  <si>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</si>
  <si>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</si>
  <si>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</si>
  <si>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</si>
  <si>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</si>
  <si>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</si>
  <si>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</si>
  <si>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</si>
  <si>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</si>
  <si>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</si>
  <si>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</si>
  <si>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</si>
  <si>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</si>
  <si>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</si>
  <si>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</si>
  <si>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</si>
  <si>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</si>
  <si>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</si>
  <si>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</si>
  <si>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</si>
  <si>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</si>
  <si>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</si>
  <si>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</si>
  <si>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</si>
  <si>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</si>
  <si>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</si>
  <si>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</si>
  <si>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</si>
  <si>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</si>
  <si>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</si>
  <si>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</si>
  <si>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</si>
  <si>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</si>
  <si>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</si>
  <si>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</si>
  <si>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</si>
  <si>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</si>
  <si>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</si>
  <si>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</si>
  <si>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</si>
  <si>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</si>
  <si>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</si>
  <si>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</si>
  <si>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</si>
  <si>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</si>
  <si>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</si>
  <si>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</si>
  <si>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</si>
  <si>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</si>
  <si>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</si>
  <si>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</si>
  <si>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</si>
  <si>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</si>
  <si>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</si>
  <si>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</si>
  <si>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</si>
  <si>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</si>
  <si>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</si>
  <si>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</si>
  <si>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</si>
  <si>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</si>
  <si>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</si>
  <si>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</si>
  <si>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</si>
  <si>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</si>
  <si>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</si>
  <si>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</si>
  <si>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</si>
  <si>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</si>
  <si>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</si>
  <si>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</si>
  <si>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</si>
  <si>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</si>
  <si>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</si>
  <si>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</si>
  <si>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</si>
  <si>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</si>
  <si>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</si>
  <si>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</si>
  <si>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</si>
  <si>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</si>
  <si>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</si>
  <si>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</si>
  <si>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</si>
  <si>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</si>
  <si>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</si>
  <si>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</si>
  <si>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</si>
  <si>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</si>
  <si>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</si>
  <si>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</si>
  <si>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</si>
  <si>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</si>
  <si>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</si>
  <si>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</si>
  <si>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</si>
  <si>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</si>
  <si>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</si>
  <si>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</si>
  <si>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</si>
  <si>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</si>
  <si>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</si>
  <si>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</si>
  <si>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</si>
  <si>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</si>
  <si>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</si>
  <si>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</si>
  <si>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</si>
  <si>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</si>
  <si>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</si>
  <si>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</si>
  <si>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</si>
  <si>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</si>
  <si>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</si>
  <si>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</si>
  <si>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</si>
  <si>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</si>
  <si>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</si>
  <si>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</si>
  <si>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</si>
  <si>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</si>
  <si>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</si>
  <si>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</si>
  <si>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</si>
  <si>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</si>
  <si>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</si>
  <si>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</si>
  <si>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</si>
  <si>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</si>
  <si>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</si>
  <si>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</si>
  <si>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</si>
  <si>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</si>
  <si>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</si>
  <si>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03674223</t>
  </si>
  <si>
    <t>080004355</t>
  </si>
  <si>
    <t>24503685008</t>
  </si>
  <si>
    <t>PETROKEMIJA d.d. tvornica gnojiva</t>
  </si>
  <si>
    <t>KUTINA</t>
  </si>
  <si>
    <t>ALEJA VUKOVAR 4</t>
  </si>
  <si>
    <t>fin@petrokemija.hr</t>
  </si>
  <si>
    <t>www.petrokemija.hr</t>
  </si>
  <si>
    <t>SISAČKO-MOSLAVAČKA</t>
  </si>
  <si>
    <t>NE</t>
  </si>
  <si>
    <t>MARIĆ MARINA</t>
  </si>
  <si>
    <t>044-647-829</t>
  </si>
  <si>
    <t>marina.maric@petrokemija.hr</t>
  </si>
  <si>
    <t>20.15</t>
  </si>
  <si>
    <t>Obveznik: PETROKEMIJA d.d.</t>
  </si>
  <si>
    <t>01.01.2017.</t>
  </si>
  <si>
    <t>044-682-795</t>
  </si>
  <si>
    <t>POPIJAČ ĐURO,  ŽMEGAČ DAVOR</t>
  </si>
  <si>
    <t>31.12.2017.</t>
  </si>
  <si>
    <t>stanje na dan 31.12.2017.</t>
  </si>
  <si>
    <t>za razdoblje od 01.01.2017. do 31.12.2017.</t>
  </si>
  <si>
    <t>u razdoblju 01.01.2017. do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</si>
</sst>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</cellStyleXfs>
  <cellXfs count="286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9" fillId="0" borderId="0" xfId="1" applyFont="1" applyAlignment="1"/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0" fontId="1" fillId="0" borderId="0" xfId="1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4" xfId="3" applyFont="1" applyBorder="1" applyAlignment="1"/>
    <xf numFmtId="0" fontId="5" fillId="0" borderId="15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5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5" xfId="3" applyFont="1" applyFill="1" applyBorder="1" applyAlignment="1" applyProtection="1">
      <protection hidden="1"/>
    </xf>
    <xf numFmtId="0" fontId="7" fillId="0" borderId="15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5" xfId="3" applyFont="1" applyFill="1" applyBorder="1" applyAlignment="1" applyProtection="1">
      <alignment horizontal="right" vertical="center"/>
      <protection locked="0" hidden="1"/>
    </xf>
    <xf numFmtId="0" fontId="7" fillId="0" borderId="15" xfId="3" applyFont="1" applyBorder="1" applyAlignment="1" applyProtection="1">
      <alignment vertical="top"/>
      <protection hidden="1"/>
    </xf>
    <xf numFmtId="0" fontId="7" fillId="0" borderId="15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5" xfId="3" applyFont="1" applyBorder="1" applyAlignment="1" applyProtection="1">
      <alignment horizontal="left" vertical="top" indent="2"/>
      <protection hidden="1"/>
    </xf>
    <xf numFmtId="0" fontId="7" fillId="0" borderId="15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5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alignment horizontal="left"/>
      <protection hidden="1"/>
    </xf>
    <xf numFmtId="0" fontId="7" fillId="0" borderId="14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5" xfId="3" applyFont="1" applyFill="1" applyBorder="1" applyAlignment="1" applyProtection="1">
      <alignment vertical="center"/>
      <protection hidden="1"/>
    </xf>
    <xf numFmtId="0" fontId="15" fillId="0" borderId="15" xfId="1" applyFont="1" applyFill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5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7" xfId="3" applyFont="1" applyFill="1" applyBorder="1" applyAlignment="1" applyProtection="1">
      <alignment horizontal="right" vertical="top" wrapText="1"/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8" xfId="3" applyFont="1" applyFill="1" applyBorder="1" applyAlignment="1" applyProtection="1">
      <protection hidden="1"/>
    </xf>
    <xf numFmtId="0" fontId="7" fillId="0" borderId="19" xfId="3" applyFont="1" applyFill="1" applyBorder="1" applyAlignment="1" applyProtection="1">
      <protection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0" fillId="0" borderId="20" xfId="0" applyFill="1" applyBorder="1"/>
    <xf numFmtId="14" fontId="27" fillId="0" borderId="12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1" applyAlignment="1"/>
    <xf numFmtId="0" fontId="18" fillId="0" borderId="0" xfId="1" applyFont="1" applyBorder="1" applyAlignment="1">
      <alignment vertical="top"/>
    </xf>
    <xf numFmtId="3" fontId="0" fillId="0" borderId="0" xfId="0" applyNumberFormat="1" applyFill="1"/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5" xfId="3" applyFont="1" applyBorder="1" applyAlignment="1" applyProtection="1">
      <alignment horizontal="right"/>
      <protection hidden="1"/>
    </xf>
    <xf numFmtId="0" fontId="4" fillId="0" borderId="17" xfId="3" applyFont="1" applyFill="1" applyBorder="1" applyAlignment="1" applyProtection="1">
      <alignment horizontal="left" vertical="center"/>
      <protection locked="0" hidden="1"/>
    </xf>
    <xf numFmtId="0" fontId="7" fillId="0" borderId="18" xfId="3" applyFont="1" applyFill="1" applyBorder="1" applyAlignment="1">
      <alignment horizontal="left" vertical="center"/>
    </xf>
    <xf numFmtId="0" fontId="7" fillId="0" borderId="19" xfId="3" applyFont="1" applyFill="1" applyBorder="1" applyAlignment="1">
      <alignment horizontal="left" vertical="center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3" applyNumberFormat="1" applyFont="1" applyFill="1" applyBorder="1" applyAlignment="1" applyProtection="1">
      <alignment horizontal="center" vertical="center"/>
      <protection locked="0"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5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5" xfId="3" applyFont="1" applyBorder="1" applyAlignment="1" applyProtection="1">
      <alignment horizontal="center" vertical="center" wrapText="1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5" xfId="3" applyFont="1" applyBorder="1" applyAlignment="1" applyProtection="1">
      <alignment horizontal="right" wrapText="1"/>
      <protection hidden="1"/>
    </xf>
    <xf numFmtId="1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9" xfId="3" applyNumberFormat="1" applyFont="1" applyFill="1" applyBorder="1" applyAlignment="1" applyProtection="1">
      <alignment horizontal="center" vertical="center"/>
      <protection locked="0" hidden="1"/>
    </xf>
    <xf numFmtId="0" fontId="6" fillId="0" borderId="17" xfId="2" applyFill="1" applyBorder="1" applyAlignment="1" applyProtection="1">
      <protection locked="0" hidden="1"/>
    </xf>
    <xf numFmtId="0" fontId="4" fillId="0" borderId="18" xfId="3" applyFont="1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7" fillId="0" borderId="18" xfId="3" applyFont="1" applyFill="1" applyBorder="1" applyAlignment="1">
      <alignment horizontal="left"/>
    </xf>
    <xf numFmtId="0" fontId="7" fillId="0" borderId="19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5" xfId="3" applyFont="1" applyBorder="1" applyAlignment="1">
      <alignment horizontal="center"/>
    </xf>
    <xf numFmtId="0" fontId="4" fillId="0" borderId="17" xfId="3" applyFont="1" applyFill="1" applyBorder="1" applyAlignment="1" applyProtection="1">
      <alignment horizontal="right" vertical="center"/>
      <protection locked="0" hidden="1"/>
    </xf>
    <xf numFmtId="0" fontId="7" fillId="0" borderId="18" xfId="3" applyFont="1" applyFill="1" applyBorder="1" applyAlignment="1"/>
    <xf numFmtId="0" fontId="7" fillId="0" borderId="19" xfId="3" applyFont="1" applyFill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15" xfId="3" applyFont="1" applyBorder="1" applyAlignment="1" applyProtection="1">
      <alignment horizontal="right" wrapText="1"/>
      <protection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7" fillId="0" borderId="18" xfId="3" applyFont="1" applyFill="1" applyBorder="1" applyAlignment="1" applyProtection="1">
      <alignment horizontal="center" vertical="top"/>
      <protection hidden="1"/>
    </xf>
    <xf numFmtId="0" fontId="7" fillId="0" borderId="18" xfId="3" applyFont="1" applyFill="1" applyBorder="1" applyAlignment="1" applyProtection="1">
      <alignment horizontal="center"/>
      <protection hidden="1"/>
    </xf>
    <xf numFmtId="49" fontId="6" fillId="0" borderId="17" xfId="2" applyNumberFormat="1" applyFill="1" applyBorder="1" applyAlignment="1" applyProtection="1">
      <alignment horizontal="left" vertical="center"/>
      <protection locked="0" hidden="1"/>
    </xf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5" xfId="1" applyBorder="1" applyAlignment="1"/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5" fillId="0" borderId="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12" fillId="0" borderId="13" xfId="0" applyFont="1" applyFill="1" applyBorder="1" applyAlignment="1" applyProtection="1">
      <alignment vertical="center" wrapText="1"/>
      <protection hidden="1"/>
    </xf>
    <xf numFmtId="0" fontId="12" fillId="0" borderId="24" xfId="0" applyFont="1" applyFill="1" applyBorder="1" applyAlignment="1" applyProtection="1">
      <alignment vertical="center" wrapText="1"/>
      <protection hidden="1"/>
    </xf>
    <xf numFmtId="0" fontId="12" fillId="0" borderId="25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left" vertical="center" wrapText="1"/>
      <protection hidden="1"/>
    </xf>
    <xf numFmtId="0" fontId="16" fillId="0" borderId="24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16" fillId="0" borderId="30" xfId="0" applyFont="1" applyFill="1" applyBorder="1"/>
    <xf numFmtId="0" fontId="16" fillId="0" borderId="31" xfId="0" applyFont="1" applyFill="1" applyBorder="1"/>
    <xf numFmtId="0" fontId="16" fillId="0" borderId="27" xfId="0" applyFont="1" applyFill="1" applyBorder="1"/>
    <xf numFmtId="0" fontId="16" fillId="0" borderId="28" xfId="0" applyFont="1" applyFill="1" applyBorder="1"/>
    <xf numFmtId="0" fontId="8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1" fillId="0" borderId="18" xfId="1" applyFont="1" applyFill="1" applyBorder="1" applyAlignment="1" applyProtection="1">
      <alignment horizontal="center" vertical="center"/>
      <protection hidden="1"/>
    </xf>
    <xf numFmtId="0" fontId="12" fillId="0" borderId="13" xfId="1" applyFont="1" applyFill="1" applyBorder="1" applyAlignment="1" applyProtection="1">
      <alignment horizontal="left" vertical="center"/>
      <protection hidden="1"/>
    </xf>
    <xf numFmtId="0" fontId="12" fillId="0" borderId="24" xfId="1" applyFont="1" applyFill="1" applyBorder="1" applyAlignment="1" applyProtection="1">
      <alignment horizontal="left" vertical="center"/>
      <protection hidden="1"/>
    </xf>
    <xf numFmtId="0" fontId="12" fillId="0" borderId="25" xfId="1" applyFont="1" applyFill="1" applyBorder="1" applyAlignment="1" applyProtection="1">
      <alignment horizontal="left" vertical="center"/>
      <protection hidden="1"/>
    </xf>
    <xf numFmtId="0" fontId="7" fillId="0" borderId="5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2" fillId="0" borderId="0" xfId="1" applyFont="1" applyAlignment="1"/>
    <xf numFmtId="0" fontId="11" fillId="0" borderId="0" xfId="1" applyAlignment="1"/>
  </cellXfs>
  <cellStyles count="4">
    <cellStyle name=" 1" xfId="1"/>
    <cellStyle name="Hyperlink" xfId="2" builtinId="8"/>
    <cellStyle name="Normal" xfId="0" builtinId="0"/>
    <cellStyle name="Normal_TFI-POD" xfId="3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Normal="100" zoomScaleSheetLayoutView="100" workbookViewId="0">
      <selection activeCell="A4" sqref="A4:I4"/>
    </sheetView>
  </sheetViews>
  <sheetFormatPr defaultColWidth="9.140625" defaultRowHeight="12.75" x14ac:dyDescent="0.2"/>
  <cols>
    <col min="1" max="1" width="9.140625" style="10" customWidth="1"/>
    <col min="2" max="2" width="13" style="10" customWidth="1"/>
    <col min="3" max="3" width="9.140625" style="10" customWidth="1"/>
    <col min="4" max="4" width="8.140625" style="10" customWidth="1"/>
    <col min="5" max="5" width="11.7109375" style="10" customWidth="1"/>
    <col min="6" max="6" width="7.7109375" style="10" customWidth="1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167" t="s">
        <v>213</v>
      </c>
      <c r="B1" s="168"/>
      <c r="C1" s="168"/>
      <c r="D1" s="72"/>
      <c r="E1" s="72"/>
      <c r="F1" s="72"/>
      <c r="G1" s="72"/>
      <c r="H1" s="72"/>
      <c r="I1" s="73"/>
      <c r="J1" s="9"/>
      <c r="K1" s="9"/>
      <c r="L1" s="9"/>
    </row>
    <row r="2" spans="1:12" ht="15" x14ac:dyDescent="0.2">
      <c r="A2" s="134" t="s">
        <v>214</v>
      </c>
      <c r="B2" s="135"/>
      <c r="C2" s="135"/>
      <c r="D2" s="136"/>
      <c r="E2" s="120" t="s">
        <v>301</v>
      </c>
      <c r="F2" s="11"/>
      <c r="G2" s="12" t="s">
        <v>215</v>
      </c>
      <c r="H2" s="120" t="s">
        <v>304</v>
      </c>
      <c r="I2" s="74"/>
      <c r="J2" s="9"/>
      <c r="K2" s="9"/>
      <c r="L2" s="9"/>
    </row>
    <row r="3" spans="1:12" x14ac:dyDescent="0.2">
      <c r="A3" s="75"/>
      <c r="B3" s="13"/>
      <c r="C3" s="13"/>
      <c r="D3" s="13"/>
      <c r="E3" s="14"/>
      <c r="F3" s="14"/>
      <c r="G3" s="13"/>
      <c r="H3" s="13"/>
      <c r="I3" s="76"/>
      <c r="J3" s="9"/>
      <c r="K3" s="9"/>
      <c r="L3" s="9"/>
    </row>
    <row r="4" spans="1:12" ht="15" x14ac:dyDescent="0.2">
      <c r="A4" s="137" t="s">
        <v>280</v>
      </c>
      <c r="B4" s="138"/>
      <c r="C4" s="138"/>
      <c r="D4" s="138"/>
      <c r="E4" s="138"/>
      <c r="F4" s="138"/>
      <c r="G4" s="138"/>
      <c r="H4" s="138"/>
      <c r="I4" s="139"/>
      <c r="J4" s="9"/>
      <c r="K4" s="9"/>
      <c r="L4" s="9"/>
    </row>
    <row r="5" spans="1:12" x14ac:dyDescent="0.2">
      <c r="A5" s="77"/>
      <c r="B5" s="15"/>
      <c r="C5" s="15"/>
      <c r="D5" s="15"/>
      <c r="E5" s="16"/>
      <c r="F5" s="78"/>
      <c r="G5" s="17"/>
      <c r="H5" s="18"/>
      <c r="I5" s="79"/>
      <c r="J5" s="9"/>
      <c r="K5" s="9"/>
      <c r="L5" s="9"/>
    </row>
    <row r="6" spans="1:12" x14ac:dyDescent="0.2">
      <c r="A6" s="124" t="s">
        <v>216</v>
      </c>
      <c r="B6" s="125"/>
      <c r="C6" s="132" t="s">
        <v>286</v>
      </c>
      <c r="D6" s="133"/>
      <c r="E6" s="28"/>
      <c r="F6" s="28"/>
      <c r="G6" s="28"/>
      <c r="H6" s="28"/>
      <c r="I6" s="80"/>
      <c r="J6" s="9"/>
      <c r="K6" s="9"/>
      <c r="L6" s="9"/>
    </row>
    <row r="7" spans="1:12" x14ac:dyDescent="0.2">
      <c r="A7" s="81"/>
      <c r="B7" s="21"/>
      <c r="C7" s="15"/>
      <c r="D7" s="15"/>
      <c r="E7" s="28"/>
      <c r="F7" s="28"/>
      <c r="G7" s="28"/>
      <c r="H7" s="28"/>
      <c r="I7" s="80"/>
      <c r="J7" s="9"/>
      <c r="K7" s="9"/>
      <c r="L7" s="9"/>
    </row>
    <row r="8" spans="1:12" x14ac:dyDescent="0.2">
      <c r="A8" s="140" t="s">
        <v>217</v>
      </c>
      <c r="B8" s="141"/>
      <c r="C8" s="132" t="s">
        <v>287</v>
      </c>
      <c r="D8" s="133"/>
      <c r="E8" s="28"/>
      <c r="F8" s="28"/>
      <c r="G8" s="28"/>
      <c r="H8" s="28"/>
      <c r="I8" s="82"/>
      <c r="J8" s="9"/>
      <c r="K8" s="9"/>
      <c r="L8" s="9"/>
    </row>
    <row r="9" spans="1:12" x14ac:dyDescent="0.2">
      <c r="A9" s="83"/>
      <c r="B9" s="46"/>
      <c r="C9" s="19"/>
      <c r="D9" s="25"/>
      <c r="E9" s="15"/>
      <c r="F9" s="15"/>
      <c r="G9" s="15"/>
      <c r="H9" s="15"/>
      <c r="I9" s="82"/>
      <c r="J9" s="9"/>
      <c r="K9" s="9"/>
      <c r="L9" s="9"/>
    </row>
    <row r="10" spans="1:12" x14ac:dyDescent="0.2">
      <c r="A10" s="129" t="s">
        <v>218</v>
      </c>
      <c r="B10" s="130"/>
      <c r="C10" s="132" t="s">
        <v>288</v>
      </c>
      <c r="D10" s="133"/>
      <c r="E10" s="15"/>
      <c r="F10" s="15"/>
      <c r="G10" s="15"/>
      <c r="H10" s="15"/>
      <c r="I10" s="82"/>
      <c r="J10" s="9"/>
      <c r="K10" s="9"/>
      <c r="L10" s="9"/>
    </row>
    <row r="11" spans="1:12" x14ac:dyDescent="0.2">
      <c r="A11" s="131"/>
      <c r="B11" s="130"/>
      <c r="C11" s="15"/>
      <c r="D11" s="15"/>
      <c r="E11" s="15"/>
      <c r="F11" s="15"/>
      <c r="G11" s="15"/>
      <c r="H11" s="15"/>
      <c r="I11" s="82"/>
      <c r="J11" s="9"/>
      <c r="K11" s="9"/>
      <c r="L11" s="9"/>
    </row>
    <row r="12" spans="1:12" x14ac:dyDescent="0.2">
      <c r="A12" s="124" t="s">
        <v>219</v>
      </c>
      <c r="B12" s="125"/>
      <c r="C12" s="126" t="s">
        <v>289</v>
      </c>
      <c r="D12" s="127"/>
      <c r="E12" s="127"/>
      <c r="F12" s="127"/>
      <c r="G12" s="127"/>
      <c r="H12" s="127"/>
      <c r="I12" s="128"/>
      <c r="J12" s="9"/>
      <c r="K12" s="9"/>
      <c r="L12" s="9"/>
    </row>
    <row r="13" spans="1:12" x14ac:dyDescent="0.2">
      <c r="A13" s="81"/>
      <c r="B13" s="21"/>
      <c r="C13" s="20"/>
      <c r="D13" s="15"/>
      <c r="E13" s="15"/>
      <c r="F13" s="15"/>
      <c r="G13" s="15"/>
      <c r="H13" s="15"/>
      <c r="I13" s="82"/>
      <c r="J13" s="9"/>
      <c r="K13" s="9"/>
      <c r="L13" s="9"/>
    </row>
    <row r="14" spans="1:12" x14ac:dyDescent="0.2">
      <c r="A14" s="124" t="s">
        <v>220</v>
      </c>
      <c r="B14" s="125"/>
      <c r="C14" s="142">
        <v>44320</v>
      </c>
      <c r="D14" s="143"/>
      <c r="E14" s="15"/>
      <c r="F14" s="126" t="s">
        <v>290</v>
      </c>
      <c r="G14" s="127"/>
      <c r="H14" s="127"/>
      <c r="I14" s="128"/>
      <c r="J14" s="9"/>
      <c r="K14" s="9"/>
      <c r="L14" s="9"/>
    </row>
    <row r="15" spans="1:12" x14ac:dyDescent="0.2">
      <c r="A15" s="81"/>
      <c r="B15" s="21"/>
      <c r="C15" s="15"/>
      <c r="D15" s="15"/>
      <c r="E15" s="15"/>
      <c r="F15" s="15"/>
      <c r="G15" s="15"/>
      <c r="H15" s="15"/>
      <c r="I15" s="82"/>
      <c r="J15" s="9"/>
      <c r="K15" s="9"/>
      <c r="L15" s="9"/>
    </row>
    <row r="16" spans="1:12" x14ac:dyDescent="0.2">
      <c r="A16" s="124" t="s">
        <v>221</v>
      </c>
      <c r="B16" s="125"/>
      <c r="C16" s="126" t="s">
        <v>291</v>
      </c>
      <c r="D16" s="127"/>
      <c r="E16" s="127"/>
      <c r="F16" s="127"/>
      <c r="G16" s="127"/>
      <c r="H16" s="127"/>
      <c r="I16" s="128"/>
      <c r="J16" s="9"/>
      <c r="K16" s="9"/>
      <c r="L16" s="9"/>
    </row>
    <row r="17" spans="1:12" x14ac:dyDescent="0.2">
      <c r="A17" s="81"/>
      <c r="B17" s="21"/>
      <c r="C17" s="15"/>
      <c r="D17" s="15"/>
      <c r="E17" s="15"/>
      <c r="F17" s="15"/>
      <c r="G17" s="15"/>
      <c r="H17" s="15"/>
      <c r="I17" s="82"/>
      <c r="J17" s="9"/>
      <c r="K17" s="9"/>
      <c r="L17" s="9"/>
    </row>
    <row r="18" spans="1:12" x14ac:dyDescent="0.2">
      <c r="A18" s="124" t="s">
        <v>222</v>
      </c>
      <c r="B18" s="125"/>
      <c r="C18" s="144" t="s">
        <v>292</v>
      </c>
      <c r="D18" s="145"/>
      <c r="E18" s="145"/>
      <c r="F18" s="145"/>
      <c r="G18" s="145"/>
      <c r="H18" s="145"/>
      <c r="I18" s="146"/>
      <c r="J18" s="9"/>
      <c r="K18" s="9"/>
      <c r="L18" s="9"/>
    </row>
    <row r="19" spans="1:12" x14ac:dyDescent="0.2">
      <c r="A19" s="81"/>
      <c r="B19" s="21"/>
      <c r="C19" s="20"/>
      <c r="D19" s="15"/>
      <c r="E19" s="15"/>
      <c r="F19" s="15"/>
      <c r="G19" s="15"/>
      <c r="H19" s="15"/>
      <c r="I19" s="82"/>
      <c r="J19" s="9"/>
      <c r="K19" s="9"/>
      <c r="L19" s="9"/>
    </row>
    <row r="20" spans="1:12" x14ac:dyDescent="0.2">
      <c r="A20" s="124" t="s">
        <v>223</v>
      </c>
      <c r="B20" s="125"/>
      <c r="C20" s="144" t="s">
        <v>293</v>
      </c>
      <c r="D20" s="145"/>
      <c r="E20" s="145"/>
      <c r="F20" s="145"/>
      <c r="G20" s="145"/>
      <c r="H20" s="145"/>
      <c r="I20" s="146"/>
      <c r="J20" s="9"/>
      <c r="K20" s="9"/>
      <c r="L20" s="9"/>
    </row>
    <row r="21" spans="1:12" x14ac:dyDescent="0.2">
      <c r="A21" s="81"/>
      <c r="B21" s="21"/>
      <c r="C21" s="20"/>
      <c r="D21" s="15"/>
      <c r="E21" s="15"/>
      <c r="F21" s="15"/>
      <c r="G21" s="15"/>
      <c r="H21" s="15"/>
      <c r="I21" s="82"/>
      <c r="J21" s="9"/>
      <c r="K21" s="9"/>
      <c r="L21" s="9"/>
    </row>
    <row r="22" spans="1:12" x14ac:dyDescent="0.2">
      <c r="A22" s="124" t="s">
        <v>224</v>
      </c>
      <c r="B22" s="125"/>
      <c r="C22" s="107">
        <v>220</v>
      </c>
      <c r="D22" s="126" t="s">
        <v>290</v>
      </c>
      <c r="E22" s="147"/>
      <c r="F22" s="148"/>
      <c r="G22" s="124"/>
      <c r="H22" s="149"/>
      <c r="I22" s="84"/>
      <c r="J22" s="9"/>
      <c r="K22" s="9"/>
      <c r="L22" s="9"/>
    </row>
    <row r="23" spans="1:12" x14ac:dyDescent="0.2">
      <c r="A23" s="81"/>
      <c r="B23" s="21"/>
      <c r="C23" s="15"/>
      <c r="D23" s="23"/>
      <c r="E23" s="23"/>
      <c r="F23" s="23"/>
      <c r="G23" s="23"/>
      <c r="H23" s="15"/>
      <c r="I23" s="82"/>
      <c r="J23" s="9"/>
      <c r="K23" s="9"/>
      <c r="L23" s="9"/>
    </row>
    <row r="24" spans="1:12" x14ac:dyDescent="0.2">
      <c r="A24" s="124" t="s">
        <v>225</v>
      </c>
      <c r="B24" s="125"/>
      <c r="C24" s="107">
        <v>3</v>
      </c>
      <c r="D24" s="126" t="s">
        <v>294</v>
      </c>
      <c r="E24" s="147"/>
      <c r="F24" s="147"/>
      <c r="G24" s="148"/>
      <c r="H24" s="47" t="s">
        <v>226</v>
      </c>
      <c r="I24" s="108">
        <v>1572</v>
      </c>
      <c r="J24" s="9"/>
      <c r="K24" s="9"/>
      <c r="L24" s="9"/>
    </row>
    <row r="25" spans="1:12" x14ac:dyDescent="0.2">
      <c r="A25" s="81"/>
      <c r="B25" s="21"/>
      <c r="C25" s="15"/>
      <c r="D25" s="23"/>
      <c r="E25" s="23"/>
      <c r="F25" s="23"/>
      <c r="G25" s="21"/>
      <c r="H25" s="21" t="s">
        <v>281</v>
      </c>
      <c r="I25" s="85"/>
      <c r="J25" s="9"/>
      <c r="K25" s="9"/>
      <c r="L25" s="9"/>
    </row>
    <row r="26" spans="1:12" x14ac:dyDescent="0.2">
      <c r="A26" s="124" t="s">
        <v>227</v>
      </c>
      <c r="B26" s="125"/>
      <c r="C26" s="109" t="s">
        <v>295</v>
      </c>
      <c r="D26" s="24"/>
      <c r="E26" s="32"/>
      <c r="F26" s="23"/>
      <c r="G26" s="150" t="s">
        <v>228</v>
      </c>
      <c r="H26" s="125"/>
      <c r="I26" s="110" t="s">
        <v>299</v>
      </c>
      <c r="J26" s="9"/>
      <c r="K26" s="9"/>
      <c r="L26" s="9"/>
    </row>
    <row r="27" spans="1:12" x14ac:dyDescent="0.2">
      <c r="A27" s="81"/>
      <c r="B27" s="21"/>
      <c r="C27" s="15"/>
      <c r="D27" s="23"/>
      <c r="E27" s="23"/>
      <c r="F27" s="23"/>
      <c r="G27" s="23"/>
      <c r="H27" s="15"/>
      <c r="I27" s="86"/>
      <c r="J27" s="9"/>
      <c r="K27" s="9"/>
      <c r="L27" s="9"/>
    </row>
    <row r="28" spans="1:12" x14ac:dyDescent="0.2">
      <c r="A28" s="151" t="s">
        <v>229</v>
      </c>
      <c r="B28" s="152"/>
      <c r="C28" s="153"/>
      <c r="D28" s="153"/>
      <c r="E28" s="154" t="s">
        <v>230</v>
      </c>
      <c r="F28" s="155"/>
      <c r="G28" s="155"/>
      <c r="H28" s="156" t="s">
        <v>231</v>
      </c>
      <c r="I28" s="157"/>
      <c r="J28" s="9"/>
      <c r="K28" s="9"/>
      <c r="L28" s="9"/>
    </row>
    <row r="29" spans="1:12" x14ac:dyDescent="0.2">
      <c r="A29" s="87"/>
      <c r="B29" s="32"/>
      <c r="C29" s="32"/>
      <c r="D29" s="25"/>
      <c r="E29" s="15"/>
      <c r="F29" s="15"/>
      <c r="G29" s="15"/>
      <c r="H29" s="26"/>
      <c r="I29" s="86"/>
      <c r="J29" s="9"/>
      <c r="K29" s="9"/>
      <c r="L29" s="9"/>
    </row>
    <row r="30" spans="1:12" x14ac:dyDescent="0.2">
      <c r="A30" s="158"/>
      <c r="B30" s="159"/>
      <c r="C30" s="159"/>
      <c r="D30" s="160"/>
      <c r="E30" s="158"/>
      <c r="F30" s="159"/>
      <c r="G30" s="159"/>
      <c r="H30" s="132"/>
      <c r="I30" s="133"/>
      <c r="J30" s="9"/>
      <c r="K30" s="9"/>
      <c r="L30" s="9"/>
    </row>
    <row r="31" spans="1:12" x14ac:dyDescent="0.2">
      <c r="A31" s="81"/>
      <c r="B31" s="21"/>
      <c r="C31" s="20"/>
      <c r="D31" s="161"/>
      <c r="E31" s="161"/>
      <c r="F31" s="161"/>
      <c r="G31" s="162"/>
      <c r="H31" s="15"/>
      <c r="I31" s="88"/>
      <c r="J31" s="9"/>
      <c r="K31" s="9"/>
      <c r="L31" s="9"/>
    </row>
    <row r="32" spans="1:12" x14ac:dyDescent="0.2">
      <c r="A32" s="158"/>
      <c r="B32" s="159"/>
      <c r="C32" s="159"/>
      <c r="D32" s="160"/>
      <c r="E32" s="158"/>
      <c r="F32" s="159"/>
      <c r="G32" s="159"/>
      <c r="H32" s="132"/>
      <c r="I32" s="133"/>
      <c r="J32" s="9"/>
      <c r="K32" s="9"/>
      <c r="L32" s="9"/>
    </row>
    <row r="33" spans="1:12" x14ac:dyDescent="0.2">
      <c r="A33" s="81"/>
      <c r="B33" s="21"/>
      <c r="C33" s="20"/>
      <c r="D33" s="27"/>
      <c r="E33" s="27"/>
      <c r="F33" s="27"/>
      <c r="G33" s="28"/>
      <c r="H33" s="15"/>
      <c r="I33" s="89"/>
      <c r="J33" s="9"/>
      <c r="K33" s="9"/>
      <c r="L33" s="9"/>
    </row>
    <row r="34" spans="1:12" x14ac:dyDescent="0.2">
      <c r="A34" s="158"/>
      <c r="B34" s="159"/>
      <c r="C34" s="159"/>
      <c r="D34" s="160"/>
      <c r="E34" s="158"/>
      <c r="F34" s="159"/>
      <c r="G34" s="159"/>
      <c r="H34" s="132"/>
      <c r="I34" s="133"/>
      <c r="J34" s="9"/>
      <c r="K34" s="9"/>
      <c r="L34" s="9"/>
    </row>
    <row r="35" spans="1:12" x14ac:dyDescent="0.2">
      <c r="A35" s="81"/>
      <c r="B35" s="21"/>
      <c r="C35" s="20"/>
      <c r="D35" s="27"/>
      <c r="E35" s="27"/>
      <c r="F35" s="27"/>
      <c r="G35" s="28"/>
      <c r="H35" s="15"/>
      <c r="I35" s="89"/>
      <c r="J35" s="9"/>
      <c r="K35" s="9"/>
      <c r="L35" s="9"/>
    </row>
    <row r="36" spans="1:12" x14ac:dyDescent="0.2">
      <c r="A36" s="158"/>
      <c r="B36" s="159"/>
      <c r="C36" s="159"/>
      <c r="D36" s="160"/>
      <c r="E36" s="158"/>
      <c r="F36" s="159"/>
      <c r="G36" s="159"/>
      <c r="H36" s="132"/>
      <c r="I36" s="133"/>
      <c r="J36" s="9"/>
      <c r="K36" s="9"/>
      <c r="L36" s="9"/>
    </row>
    <row r="37" spans="1:12" x14ac:dyDescent="0.2">
      <c r="A37" s="90"/>
      <c r="B37" s="29"/>
      <c r="C37" s="170"/>
      <c r="D37" s="171"/>
      <c r="E37" s="15"/>
      <c r="F37" s="170"/>
      <c r="G37" s="171"/>
      <c r="H37" s="15"/>
      <c r="I37" s="82"/>
      <c r="J37" s="9"/>
      <c r="K37" s="9"/>
      <c r="L37" s="9"/>
    </row>
    <row r="38" spans="1:12" x14ac:dyDescent="0.2">
      <c r="A38" s="158"/>
      <c r="B38" s="159"/>
      <c r="C38" s="159"/>
      <c r="D38" s="160"/>
      <c r="E38" s="158"/>
      <c r="F38" s="159"/>
      <c r="G38" s="159"/>
      <c r="H38" s="132"/>
      <c r="I38" s="133"/>
      <c r="J38" s="9"/>
      <c r="K38" s="9"/>
      <c r="L38" s="9"/>
    </row>
    <row r="39" spans="1:12" x14ac:dyDescent="0.2">
      <c r="A39" s="90"/>
      <c r="B39" s="29"/>
      <c r="C39" s="30"/>
      <c r="D39" s="31"/>
      <c r="E39" s="15"/>
      <c r="F39" s="30"/>
      <c r="G39" s="31"/>
      <c r="H39" s="15"/>
      <c r="I39" s="82"/>
      <c r="J39" s="9"/>
      <c r="K39" s="9"/>
      <c r="L39" s="9"/>
    </row>
    <row r="40" spans="1:12" x14ac:dyDescent="0.2">
      <c r="A40" s="158"/>
      <c r="B40" s="159"/>
      <c r="C40" s="159"/>
      <c r="D40" s="160"/>
      <c r="E40" s="158"/>
      <c r="F40" s="159"/>
      <c r="G40" s="159"/>
      <c r="H40" s="132"/>
      <c r="I40" s="133"/>
      <c r="J40" s="9"/>
      <c r="K40" s="9"/>
      <c r="L40" s="9"/>
    </row>
    <row r="41" spans="1:12" x14ac:dyDescent="0.2">
      <c r="A41" s="111"/>
      <c r="B41" s="32"/>
      <c r="C41" s="32"/>
      <c r="D41" s="32"/>
      <c r="E41" s="22"/>
      <c r="F41" s="112"/>
      <c r="G41" s="112"/>
      <c r="H41" s="113"/>
      <c r="I41" s="91"/>
      <c r="J41" s="9"/>
      <c r="K41" s="9"/>
      <c r="L41" s="9"/>
    </row>
    <row r="42" spans="1:12" x14ac:dyDescent="0.2">
      <c r="A42" s="90"/>
      <c r="B42" s="29"/>
      <c r="C42" s="30"/>
      <c r="D42" s="31"/>
      <c r="E42" s="15"/>
      <c r="F42" s="30"/>
      <c r="G42" s="31"/>
      <c r="H42" s="15"/>
      <c r="I42" s="82"/>
      <c r="J42" s="9"/>
      <c r="K42" s="9"/>
      <c r="L42" s="9"/>
    </row>
    <row r="43" spans="1:12" x14ac:dyDescent="0.2">
      <c r="A43" s="92"/>
      <c r="B43" s="33"/>
      <c r="C43" s="33"/>
      <c r="D43" s="19"/>
      <c r="E43" s="19"/>
      <c r="F43" s="33"/>
      <c r="G43" s="19"/>
      <c r="H43" s="19"/>
      <c r="I43" s="93"/>
      <c r="J43" s="9"/>
      <c r="K43" s="9"/>
      <c r="L43" s="9"/>
    </row>
    <row r="44" spans="1:12" x14ac:dyDescent="0.2">
      <c r="A44" s="129" t="s">
        <v>232</v>
      </c>
      <c r="B44" s="163"/>
      <c r="C44" s="132"/>
      <c r="D44" s="133"/>
      <c r="E44" s="25"/>
      <c r="F44" s="126"/>
      <c r="G44" s="159"/>
      <c r="H44" s="159"/>
      <c r="I44" s="160"/>
      <c r="J44" s="9"/>
      <c r="K44" s="9"/>
      <c r="L44" s="9"/>
    </row>
    <row r="45" spans="1:12" x14ac:dyDescent="0.2">
      <c r="A45" s="90"/>
      <c r="B45" s="29"/>
      <c r="C45" s="170"/>
      <c r="D45" s="171"/>
      <c r="E45" s="15"/>
      <c r="F45" s="170"/>
      <c r="G45" s="172"/>
      <c r="H45" s="34"/>
      <c r="I45" s="94"/>
      <c r="J45" s="9"/>
      <c r="K45" s="9"/>
      <c r="L45" s="9"/>
    </row>
    <row r="46" spans="1:12" x14ac:dyDescent="0.2">
      <c r="A46" s="129" t="s">
        <v>233</v>
      </c>
      <c r="B46" s="163"/>
      <c r="C46" s="126" t="s">
        <v>296</v>
      </c>
      <c r="D46" s="173"/>
      <c r="E46" s="173"/>
      <c r="F46" s="173"/>
      <c r="G46" s="173"/>
      <c r="H46" s="173"/>
      <c r="I46" s="174"/>
      <c r="J46" s="9"/>
      <c r="K46" s="9"/>
      <c r="L46" s="9"/>
    </row>
    <row r="47" spans="1:12" x14ac:dyDescent="0.2">
      <c r="A47" s="81"/>
      <c r="B47" s="21"/>
      <c r="C47" s="20" t="s">
        <v>234</v>
      </c>
      <c r="D47" s="15"/>
      <c r="E47" s="15"/>
      <c r="F47" s="15"/>
      <c r="G47" s="15"/>
      <c r="H47" s="15"/>
      <c r="I47" s="82"/>
      <c r="J47" s="9"/>
      <c r="K47" s="9"/>
      <c r="L47" s="9"/>
    </row>
    <row r="48" spans="1:12" x14ac:dyDescent="0.2">
      <c r="A48" s="129" t="s">
        <v>235</v>
      </c>
      <c r="B48" s="163"/>
      <c r="C48" s="164" t="s">
        <v>297</v>
      </c>
      <c r="D48" s="165"/>
      <c r="E48" s="166"/>
      <c r="F48" s="15"/>
      <c r="G48" s="47" t="s">
        <v>236</v>
      </c>
      <c r="H48" s="164" t="s">
        <v>302</v>
      </c>
      <c r="I48" s="166"/>
      <c r="J48" s="9"/>
      <c r="K48" s="9"/>
      <c r="L48" s="9"/>
    </row>
    <row r="49" spans="1:12" x14ac:dyDescent="0.2">
      <c r="A49" s="81"/>
      <c r="B49" s="21"/>
      <c r="C49" s="20"/>
      <c r="D49" s="15"/>
      <c r="E49" s="15"/>
      <c r="F49" s="15"/>
      <c r="G49" s="15"/>
      <c r="H49" s="15"/>
      <c r="I49" s="82"/>
      <c r="J49" s="9"/>
      <c r="K49" s="9"/>
      <c r="L49" s="9"/>
    </row>
    <row r="50" spans="1:12" x14ac:dyDescent="0.2">
      <c r="A50" s="129" t="s">
        <v>222</v>
      </c>
      <c r="B50" s="163"/>
      <c r="C50" s="177" t="s">
        <v>298</v>
      </c>
      <c r="D50" s="165"/>
      <c r="E50" s="165"/>
      <c r="F50" s="165"/>
      <c r="G50" s="165"/>
      <c r="H50" s="165"/>
      <c r="I50" s="166"/>
      <c r="J50" s="9"/>
      <c r="K50" s="9"/>
      <c r="L50" s="9"/>
    </row>
    <row r="51" spans="1:12" x14ac:dyDescent="0.2">
      <c r="A51" s="81"/>
      <c r="B51" s="21"/>
      <c r="C51" s="15"/>
      <c r="D51" s="15"/>
      <c r="E51" s="15"/>
      <c r="F51" s="15"/>
      <c r="G51" s="15"/>
      <c r="H51" s="15"/>
      <c r="I51" s="82"/>
      <c r="J51" s="9"/>
      <c r="K51" s="9"/>
      <c r="L51" s="9"/>
    </row>
    <row r="52" spans="1:12" ht="15.6" customHeight="1" x14ac:dyDescent="0.2">
      <c r="A52" s="124" t="s">
        <v>237</v>
      </c>
      <c r="B52" s="125"/>
      <c r="C52" s="164" t="s">
        <v>303</v>
      </c>
      <c r="D52" s="165"/>
      <c r="E52" s="165"/>
      <c r="F52" s="165"/>
      <c r="G52" s="165"/>
      <c r="H52" s="165"/>
      <c r="I52" s="128"/>
      <c r="J52" s="9"/>
      <c r="K52" s="9"/>
      <c r="L52" s="9"/>
    </row>
    <row r="53" spans="1:12" x14ac:dyDescent="0.2">
      <c r="A53" s="95"/>
      <c r="B53" s="19"/>
      <c r="C53" s="169" t="s">
        <v>238</v>
      </c>
      <c r="D53" s="169"/>
      <c r="E53" s="169"/>
      <c r="F53" s="169"/>
      <c r="G53" s="169"/>
      <c r="H53" s="169"/>
      <c r="I53" s="96"/>
      <c r="J53" s="9"/>
      <c r="K53" s="9"/>
      <c r="L53" s="9"/>
    </row>
    <row r="54" spans="1:12" x14ac:dyDescent="0.2">
      <c r="A54" s="95"/>
      <c r="B54" s="19"/>
      <c r="C54" s="35"/>
      <c r="D54" s="35"/>
      <c r="E54" s="35"/>
      <c r="F54" s="35"/>
      <c r="G54" s="35"/>
      <c r="H54" s="35"/>
      <c r="I54" s="96"/>
      <c r="J54" s="9"/>
      <c r="K54" s="9"/>
      <c r="L54" s="9"/>
    </row>
    <row r="55" spans="1:12" x14ac:dyDescent="0.2">
      <c r="A55" s="95"/>
      <c r="B55" s="178" t="s">
        <v>239</v>
      </c>
      <c r="C55" s="179"/>
      <c r="D55" s="179"/>
      <c r="E55" s="179"/>
      <c r="F55" s="45"/>
      <c r="G55" s="45"/>
      <c r="H55" s="45"/>
      <c r="I55" s="97"/>
      <c r="J55" s="9"/>
      <c r="K55" s="9"/>
      <c r="L55" s="9"/>
    </row>
    <row r="56" spans="1:12" x14ac:dyDescent="0.2">
      <c r="A56" s="95"/>
      <c r="B56" s="180" t="s">
        <v>270</v>
      </c>
      <c r="C56" s="181"/>
      <c r="D56" s="181"/>
      <c r="E56" s="181"/>
      <c r="F56" s="181"/>
      <c r="G56" s="181"/>
      <c r="H56" s="181"/>
      <c r="I56" s="182"/>
      <c r="J56" s="9"/>
      <c r="K56" s="9"/>
      <c r="L56" s="9"/>
    </row>
    <row r="57" spans="1:12" x14ac:dyDescent="0.2">
      <c r="A57" s="95"/>
      <c r="B57" s="180" t="s">
        <v>271</v>
      </c>
      <c r="C57" s="181"/>
      <c r="D57" s="181"/>
      <c r="E57" s="181"/>
      <c r="F57" s="181"/>
      <c r="G57" s="181"/>
      <c r="H57" s="181"/>
      <c r="I57" s="97"/>
      <c r="J57" s="9"/>
      <c r="K57" s="9"/>
      <c r="L57" s="9"/>
    </row>
    <row r="58" spans="1:12" x14ac:dyDescent="0.2">
      <c r="A58" s="95"/>
      <c r="B58" s="180" t="s">
        <v>272</v>
      </c>
      <c r="C58" s="181"/>
      <c r="D58" s="181"/>
      <c r="E58" s="181"/>
      <c r="F58" s="181"/>
      <c r="G58" s="181"/>
      <c r="H58" s="181"/>
      <c r="I58" s="182"/>
      <c r="J58" s="9"/>
      <c r="K58" s="9"/>
      <c r="L58" s="9"/>
    </row>
    <row r="59" spans="1:12" x14ac:dyDescent="0.2">
      <c r="A59" s="95"/>
      <c r="B59" s="180" t="s">
        <v>273</v>
      </c>
      <c r="C59" s="181"/>
      <c r="D59" s="181"/>
      <c r="E59" s="181"/>
      <c r="F59" s="181"/>
      <c r="G59" s="181"/>
      <c r="H59" s="181"/>
      <c r="I59" s="182"/>
      <c r="J59" s="9"/>
      <c r="K59" s="9"/>
      <c r="L59" s="9"/>
    </row>
    <row r="60" spans="1:12" x14ac:dyDescent="0.2">
      <c r="A60" s="95"/>
      <c r="B60" s="98"/>
      <c r="C60" s="99"/>
      <c r="D60" s="99"/>
      <c r="E60" s="99"/>
      <c r="F60" s="99"/>
      <c r="G60" s="99"/>
      <c r="H60" s="99"/>
      <c r="I60" s="100"/>
      <c r="J60" s="9"/>
      <c r="K60" s="9"/>
      <c r="L60" s="9"/>
    </row>
    <row r="61" spans="1:12" ht="13.5" thickBot="1" x14ac:dyDescent="0.25">
      <c r="A61" s="101" t="s">
        <v>240</v>
      </c>
      <c r="B61" s="15"/>
      <c r="C61" s="15"/>
      <c r="D61" s="15"/>
      <c r="E61" s="15"/>
      <c r="F61" s="15"/>
      <c r="G61" s="36"/>
      <c r="H61" s="37"/>
      <c r="I61" s="102"/>
      <c r="J61" s="9"/>
      <c r="K61" s="9"/>
      <c r="L61" s="9"/>
    </row>
    <row r="62" spans="1:12" x14ac:dyDescent="0.2">
      <c r="A62" s="77"/>
      <c r="B62" s="15"/>
      <c r="C62" s="15"/>
      <c r="D62" s="15"/>
      <c r="E62" s="19" t="s">
        <v>241</v>
      </c>
      <c r="F62" s="32"/>
      <c r="G62" s="183" t="s">
        <v>242</v>
      </c>
      <c r="H62" s="184"/>
      <c r="I62" s="185"/>
      <c r="J62" s="9"/>
      <c r="K62" s="9"/>
      <c r="L62" s="9"/>
    </row>
    <row r="63" spans="1:12" x14ac:dyDescent="0.2">
      <c r="A63" s="103"/>
      <c r="B63" s="104"/>
      <c r="C63" s="105"/>
      <c r="D63" s="105"/>
      <c r="E63" s="105"/>
      <c r="F63" s="105"/>
      <c r="G63" s="175"/>
      <c r="H63" s="176"/>
      <c r="I63" s="106"/>
      <c r="J63" s="9"/>
      <c r="K63" s="9"/>
      <c r="L63" s="9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1" priority="1" stopIfTrue="1" operator="equal">
      <formula>"DA"</formula>
    </cfRule>
  </conditionalFormatting>
  <conditionalFormatting sqref="H2">
    <cfRule type="cellIs" dxfId="0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zoomScaleNormal="100" workbookViewId="0">
      <selection activeCell="A2" sqref="A2:K2"/>
    </sheetView>
  </sheetViews>
  <sheetFormatPr defaultColWidth="9.140625" defaultRowHeight="12.75" x14ac:dyDescent="0.2"/>
  <cols>
    <col min="1" max="9" width="9.140625" style="48"/>
    <col min="10" max="11" width="10.7109375" style="48" bestFit="1" customWidth="1"/>
    <col min="12" max="16384" width="9.140625" style="48"/>
  </cols>
  <sheetData>
    <row r="1" spans="1:11" ht="21.6" customHeight="1" x14ac:dyDescent="0.2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22.15" customHeight="1" x14ac:dyDescent="0.2">
      <c r="A2" s="224" t="s">
        <v>305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5.75" x14ac:dyDescent="0.2">
      <c r="A3" s="225" t="s">
        <v>300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 x14ac:dyDescent="0.2">
      <c r="A4" s="228" t="s">
        <v>39</v>
      </c>
      <c r="B4" s="229"/>
      <c r="C4" s="229"/>
      <c r="D4" s="229"/>
      <c r="E4" s="229"/>
      <c r="F4" s="229"/>
      <c r="G4" s="229"/>
      <c r="H4" s="230"/>
      <c r="I4" s="53" t="s">
        <v>243</v>
      </c>
      <c r="J4" s="54" t="s">
        <v>282</v>
      </c>
      <c r="K4" s="55" t="s">
        <v>283</v>
      </c>
    </row>
    <row r="5" spans="1:11" x14ac:dyDescent="0.2">
      <c r="A5" s="219">
        <v>1</v>
      </c>
      <c r="B5" s="219"/>
      <c r="C5" s="219"/>
      <c r="D5" s="219"/>
      <c r="E5" s="219"/>
      <c r="F5" s="219"/>
      <c r="G5" s="219"/>
      <c r="H5" s="219"/>
      <c r="I5" s="52">
        <v>2</v>
      </c>
      <c r="J5" s="51">
        <v>3</v>
      </c>
      <c r="K5" s="51">
        <v>4</v>
      </c>
    </row>
    <row r="6" spans="1:11" x14ac:dyDescent="0.2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x14ac:dyDescent="0.2">
      <c r="A7" s="198" t="s">
        <v>40</v>
      </c>
      <c r="B7" s="199"/>
      <c r="C7" s="199"/>
      <c r="D7" s="199"/>
      <c r="E7" s="199"/>
      <c r="F7" s="199"/>
      <c r="G7" s="199"/>
      <c r="H7" s="218"/>
      <c r="I7" s="3">
        <v>1</v>
      </c>
      <c r="J7" s="5"/>
      <c r="K7" s="5"/>
    </row>
    <row r="8" spans="1:11" x14ac:dyDescent="0.2">
      <c r="A8" s="202" t="s">
        <v>10</v>
      </c>
      <c r="B8" s="203"/>
      <c r="C8" s="203"/>
      <c r="D8" s="203"/>
      <c r="E8" s="203"/>
      <c r="F8" s="203"/>
      <c r="G8" s="203"/>
      <c r="H8" s="204"/>
      <c r="I8" s="1">
        <v>2</v>
      </c>
      <c r="J8" s="114">
        <f>J9+J16+J26+J35+J39</f>
        <v>701782032</v>
      </c>
      <c r="K8" s="114">
        <f>K9+K16+K26+K35+K39</f>
        <v>711708219</v>
      </c>
    </row>
    <row r="9" spans="1:11" x14ac:dyDescent="0.2">
      <c r="A9" s="186" t="s">
        <v>170</v>
      </c>
      <c r="B9" s="187"/>
      <c r="C9" s="187"/>
      <c r="D9" s="187"/>
      <c r="E9" s="187"/>
      <c r="F9" s="187"/>
      <c r="G9" s="187"/>
      <c r="H9" s="188"/>
      <c r="I9" s="1">
        <v>3</v>
      </c>
      <c r="J9" s="114">
        <f>SUM(J10:J15)</f>
        <v>8023084</v>
      </c>
      <c r="K9" s="114">
        <f>SUM(K10:K15)</f>
        <v>8491092</v>
      </c>
    </row>
    <row r="10" spans="1:11" x14ac:dyDescent="0.2">
      <c r="A10" s="186" t="s">
        <v>88</v>
      </c>
      <c r="B10" s="187"/>
      <c r="C10" s="187"/>
      <c r="D10" s="187"/>
      <c r="E10" s="187"/>
      <c r="F10" s="187"/>
      <c r="G10" s="187"/>
      <c r="H10" s="188"/>
      <c r="I10" s="1">
        <v>4</v>
      </c>
      <c r="J10" s="6"/>
      <c r="K10" s="6"/>
    </row>
    <row r="11" spans="1:11" x14ac:dyDescent="0.2">
      <c r="A11" s="186" t="s">
        <v>11</v>
      </c>
      <c r="B11" s="187"/>
      <c r="C11" s="187"/>
      <c r="D11" s="187"/>
      <c r="E11" s="187"/>
      <c r="F11" s="187"/>
      <c r="G11" s="187"/>
      <c r="H11" s="188"/>
      <c r="I11" s="1">
        <v>5</v>
      </c>
      <c r="J11" s="6">
        <v>4487689</v>
      </c>
      <c r="K11" s="6">
        <v>3088056</v>
      </c>
    </row>
    <row r="12" spans="1:11" x14ac:dyDescent="0.2">
      <c r="A12" s="186" t="s">
        <v>89</v>
      </c>
      <c r="B12" s="187"/>
      <c r="C12" s="187"/>
      <c r="D12" s="187"/>
      <c r="E12" s="187"/>
      <c r="F12" s="187"/>
      <c r="G12" s="187"/>
      <c r="H12" s="188"/>
      <c r="I12" s="1">
        <v>6</v>
      </c>
      <c r="J12" s="6"/>
      <c r="K12" s="6"/>
    </row>
    <row r="13" spans="1:11" x14ac:dyDescent="0.2">
      <c r="A13" s="186" t="s">
        <v>173</v>
      </c>
      <c r="B13" s="187"/>
      <c r="C13" s="187"/>
      <c r="D13" s="187"/>
      <c r="E13" s="187"/>
      <c r="F13" s="187"/>
      <c r="G13" s="187"/>
      <c r="H13" s="188"/>
      <c r="I13" s="1">
        <v>7</v>
      </c>
      <c r="J13" s="6"/>
      <c r="K13" s="6"/>
    </row>
    <row r="14" spans="1:11" x14ac:dyDescent="0.2">
      <c r="A14" s="186" t="s">
        <v>174</v>
      </c>
      <c r="B14" s="187"/>
      <c r="C14" s="187"/>
      <c r="D14" s="187"/>
      <c r="E14" s="187"/>
      <c r="F14" s="187"/>
      <c r="G14" s="187"/>
      <c r="H14" s="188"/>
      <c r="I14" s="1">
        <v>8</v>
      </c>
      <c r="J14" s="6">
        <v>3535395</v>
      </c>
      <c r="K14" s="6">
        <v>5403036</v>
      </c>
    </row>
    <row r="15" spans="1:11" x14ac:dyDescent="0.2">
      <c r="A15" s="186" t="s">
        <v>175</v>
      </c>
      <c r="B15" s="187"/>
      <c r="C15" s="187"/>
      <c r="D15" s="187"/>
      <c r="E15" s="187"/>
      <c r="F15" s="187"/>
      <c r="G15" s="187"/>
      <c r="H15" s="188"/>
      <c r="I15" s="1">
        <v>9</v>
      </c>
      <c r="J15" s="6"/>
      <c r="K15" s="6"/>
    </row>
    <row r="16" spans="1:11" x14ac:dyDescent="0.2">
      <c r="A16" s="186" t="s">
        <v>171</v>
      </c>
      <c r="B16" s="187"/>
      <c r="C16" s="187"/>
      <c r="D16" s="187"/>
      <c r="E16" s="187"/>
      <c r="F16" s="187"/>
      <c r="G16" s="187"/>
      <c r="H16" s="188"/>
      <c r="I16" s="1">
        <v>10</v>
      </c>
      <c r="J16" s="114">
        <f>SUM(J17:J25)</f>
        <v>669390841</v>
      </c>
      <c r="K16" s="114">
        <f>SUM(K17:K25)</f>
        <v>678891099</v>
      </c>
    </row>
    <row r="17" spans="1:11" x14ac:dyDescent="0.2">
      <c r="A17" s="186" t="s">
        <v>176</v>
      </c>
      <c r="B17" s="187"/>
      <c r="C17" s="187"/>
      <c r="D17" s="187"/>
      <c r="E17" s="187"/>
      <c r="F17" s="187"/>
      <c r="G17" s="187"/>
      <c r="H17" s="188"/>
      <c r="I17" s="1">
        <v>11</v>
      </c>
      <c r="J17" s="6">
        <v>48506702</v>
      </c>
      <c r="K17" s="6">
        <v>44792549</v>
      </c>
    </row>
    <row r="18" spans="1:11" x14ac:dyDescent="0.2">
      <c r="A18" s="186" t="s">
        <v>212</v>
      </c>
      <c r="B18" s="187"/>
      <c r="C18" s="187"/>
      <c r="D18" s="187"/>
      <c r="E18" s="187"/>
      <c r="F18" s="187"/>
      <c r="G18" s="187"/>
      <c r="H18" s="188"/>
      <c r="I18" s="1">
        <v>12</v>
      </c>
      <c r="J18" s="6">
        <v>224148613</v>
      </c>
      <c r="K18" s="6">
        <v>206452474</v>
      </c>
    </row>
    <row r="19" spans="1:11" x14ac:dyDescent="0.2">
      <c r="A19" s="186" t="s">
        <v>177</v>
      </c>
      <c r="B19" s="187"/>
      <c r="C19" s="187"/>
      <c r="D19" s="187"/>
      <c r="E19" s="187"/>
      <c r="F19" s="187"/>
      <c r="G19" s="187"/>
      <c r="H19" s="188"/>
      <c r="I19" s="1">
        <v>13</v>
      </c>
      <c r="J19" s="6">
        <v>345925594</v>
      </c>
      <c r="K19" s="6">
        <v>310509892</v>
      </c>
    </row>
    <row r="20" spans="1:11" x14ac:dyDescent="0.2">
      <c r="A20" s="186" t="s">
        <v>21</v>
      </c>
      <c r="B20" s="187"/>
      <c r="C20" s="187"/>
      <c r="D20" s="187"/>
      <c r="E20" s="187"/>
      <c r="F20" s="187"/>
      <c r="G20" s="187"/>
      <c r="H20" s="188"/>
      <c r="I20" s="1">
        <v>14</v>
      </c>
      <c r="J20" s="6">
        <v>16704376</v>
      </c>
      <c r="K20" s="6">
        <v>18162307</v>
      </c>
    </row>
    <row r="21" spans="1:11" x14ac:dyDescent="0.2">
      <c r="A21" s="186" t="s">
        <v>22</v>
      </c>
      <c r="B21" s="187"/>
      <c r="C21" s="187"/>
      <c r="D21" s="187"/>
      <c r="E21" s="187"/>
      <c r="F21" s="187"/>
      <c r="G21" s="187"/>
      <c r="H21" s="188"/>
      <c r="I21" s="1">
        <v>15</v>
      </c>
      <c r="J21" s="6"/>
      <c r="K21" s="6"/>
    </row>
    <row r="22" spans="1:11" x14ac:dyDescent="0.2">
      <c r="A22" s="186" t="s">
        <v>48</v>
      </c>
      <c r="B22" s="187"/>
      <c r="C22" s="187"/>
      <c r="D22" s="187"/>
      <c r="E22" s="187"/>
      <c r="F22" s="187"/>
      <c r="G22" s="187"/>
      <c r="H22" s="188"/>
      <c r="I22" s="1">
        <v>16</v>
      </c>
      <c r="J22" s="6">
        <v>99731</v>
      </c>
      <c r="K22" s="6">
        <v>4763643</v>
      </c>
    </row>
    <row r="23" spans="1:11" x14ac:dyDescent="0.2">
      <c r="A23" s="186" t="s">
        <v>49</v>
      </c>
      <c r="B23" s="187"/>
      <c r="C23" s="187"/>
      <c r="D23" s="187"/>
      <c r="E23" s="187"/>
      <c r="F23" s="187"/>
      <c r="G23" s="187"/>
      <c r="H23" s="188"/>
      <c r="I23" s="1">
        <v>17</v>
      </c>
      <c r="J23" s="6">
        <v>33538840</v>
      </c>
      <c r="K23" s="6">
        <v>93745494</v>
      </c>
    </row>
    <row r="24" spans="1:11" x14ac:dyDescent="0.2">
      <c r="A24" s="186" t="s">
        <v>50</v>
      </c>
      <c r="B24" s="187"/>
      <c r="C24" s="187"/>
      <c r="D24" s="187"/>
      <c r="E24" s="187"/>
      <c r="F24" s="187"/>
      <c r="G24" s="187"/>
      <c r="H24" s="188"/>
      <c r="I24" s="1">
        <v>18</v>
      </c>
      <c r="J24" s="6">
        <v>466985</v>
      </c>
      <c r="K24" s="6">
        <v>464740</v>
      </c>
    </row>
    <row r="25" spans="1:11" x14ac:dyDescent="0.2">
      <c r="A25" s="186" t="s">
        <v>51</v>
      </c>
      <c r="B25" s="187"/>
      <c r="C25" s="187"/>
      <c r="D25" s="187"/>
      <c r="E25" s="187"/>
      <c r="F25" s="187"/>
      <c r="G25" s="187"/>
      <c r="H25" s="188"/>
      <c r="I25" s="1">
        <v>19</v>
      </c>
      <c r="J25" s="6"/>
      <c r="K25" s="6"/>
    </row>
    <row r="26" spans="1:11" x14ac:dyDescent="0.2">
      <c r="A26" s="186" t="s">
        <v>155</v>
      </c>
      <c r="B26" s="187"/>
      <c r="C26" s="187"/>
      <c r="D26" s="187"/>
      <c r="E26" s="187"/>
      <c r="F26" s="187"/>
      <c r="G26" s="187"/>
      <c r="H26" s="188"/>
      <c r="I26" s="1">
        <v>20</v>
      </c>
      <c r="J26" s="114">
        <f>SUM(J27:J34)</f>
        <v>24220525</v>
      </c>
      <c r="K26" s="114">
        <f>SUM(K27:K34)</f>
        <v>24128352</v>
      </c>
    </row>
    <row r="27" spans="1:11" x14ac:dyDescent="0.2">
      <c r="A27" s="186" t="s">
        <v>52</v>
      </c>
      <c r="B27" s="187"/>
      <c r="C27" s="187"/>
      <c r="D27" s="187"/>
      <c r="E27" s="187"/>
      <c r="F27" s="187"/>
      <c r="G27" s="187"/>
      <c r="H27" s="188"/>
      <c r="I27" s="1">
        <v>21</v>
      </c>
      <c r="J27" s="6">
        <v>24212988</v>
      </c>
      <c r="K27" s="6">
        <v>24120816</v>
      </c>
    </row>
    <row r="28" spans="1:11" x14ac:dyDescent="0.2">
      <c r="A28" s="186" t="s">
        <v>53</v>
      </c>
      <c r="B28" s="187"/>
      <c r="C28" s="187"/>
      <c r="D28" s="187"/>
      <c r="E28" s="187"/>
      <c r="F28" s="187"/>
      <c r="G28" s="187"/>
      <c r="H28" s="188"/>
      <c r="I28" s="1">
        <v>22</v>
      </c>
      <c r="J28" s="6"/>
      <c r="K28" s="6"/>
    </row>
    <row r="29" spans="1:11" x14ac:dyDescent="0.2">
      <c r="A29" s="186" t="s">
        <v>54</v>
      </c>
      <c r="B29" s="187"/>
      <c r="C29" s="187"/>
      <c r="D29" s="187"/>
      <c r="E29" s="187"/>
      <c r="F29" s="187"/>
      <c r="G29" s="187"/>
      <c r="H29" s="188"/>
      <c r="I29" s="1">
        <v>23</v>
      </c>
      <c r="J29" s="6">
        <v>7537</v>
      </c>
      <c r="K29" s="6">
        <v>7536</v>
      </c>
    </row>
    <row r="30" spans="1:11" x14ac:dyDescent="0.2">
      <c r="A30" s="186" t="s">
        <v>59</v>
      </c>
      <c r="B30" s="187"/>
      <c r="C30" s="187"/>
      <c r="D30" s="187"/>
      <c r="E30" s="187"/>
      <c r="F30" s="187"/>
      <c r="G30" s="187"/>
      <c r="H30" s="188"/>
      <c r="I30" s="1">
        <v>24</v>
      </c>
      <c r="J30" s="6"/>
      <c r="K30" s="6"/>
    </row>
    <row r="31" spans="1:11" x14ac:dyDescent="0.2">
      <c r="A31" s="186" t="s">
        <v>60</v>
      </c>
      <c r="B31" s="187"/>
      <c r="C31" s="187"/>
      <c r="D31" s="187"/>
      <c r="E31" s="187"/>
      <c r="F31" s="187"/>
      <c r="G31" s="187"/>
      <c r="H31" s="188"/>
      <c r="I31" s="1">
        <v>25</v>
      </c>
      <c r="J31" s="6"/>
      <c r="K31" s="6"/>
    </row>
    <row r="32" spans="1:11" x14ac:dyDescent="0.2">
      <c r="A32" s="186" t="s">
        <v>61</v>
      </c>
      <c r="B32" s="187"/>
      <c r="C32" s="187"/>
      <c r="D32" s="187"/>
      <c r="E32" s="187"/>
      <c r="F32" s="187"/>
      <c r="G32" s="187"/>
      <c r="H32" s="188"/>
      <c r="I32" s="1">
        <v>26</v>
      </c>
      <c r="J32" s="6"/>
      <c r="K32" s="6"/>
    </row>
    <row r="33" spans="1:11" x14ac:dyDescent="0.2">
      <c r="A33" s="186" t="s">
        <v>55</v>
      </c>
      <c r="B33" s="187"/>
      <c r="C33" s="187"/>
      <c r="D33" s="187"/>
      <c r="E33" s="187"/>
      <c r="F33" s="187"/>
      <c r="G33" s="187"/>
      <c r="H33" s="188"/>
      <c r="I33" s="1">
        <v>27</v>
      </c>
      <c r="J33" s="6"/>
      <c r="K33" s="6"/>
    </row>
    <row r="34" spans="1:11" x14ac:dyDescent="0.2">
      <c r="A34" s="186" t="s">
        <v>148</v>
      </c>
      <c r="B34" s="187"/>
      <c r="C34" s="187"/>
      <c r="D34" s="187"/>
      <c r="E34" s="187"/>
      <c r="F34" s="187"/>
      <c r="G34" s="187"/>
      <c r="H34" s="188"/>
      <c r="I34" s="1">
        <v>28</v>
      </c>
      <c r="J34" s="6"/>
      <c r="K34" s="6"/>
    </row>
    <row r="35" spans="1:11" x14ac:dyDescent="0.2">
      <c r="A35" s="186" t="s">
        <v>149</v>
      </c>
      <c r="B35" s="187"/>
      <c r="C35" s="187"/>
      <c r="D35" s="187"/>
      <c r="E35" s="187"/>
      <c r="F35" s="187"/>
      <c r="G35" s="187"/>
      <c r="H35" s="188"/>
      <c r="I35" s="1">
        <v>29</v>
      </c>
      <c r="J35" s="114">
        <f>SUM(J36:J38)</f>
        <v>147582</v>
      </c>
      <c r="K35" s="114">
        <f>SUM(K36:K38)</f>
        <v>197676</v>
      </c>
    </row>
    <row r="36" spans="1:11" x14ac:dyDescent="0.2">
      <c r="A36" s="186" t="s">
        <v>56</v>
      </c>
      <c r="B36" s="187"/>
      <c r="C36" s="187"/>
      <c r="D36" s="187"/>
      <c r="E36" s="187"/>
      <c r="F36" s="187"/>
      <c r="G36" s="187"/>
      <c r="H36" s="188"/>
      <c r="I36" s="1">
        <v>30</v>
      </c>
      <c r="J36" s="6"/>
      <c r="K36" s="6"/>
    </row>
    <row r="37" spans="1:11" x14ac:dyDescent="0.2">
      <c r="A37" s="186" t="s">
        <v>57</v>
      </c>
      <c r="B37" s="187"/>
      <c r="C37" s="187"/>
      <c r="D37" s="187"/>
      <c r="E37" s="187"/>
      <c r="F37" s="187"/>
      <c r="G37" s="187"/>
      <c r="H37" s="188"/>
      <c r="I37" s="1">
        <v>31</v>
      </c>
      <c r="J37" s="6"/>
      <c r="K37" s="6"/>
    </row>
    <row r="38" spans="1:11" x14ac:dyDescent="0.2">
      <c r="A38" s="186" t="s">
        <v>58</v>
      </c>
      <c r="B38" s="187"/>
      <c r="C38" s="187"/>
      <c r="D38" s="187"/>
      <c r="E38" s="187"/>
      <c r="F38" s="187"/>
      <c r="G38" s="187"/>
      <c r="H38" s="188"/>
      <c r="I38" s="1">
        <v>32</v>
      </c>
      <c r="J38" s="6">
        <v>147582</v>
      </c>
      <c r="K38" s="6">
        <v>197676</v>
      </c>
    </row>
    <row r="39" spans="1:11" x14ac:dyDescent="0.2">
      <c r="A39" s="186" t="s">
        <v>150</v>
      </c>
      <c r="B39" s="187"/>
      <c r="C39" s="187"/>
      <c r="D39" s="187"/>
      <c r="E39" s="187"/>
      <c r="F39" s="187"/>
      <c r="G39" s="187"/>
      <c r="H39" s="188"/>
      <c r="I39" s="1">
        <v>33</v>
      </c>
      <c r="J39" s="6"/>
      <c r="K39" s="6"/>
    </row>
    <row r="40" spans="1:11" x14ac:dyDescent="0.2">
      <c r="A40" s="202" t="s">
        <v>205</v>
      </c>
      <c r="B40" s="203"/>
      <c r="C40" s="203"/>
      <c r="D40" s="203"/>
      <c r="E40" s="203"/>
      <c r="F40" s="203"/>
      <c r="G40" s="203"/>
      <c r="H40" s="204"/>
      <c r="I40" s="1">
        <v>34</v>
      </c>
      <c r="J40" s="114">
        <f>J41+J49+J56+J64</f>
        <v>532230428</v>
      </c>
      <c r="K40" s="114">
        <f>K41+K49+K56+K64</f>
        <v>458019600</v>
      </c>
    </row>
    <row r="41" spans="1:11" x14ac:dyDescent="0.2">
      <c r="A41" s="186" t="s">
        <v>76</v>
      </c>
      <c r="B41" s="187"/>
      <c r="C41" s="187"/>
      <c r="D41" s="187"/>
      <c r="E41" s="187"/>
      <c r="F41" s="187"/>
      <c r="G41" s="187"/>
      <c r="H41" s="188"/>
      <c r="I41" s="1">
        <v>35</v>
      </c>
      <c r="J41" s="114">
        <f>SUM(J42:J48)</f>
        <v>397600114</v>
      </c>
      <c r="K41" s="114">
        <f>SUM(K42:K48)</f>
        <v>354868116</v>
      </c>
    </row>
    <row r="42" spans="1:11" x14ac:dyDescent="0.2">
      <c r="A42" s="186" t="s">
        <v>91</v>
      </c>
      <c r="B42" s="187"/>
      <c r="C42" s="187"/>
      <c r="D42" s="187"/>
      <c r="E42" s="187"/>
      <c r="F42" s="187"/>
      <c r="G42" s="187"/>
      <c r="H42" s="188"/>
      <c r="I42" s="1">
        <v>36</v>
      </c>
      <c r="J42" s="6">
        <v>201325786</v>
      </c>
      <c r="K42" s="6">
        <v>181746982</v>
      </c>
    </row>
    <row r="43" spans="1:11" x14ac:dyDescent="0.2">
      <c r="A43" s="186" t="s">
        <v>92</v>
      </c>
      <c r="B43" s="187"/>
      <c r="C43" s="187"/>
      <c r="D43" s="187"/>
      <c r="E43" s="187"/>
      <c r="F43" s="187"/>
      <c r="G43" s="187"/>
      <c r="H43" s="188"/>
      <c r="I43" s="1">
        <v>37</v>
      </c>
      <c r="J43" s="6">
        <v>20229445</v>
      </c>
      <c r="K43" s="6">
        <v>9087290</v>
      </c>
    </row>
    <row r="44" spans="1:11" x14ac:dyDescent="0.2">
      <c r="A44" s="186" t="s">
        <v>62</v>
      </c>
      <c r="B44" s="187"/>
      <c r="C44" s="187"/>
      <c r="D44" s="187"/>
      <c r="E44" s="187"/>
      <c r="F44" s="187"/>
      <c r="G44" s="187"/>
      <c r="H44" s="188"/>
      <c r="I44" s="1">
        <v>38</v>
      </c>
      <c r="J44" s="6">
        <v>164942675</v>
      </c>
      <c r="K44" s="6">
        <v>162787925</v>
      </c>
    </row>
    <row r="45" spans="1:11" x14ac:dyDescent="0.2">
      <c r="A45" s="186" t="s">
        <v>63</v>
      </c>
      <c r="B45" s="187"/>
      <c r="C45" s="187"/>
      <c r="D45" s="187"/>
      <c r="E45" s="187"/>
      <c r="F45" s="187"/>
      <c r="G45" s="187"/>
      <c r="H45" s="188"/>
      <c r="I45" s="1">
        <v>39</v>
      </c>
      <c r="J45" s="6">
        <v>518884</v>
      </c>
      <c r="K45" s="6">
        <v>590316</v>
      </c>
    </row>
    <row r="46" spans="1:11" x14ac:dyDescent="0.2">
      <c r="A46" s="186" t="s">
        <v>64</v>
      </c>
      <c r="B46" s="187"/>
      <c r="C46" s="187"/>
      <c r="D46" s="187"/>
      <c r="E46" s="187"/>
      <c r="F46" s="187"/>
      <c r="G46" s="187"/>
      <c r="H46" s="188"/>
      <c r="I46" s="1">
        <v>40</v>
      </c>
      <c r="J46" s="6">
        <v>10583324</v>
      </c>
      <c r="K46" s="6">
        <v>655603</v>
      </c>
    </row>
    <row r="47" spans="1:11" x14ac:dyDescent="0.2">
      <c r="A47" s="186" t="s">
        <v>65</v>
      </c>
      <c r="B47" s="187"/>
      <c r="C47" s="187"/>
      <c r="D47" s="187"/>
      <c r="E47" s="187"/>
      <c r="F47" s="187"/>
      <c r="G47" s="187"/>
      <c r="H47" s="188"/>
      <c r="I47" s="1">
        <v>41</v>
      </c>
      <c r="J47" s="6"/>
      <c r="K47" s="6"/>
    </row>
    <row r="48" spans="1:11" x14ac:dyDescent="0.2">
      <c r="A48" s="186" t="s">
        <v>66</v>
      </c>
      <c r="B48" s="187"/>
      <c r="C48" s="187"/>
      <c r="D48" s="187"/>
      <c r="E48" s="187"/>
      <c r="F48" s="187"/>
      <c r="G48" s="187"/>
      <c r="H48" s="188"/>
      <c r="I48" s="1">
        <v>42</v>
      </c>
      <c r="J48" s="6"/>
      <c r="K48" s="6"/>
    </row>
    <row r="49" spans="1:11" x14ac:dyDescent="0.2">
      <c r="A49" s="186" t="s">
        <v>77</v>
      </c>
      <c r="B49" s="187"/>
      <c r="C49" s="187"/>
      <c r="D49" s="187"/>
      <c r="E49" s="187"/>
      <c r="F49" s="187"/>
      <c r="G49" s="187"/>
      <c r="H49" s="188"/>
      <c r="I49" s="1">
        <v>43</v>
      </c>
      <c r="J49" s="114">
        <f>SUM(J50:J55)</f>
        <v>78665036</v>
      </c>
      <c r="K49" s="114">
        <f>SUM(K50:K55)</f>
        <v>71014206</v>
      </c>
    </row>
    <row r="50" spans="1:11" x14ac:dyDescent="0.2">
      <c r="A50" s="186" t="s">
        <v>165</v>
      </c>
      <c r="B50" s="187"/>
      <c r="C50" s="187"/>
      <c r="D50" s="187"/>
      <c r="E50" s="187"/>
      <c r="F50" s="187"/>
      <c r="G50" s="187"/>
      <c r="H50" s="188"/>
      <c r="I50" s="1">
        <v>44</v>
      </c>
      <c r="J50" s="6">
        <v>1190352</v>
      </c>
      <c r="K50" s="6">
        <v>835005</v>
      </c>
    </row>
    <row r="51" spans="1:11" x14ac:dyDescent="0.2">
      <c r="A51" s="186" t="s">
        <v>166</v>
      </c>
      <c r="B51" s="187"/>
      <c r="C51" s="187"/>
      <c r="D51" s="187"/>
      <c r="E51" s="187"/>
      <c r="F51" s="187"/>
      <c r="G51" s="187"/>
      <c r="H51" s="188"/>
      <c r="I51" s="1">
        <v>45</v>
      </c>
      <c r="J51" s="6">
        <v>16556415</v>
      </c>
      <c r="K51" s="6">
        <v>21921069</v>
      </c>
    </row>
    <row r="52" spans="1:11" x14ac:dyDescent="0.2">
      <c r="A52" s="186" t="s">
        <v>167</v>
      </c>
      <c r="B52" s="187"/>
      <c r="C52" s="187"/>
      <c r="D52" s="187"/>
      <c r="E52" s="187"/>
      <c r="F52" s="187"/>
      <c r="G52" s="187"/>
      <c r="H52" s="188"/>
      <c r="I52" s="1">
        <v>46</v>
      </c>
      <c r="J52" s="6"/>
      <c r="K52" s="6"/>
    </row>
    <row r="53" spans="1:11" x14ac:dyDescent="0.2">
      <c r="A53" s="186" t="s">
        <v>168</v>
      </c>
      <c r="B53" s="187"/>
      <c r="C53" s="187"/>
      <c r="D53" s="187"/>
      <c r="E53" s="187"/>
      <c r="F53" s="187"/>
      <c r="G53" s="187"/>
      <c r="H53" s="188"/>
      <c r="I53" s="1">
        <v>47</v>
      </c>
      <c r="J53" s="6">
        <v>6931</v>
      </c>
      <c r="K53" s="6">
        <v>6315</v>
      </c>
    </row>
    <row r="54" spans="1:11" x14ac:dyDescent="0.2">
      <c r="A54" s="186" t="s">
        <v>7</v>
      </c>
      <c r="B54" s="187"/>
      <c r="C54" s="187"/>
      <c r="D54" s="187"/>
      <c r="E54" s="187"/>
      <c r="F54" s="187"/>
      <c r="G54" s="187"/>
      <c r="H54" s="188"/>
      <c r="I54" s="1">
        <v>48</v>
      </c>
      <c r="J54" s="6">
        <v>35436528</v>
      </c>
      <c r="K54" s="6">
        <v>47081670</v>
      </c>
    </row>
    <row r="55" spans="1:11" x14ac:dyDescent="0.2">
      <c r="A55" s="186" t="s">
        <v>8</v>
      </c>
      <c r="B55" s="187"/>
      <c r="C55" s="187"/>
      <c r="D55" s="187"/>
      <c r="E55" s="187"/>
      <c r="F55" s="187"/>
      <c r="G55" s="187"/>
      <c r="H55" s="188"/>
      <c r="I55" s="1">
        <v>49</v>
      </c>
      <c r="J55" s="6">
        <v>25474810</v>
      </c>
      <c r="K55" s="6">
        <v>1170147</v>
      </c>
    </row>
    <row r="56" spans="1:11" x14ac:dyDescent="0.2">
      <c r="A56" s="186" t="s">
        <v>78</v>
      </c>
      <c r="B56" s="187"/>
      <c r="C56" s="187"/>
      <c r="D56" s="187"/>
      <c r="E56" s="187"/>
      <c r="F56" s="187"/>
      <c r="G56" s="187"/>
      <c r="H56" s="188"/>
      <c r="I56" s="1">
        <v>50</v>
      </c>
      <c r="J56" s="114">
        <f>SUM(J57:J63)</f>
        <v>33632160</v>
      </c>
      <c r="K56" s="114">
        <f>SUM(K57:K63)</f>
        <v>5749727</v>
      </c>
    </row>
    <row r="57" spans="1:11" x14ac:dyDescent="0.2">
      <c r="A57" s="186" t="s">
        <v>52</v>
      </c>
      <c r="B57" s="187"/>
      <c r="C57" s="187"/>
      <c r="D57" s="187"/>
      <c r="E57" s="187"/>
      <c r="F57" s="187"/>
      <c r="G57" s="187"/>
      <c r="H57" s="188"/>
      <c r="I57" s="1">
        <v>51</v>
      </c>
      <c r="J57" s="6"/>
      <c r="K57" s="6"/>
    </row>
    <row r="58" spans="1:11" x14ac:dyDescent="0.2">
      <c r="A58" s="186" t="s">
        <v>53</v>
      </c>
      <c r="B58" s="187"/>
      <c r="C58" s="187"/>
      <c r="D58" s="187"/>
      <c r="E58" s="187"/>
      <c r="F58" s="187"/>
      <c r="G58" s="187"/>
      <c r="H58" s="188"/>
      <c r="I58" s="1">
        <v>52</v>
      </c>
      <c r="J58" s="6"/>
      <c r="K58" s="6"/>
    </row>
    <row r="59" spans="1:11" x14ac:dyDescent="0.2">
      <c r="A59" s="186" t="s">
        <v>207</v>
      </c>
      <c r="B59" s="187"/>
      <c r="C59" s="187"/>
      <c r="D59" s="187"/>
      <c r="E59" s="187"/>
      <c r="F59" s="187"/>
      <c r="G59" s="187"/>
      <c r="H59" s="188"/>
      <c r="I59" s="1">
        <v>53</v>
      </c>
      <c r="J59" s="6"/>
      <c r="K59" s="6"/>
    </row>
    <row r="60" spans="1:11" x14ac:dyDescent="0.2">
      <c r="A60" s="186" t="s">
        <v>59</v>
      </c>
      <c r="B60" s="187"/>
      <c r="C60" s="187"/>
      <c r="D60" s="187"/>
      <c r="E60" s="187"/>
      <c r="F60" s="187"/>
      <c r="G60" s="187"/>
      <c r="H60" s="188"/>
      <c r="I60" s="1">
        <v>54</v>
      </c>
      <c r="J60" s="6"/>
      <c r="K60" s="6"/>
    </row>
    <row r="61" spans="1:11" x14ac:dyDescent="0.2">
      <c r="A61" s="186" t="s">
        <v>60</v>
      </c>
      <c r="B61" s="187"/>
      <c r="C61" s="187"/>
      <c r="D61" s="187"/>
      <c r="E61" s="187"/>
      <c r="F61" s="187"/>
      <c r="G61" s="187"/>
      <c r="H61" s="188"/>
      <c r="I61" s="1">
        <v>55</v>
      </c>
      <c r="J61" s="6"/>
      <c r="K61" s="6"/>
    </row>
    <row r="62" spans="1:11" x14ac:dyDescent="0.2">
      <c r="A62" s="186" t="s">
        <v>61</v>
      </c>
      <c r="B62" s="187"/>
      <c r="C62" s="187"/>
      <c r="D62" s="187"/>
      <c r="E62" s="187"/>
      <c r="F62" s="187"/>
      <c r="G62" s="187"/>
      <c r="H62" s="188"/>
      <c r="I62" s="1">
        <v>56</v>
      </c>
      <c r="J62" s="6">
        <v>33632160</v>
      </c>
      <c r="K62" s="6">
        <v>5749727</v>
      </c>
    </row>
    <row r="63" spans="1:11" x14ac:dyDescent="0.2">
      <c r="A63" s="186" t="s">
        <v>31</v>
      </c>
      <c r="B63" s="187"/>
      <c r="C63" s="187"/>
      <c r="D63" s="187"/>
      <c r="E63" s="187"/>
      <c r="F63" s="187"/>
      <c r="G63" s="187"/>
      <c r="H63" s="188"/>
      <c r="I63" s="1">
        <v>57</v>
      </c>
      <c r="J63" s="6"/>
      <c r="K63" s="6"/>
    </row>
    <row r="64" spans="1:11" x14ac:dyDescent="0.2">
      <c r="A64" s="186" t="s">
        <v>172</v>
      </c>
      <c r="B64" s="187"/>
      <c r="C64" s="187"/>
      <c r="D64" s="187"/>
      <c r="E64" s="187"/>
      <c r="F64" s="187"/>
      <c r="G64" s="187"/>
      <c r="H64" s="188"/>
      <c r="I64" s="1">
        <v>58</v>
      </c>
      <c r="J64" s="6">
        <v>22333118</v>
      </c>
      <c r="K64" s="6">
        <v>26387551</v>
      </c>
    </row>
    <row r="65" spans="1:11" x14ac:dyDescent="0.2">
      <c r="A65" s="202" t="s">
        <v>36</v>
      </c>
      <c r="B65" s="203"/>
      <c r="C65" s="203"/>
      <c r="D65" s="203"/>
      <c r="E65" s="203"/>
      <c r="F65" s="203"/>
      <c r="G65" s="203"/>
      <c r="H65" s="204"/>
      <c r="I65" s="1">
        <v>59</v>
      </c>
      <c r="J65" s="116">
        <v>41229</v>
      </c>
      <c r="K65" s="116">
        <v>21966</v>
      </c>
    </row>
    <row r="66" spans="1:11" x14ac:dyDescent="0.2">
      <c r="A66" s="202" t="s">
        <v>206</v>
      </c>
      <c r="B66" s="203"/>
      <c r="C66" s="203"/>
      <c r="D66" s="203"/>
      <c r="E66" s="203"/>
      <c r="F66" s="203"/>
      <c r="G66" s="203"/>
      <c r="H66" s="204"/>
      <c r="I66" s="1">
        <v>60</v>
      </c>
      <c r="J66" s="114">
        <f>J7+J8+J40+J65</f>
        <v>1234053689</v>
      </c>
      <c r="K66" s="114">
        <f>K7+K8+K40+K65</f>
        <v>1169749785</v>
      </c>
    </row>
    <row r="67" spans="1:11" x14ac:dyDescent="0.2">
      <c r="A67" s="213" t="s">
        <v>67</v>
      </c>
      <c r="B67" s="214"/>
      <c r="C67" s="214"/>
      <c r="D67" s="214"/>
      <c r="E67" s="214"/>
      <c r="F67" s="214"/>
      <c r="G67" s="214"/>
      <c r="H67" s="215"/>
      <c r="I67" s="4">
        <v>61</v>
      </c>
      <c r="J67" s="7">
        <v>1335568822</v>
      </c>
      <c r="K67" s="7">
        <v>740969603</v>
      </c>
    </row>
    <row r="68" spans="1:11" x14ac:dyDescent="0.2">
      <c r="A68" s="194" t="s">
        <v>38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x14ac:dyDescent="0.2">
      <c r="A69" s="198" t="s">
        <v>156</v>
      </c>
      <c r="B69" s="199"/>
      <c r="C69" s="199"/>
      <c r="D69" s="199"/>
      <c r="E69" s="199"/>
      <c r="F69" s="199"/>
      <c r="G69" s="199"/>
      <c r="H69" s="218"/>
      <c r="I69" s="3">
        <v>62</v>
      </c>
      <c r="J69" s="115">
        <f>J70+J71+J72+J78+J79+J82+J85</f>
        <v>46827899</v>
      </c>
      <c r="K69" s="115">
        <f>K70+K71+K72+K78+K79+K82+K85</f>
        <v>-100008265</v>
      </c>
    </row>
    <row r="70" spans="1:11" x14ac:dyDescent="0.2">
      <c r="A70" s="186" t="s">
        <v>115</v>
      </c>
      <c r="B70" s="187"/>
      <c r="C70" s="187"/>
      <c r="D70" s="187"/>
      <c r="E70" s="187"/>
      <c r="F70" s="187"/>
      <c r="G70" s="187"/>
      <c r="H70" s="188"/>
      <c r="I70" s="1">
        <v>63</v>
      </c>
      <c r="J70" s="6">
        <v>386135400</v>
      </c>
      <c r="K70" s="6">
        <v>42903930</v>
      </c>
    </row>
    <row r="71" spans="1:11" x14ac:dyDescent="0.2">
      <c r="A71" s="186" t="s">
        <v>116</v>
      </c>
      <c r="B71" s="187"/>
      <c r="C71" s="187"/>
      <c r="D71" s="187"/>
      <c r="E71" s="187"/>
      <c r="F71" s="187"/>
      <c r="G71" s="187"/>
      <c r="H71" s="188"/>
      <c r="I71" s="1">
        <v>64</v>
      </c>
      <c r="J71" s="6">
        <v>-200000</v>
      </c>
      <c r="K71" s="6">
        <v>3923969</v>
      </c>
    </row>
    <row r="72" spans="1:11" x14ac:dyDescent="0.2">
      <c r="A72" s="186" t="s">
        <v>117</v>
      </c>
      <c r="B72" s="187"/>
      <c r="C72" s="187"/>
      <c r="D72" s="187"/>
      <c r="E72" s="187"/>
      <c r="F72" s="187"/>
      <c r="G72" s="187"/>
      <c r="H72" s="188"/>
      <c r="I72" s="1">
        <v>65</v>
      </c>
      <c r="J72" s="114">
        <f>J73+J74-J75+J76+J77</f>
        <v>0</v>
      </c>
      <c r="K72" s="114">
        <f>K73+K74-K75+K76+K77</f>
        <v>-11600</v>
      </c>
    </row>
    <row r="73" spans="1:11" x14ac:dyDescent="0.2">
      <c r="A73" s="186" t="s">
        <v>118</v>
      </c>
      <c r="B73" s="187"/>
      <c r="C73" s="187"/>
      <c r="D73" s="187"/>
      <c r="E73" s="187"/>
      <c r="F73" s="187"/>
      <c r="G73" s="187"/>
      <c r="H73" s="188"/>
      <c r="I73" s="1">
        <v>66</v>
      </c>
      <c r="J73" s="6"/>
      <c r="K73" s="6"/>
    </row>
    <row r="74" spans="1:11" x14ac:dyDescent="0.2">
      <c r="A74" s="186" t="s">
        <v>119</v>
      </c>
      <c r="B74" s="187"/>
      <c r="C74" s="187"/>
      <c r="D74" s="187"/>
      <c r="E74" s="187"/>
      <c r="F74" s="187"/>
      <c r="G74" s="187"/>
      <c r="H74" s="188"/>
      <c r="I74" s="1">
        <v>67</v>
      </c>
      <c r="J74" s="6"/>
      <c r="K74" s="6"/>
    </row>
    <row r="75" spans="1:11" x14ac:dyDescent="0.2">
      <c r="A75" s="186" t="s">
        <v>107</v>
      </c>
      <c r="B75" s="187"/>
      <c r="C75" s="187"/>
      <c r="D75" s="187"/>
      <c r="E75" s="187"/>
      <c r="F75" s="187"/>
      <c r="G75" s="187"/>
      <c r="H75" s="188"/>
      <c r="I75" s="1">
        <v>68</v>
      </c>
      <c r="J75" s="6"/>
      <c r="K75" s="6">
        <v>11600</v>
      </c>
    </row>
    <row r="76" spans="1:11" x14ac:dyDescent="0.2">
      <c r="A76" s="186" t="s">
        <v>108</v>
      </c>
      <c r="B76" s="187"/>
      <c r="C76" s="187"/>
      <c r="D76" s="187"/>
      <c r="E76" s="187"/>
      <c r="F76" s="187"/>
      <c r="G76" s="187"/>
      <c r="H76" s="188"/>
      <c r="I76" s="1">
        <v>69</v>
      </c>
      <c r="J76" s="6"/>
      <c r="K76" s="6"/>
    </row>
    <row r="77" spans="1:11" x14ac:dyDescent="0.2">
      <c r="A77" s="186" t="s">
        <v>109</v>
      </c>
      <c r="B77" s="187"/>
      <c r="C77" s="187"/>
      <c r="D77" s="187"/>
      <c r="E77" s="187"/>
      <c r="F77" s="187"/>
      <c r="G77" s="187"/>
      <c r="H77" s="188"/>
      <c r="I77" s="1">
        <v>70</v>
      </c>
      <c r="J77" s="6"/>
      <c r="K77" s="6"/>
    </row>
    <row r="78" spans="1:11" x14ac:dyDescent="0.2">
      <c r="A78" s="186" t="s">
        <v>110</v>
      </c>
      <c r="B78" s="187"/>
      <c r="C78" s="187"/>
      <c r="D78" s="187"/>
      <c r="E78" s="187"/>
      <c r="F78" s="187"/>
      <c r="G78" s="187"/>
      <c r="H78" s="188"/>
      <c r="I78" s="1">
        <v>71</v>
      </c>
      <c r="J78" s="6"/>
      <c r="K78" s="6"/>
    </row>
    <row r="79" spans="1:11" x14ac:dyDescent="0.2">
      <c r="A79" s="186" t="s">
        <v>203</v>
      </c>
      <c r="B79" s="187"/>
      <c r="C79" s="187"/>
      <c r="D79" s="187"/>
      <c r="E79" s="187"/>
      <c r="F79" s="187"/>
      <c r="G79" s="187"/>
      <c r="H79" s="188"/>
      <c r="I79" s="1">
        <v>72</v>
      </c>
      <c r="J79" s="114">
        <f>J80-J81</f>
        <v>-251797102</v>
      </c>
      <c r="K79" s="114">
        <f>K80-K81</f>
        <v>0</v>
      </c>
    </row>
    <row r="80" spans="1:11" x14ac:dyDescent="0.2">
      <c r="A80" s="210" t="s">
        <v>139</v>
      </c>
      <c r="B80" s="211"/>
      <c r="C80" s="211"/>
      <c r="D80" s="211"/>
      <c r="E80" s="211"/>
      <c r="F80" s="211"/>
      <c r="G80" s="211"/>
      <c r="H80" s="212"/>
      <c r="I80" s="1">
        <v>73</v>
      </c>
      <c r="J80" s="6"/>
      <c r="K80" s="6"/>
    </row>
    <row r="81" spans="1:11" x14ac:dyDescent="0.2">
      <c r="A81" s="210" t="s">
        <v>140</v>
      </c>
      <c r="B81" s="211"/>
      <c r="C81" s="211"/>
      <c r="D81" s="211"/>
      <c r="E81" s="211"/>
      <c r="F81" s="211"/>
      <c r="G81" s="211"/>
      <c r="H81" s="212"/>
      <c r="I81" s="1">
        <v>74</v>
      </c>
      <c r="J81" s="6">
        <v>251797102</v>
      </c>
      <c r="K81" s="6"/>
    </row>
    <row r="82" spans="1:11" x14ac:dyDescent="0.2">
      <c r="A82" s="186" t="s">
        <v>204</v>
      </c>
      <c r="B82" s="187"/>
      <c r="C82" s="187"/>
      <c r="D82" s="187"/>
      <c r="E82" s="187"/>
      <c r="F82" s="187"/>
      <c r="G82" s="187"/>
      <c r="H82" s="188"/>
      <c r="I82" s="1">
        <v>75</v>
      </c>
      <c r="J82" s="114">
        <f>J83-J84</f>
        <v>-87310399</v>
      </c>
      <c r="K82" s="114">
        <f>K83-K84</f>
        <v>-146824564</v>
      </c>
    </row>
    <row r="83" spans="1:11" x14ac:dyDescent="0.2">
      <c r="A83" s="210" t="s">
        <v>141</v>
      </c>
      <c r="B83" s="211"/>
      <c r="C83" s="211"/>
      <c r="D83" s="211"/>
      <c r="E83" s="211"/>
      <c r="F83" s="211"/>
      <c r="G83" s="211"/>
      <c r="H83" s="212"/>
      <c r="I83" s="1">
        <v>76</v>
      </c>
      <c r="J83" s="6"/>
      <c r="K83" s="6"/>
    </row>
    <row r="84" spans="1:11" x14ac:dyDescent="0.2">
      <c r="A84" s="210" t="s">
        <v>142</v>
      </c>
      <c r="B84" s="211"/>
      <c r="C84" s="211"/>
      <c r="D84" s="211"/>
      <c r="E84" s="211"/>
      <c r="F84" s="211"/>
      <c r="G84" s="211"/>
      <c r="H84" s="212"/>
      <c r="I84" s="1">
        <v>77</v>
      </c>
      <c r="J84" s="6">
        <v>87310399</v>
      </c>
      <c r="K84" s="6">
        <v>146824564</v>
      </c>
    </row>
    <row r="85" spans="1:11" x14ac:dyDescent="0.2">
      <c r="A85" s="186" t="s">
        <v>143</v>
      </c>
      <c r="B85" s="187"/>
      <c r="C85" s="187"/>
      <c r="D85" s="187"/>
      <c r="E85" s="187"/>
      <c r="F85" s="187"/>
      <c r="G85" s="187"/>
      <c r="H85" s="188"/>
      <c r="I85" s="1">
        <v>78</v>
      </c>
      <c r="J85" s="6"/>
      <c r="K85" s="6"/>
    </row>
    <row r="86" spans="1:11" x14ac:dyDescent="0.2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114">
        <f>SUM(J87:J89)</f>
        <v>12000758</v>
      </c>
      <c r="K86" s="114">
        <f>SUM(K87:K89)</f>
        <v>12258253</v>
      </c>
    </row>
    <row r="87" spans="1:11" x14ac:dyDescent="0.2">
      <c r="A87" s="186" t="s">
        <v>103</v>
      </c>
      <c r="B87" s="187"/>
      <c r="C87" s="187"/>
      <c r="D87" s="187"/>
      <c r="E87" s="187"/>
      <c r="F87" s="187"/>
      <c r="G87" s="187"/>
      <c r="H87" s="188"/>
      <c r="I87" s="1">
        <v>80</v>
      </c>
      <c r="J87" s="6">
        <v>11316033</v>
      </c>
      <c r="K87" s="6">
        <v>11723528</v>
      </c>
    </row>
    <row r="88" spans="1:11" x14ac:dyDescent="0.2">
      <c r="A88" s="186" t="s">
        <v>104</v>
      </c>
      <c r="B88" s="187"/>
      <c r="C88" s="187"/>
      <c r="D88" s="187"/>
      <c r="E88" s="187"/>
      <c r="F88" s="187"/>
      <c r="G88" s="187"/>
      <c r="H88" s="188"/>
      <c r="I88" s="1">
        <v>81</v>
      </c>
      <c r="J88" s="6"/>
      <c r="K88" s="6"/>
    </row>
    <row r="89" spans="1:11" x14ac:dyDescent="0.2">
      <c r="A89" s="186" t="s">
        <v>105</v>
      </c>
      <c r="B89" s="187"/>
      <c r="C89" s="187"/>
      <c r="D89" s="187"/>
      <c r="E89" s="187"/>
      <c r="F89" s="187"/>
      <c r="G89" s="187"/>
      <c r="H89" s="188"/>
      <c r="I89" s="1">
        <v>82</v>
      </c>
      <c r="J89" s="6">
        <v>684725</v>
      </c>
      <c r="K89" s="6">
        <v>534725</v>
      </c>
    </row>
    <row r="90" spans="1:11" x14ac:dyDescent="0.2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114">
        <f>SUM(J91:J99)</f>
        <v>365042686</v>
      </c>
      <c r="K90" s="114">
        <f>SUM(K91:K99)</f>
        <v>506249229</v>
      </c>
    </row>
    <row r="91" spans="1:11" x14ac:dyDescent="0.2">
      <c r="A91" s="186" t="s">
        <v>106</v>
      </c>
      <c r="B91" s="187"/>
      <c r="C91" s="187"/>
      <c r="D91" s="187"/>
      <c r="E91" s="187"/>
      <c r="F91" s="187"/>
      <c r="G91" s="187"/>
      <c r="H91" s="188"/>
      <c r="I91" s="1">
        <v>84</v>
      </c>
      <c r="J91" s="6"/>
      <c r="K91" s="6"/>
    </row>
    <row r="92" spans="1:11" x14ac:dyDescent="0.2">
      <c r="A92" s="186" t="s">
        <v>208</v>
      </c>
      <c r="B92" s="187"/>
      <c r="C92" s="187"/>
      <c r="D92" s="187"/>
      <c r="E92" s="187"/>
      <c r="F92" s="187"/>
      <c r="G92" s="187"/>
      <c r="H92" s="188"/>
      <c r="I92" s="1">
        <v>85</v>
      </c>
      <c r="J92" s="6">
        <v>95833334</v>
      </c>
      <c r="K92" s="6">
        <v>1455436</v>
      </c>
    </row>
    <row r="93" spans="1:11" x14ac:dyDescent="0.2">
      <c r="A93" s="186" t="s">
        <v>0</v>
      </c>
      <c r="B93" s="187"/>
      <c r="C93" s="187"/>
      <c r="D93" s="187"/>
      <c r="E93" s="187"/>
      <c r="F93" s="187"/>
      <c r="G93" s="187"/>
      <c r="H93" s="188"/>
      <c r="I93" s="1">
        <v>86</v>
      </c>
      <c r="J93" s="6">
        <v>269209352</v>
      </c>
      <c r="K93" s="6">
        <v>504793793</v>
      </c>
    </row>
    <row r="94" spans="1:11" x14ac:dyDescent="0.2">
      <c r="A94" s="186" t="s">
        <v>209</v>
      </c>
      <c r="B94" s="187"/>
      <c r="C94" s="187"/>
      <c r="D94" s="187"/>
      <c r="E94" s="187"/>
      <c r="F94" s="187"/>
      <c r="G94" s="187"/>
      <c r="H94" s="188"/>
      <c r="I94" s="1">
        <v>87</v>
      </c>
      <c r="J94" s="6"/>
      <c r="K94" s="6"/>
    </row>
    <row r="95" spans="1:11" x14ac:dyDescent="0.2">
      <c r="A95" s="186" t="s">
        <v>210</v>
      </c>
      <c r="B95" s="187"/>
      <c r="C95" s="187"/>
      <c r="D95" s="187"/>
      <c r="E95" s="187"/>
      <c r="F95" s="187"/>
      <c r="G95" s="187"/>
      <c r="H95" s="188"/>
      <c r="I95" s="1">
        <v>88</v>
      </c>
      <c r="J95" s="6"/>
      <c r="K95" s="6"/>
    </row>
    <row r="96" spans="1:11" x14ac:dyDescent="0.2">
      <c r="A96" s="186" t="s">
        <v>211</v>
      </c>
      <c r="B96" s="187"/>
      <c r="C96" s="187"/>
      <c r="D96" s="187"/>
      <c r="E96" s="187"/>
      <c r="F96" s="187"/>
      <c r="G96" s="187"/>
      <c r="H96" s="188"/>
      <c r="I96" s="1">
        <v>89</v>
      </c>
      <c r="J96" s="6"/>
      <c r="K96" s="6"/>
    </row>
    <row r="97" spans="1:11" x14ac:dyDescent="0.2">
      <c r="A97" s="186" t="s">
        <v>70</v>
      </c>
      <c r="B97" s="187"/>
      <c r="C97" s="187"/>
      <c r="D97" s="187"/>
      <c r="E97" s="187"/>
      <c r="F97" s="187"/>
      <c r="G97" s="187"/>
      <c r="H97" s="188"/>
      <c r="I97" s="1">
        <v>90</v>
      </c>
      <c r="J97" s="6"/>
      <c r="K97" s="6"/>
    </row>
    <row r="98" spans="1:11" x14ac:dyDescent="0.2">
      <c r="A98" s="186" t="s">
        <v>68</v>
      </c>
      <c r="B98" s="187"/>
      <c r="C98" s="187"/>
      <c r="D98" s="187"/>
      <c r="E98" s="187"/>
      <c r="F98" s="187"/>
      <c r="G98" s="187"/>
      <c r="H98" s="188"/>
      <c r="I98" s="1">
        <v>91</v>
      </c>
      <c r="J98" s="6"/>
      <c r="K98" s="6"/>
    </row>
    <row r="99" spans="1:11" x14ac:dyDescent="0.2">
      <c r="A99" s="186" t="s">
        <v>69</v>
      </c>
      <c r="B99" s="187"/>
      <c r="C99" s="187"/>
      <c r="D99" s="187"/>
      <c r="E99" s="187"/>
      <c r="F99" s="187"/>
      <c r="G99" s="187"/>
      <c r="H99" s="188"/>
      <c r="I99" s="1">
        <v>92</v>
      </c>
      <c r="J99" s="6"/>
      <c r="K99" s="6"/>
    </row>
    <row r="100" spans="1:11" x14ac:dyDescent="0.2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114">
        <f>SUM(J101:J112)</f>
        <v>740933779</v>
      </c>
      <c r="K100" s="114">
        <f>SUM(K101:K112)</f>
        <v>683665343</v>
      </c>
    </row>
    <row r="101" spans="1:11" x14ac:dyDescent="0.2">
      <c r="A101" s="186" t="s">
        <v>106</v>
      </c>
      <c r="B101" s="187"/>
      <c r="C101" s="187"/>
      <c r="D101" s="187"/>
      <c r="E101" s="187"/>
      <c r="F101" s="187"/>
      <c r="G101" s="187"/>
      <c r="H101" s="188"/>
      <c r="I101" s="1">
        <v>94</v>
      </c>
      <c r="J101" s="6">
        <v>13783657</v>
      </c>
      <c r="K101" s="6">
        <v>10046595</v>
      </c>
    </row>
    <row r="102" spans="1:11" x14ac:dyDescent="0.2">
      <c r="A102" s="186" t="s">
        <v>208</v>
      </c>
      <c r="B102" s="187"/>
      <c r="C102" s="187"/>
      <c r="D102" s="187"/>
      <c r="E102" s="187"/>
      <c r="F102" s="187"/>
      <c r="G102" s="187"/>
      <c r="H102" s="188"/>
      <c r="I102" s="1">
        <v>95</v>
      </c>
      <c r="J102" s="6">
        <v>225163666</v>
      </c>
      <c r="K102" s="6">
        <v>182030213</v>
      </c>
    </row>
    <row r="103" spans="1:11" x14ac:dyDescent="0.2">
      <c r="A103" s="186" t="s">
        <v>0</v>
      </c>
      <c r="B103" s="187"/>
      <c r="C103" s="187"/>
      <c r="D103" s="187"/>
      <c r="E103" s="187"/>
      <c r="F103" s="187"/>
      <c r="G103" s="187"/>
      <c r="H103" s="188"/>
      <c r="I103" s="1">
        <v>96</v>
      </c>
      <c r="J103" s="6">
        <v>51925926</v>
      </c>
      <c r="K103" s="6">
        <v>126181973</v>
      </c>
    </row>
    <row r="104" spans="1:11" x14ac:dyDescent="0.2">
      <c r="A104" s="186" t="s">
        <v>209</v>
      </c>
      <c r="B104" s="187"/>
      <c r="C104" s="187"/>
      <c r="D104" s="187"/>
      <c r="E104" s="187"/>
      <c r="F104" s="187"/>
      <c r="G104" s="187"/>
      <c r="H104" s="188"/>
      <c r="I104" s="1">
        <v>97</v>
      </c>
      <c r="J104" s="6">
        <v>136962093</v>
      </c>
      <c r="K104" s="6">
        <v>78254196</v>
      </c>
    </row>
    <row r="105" spans="1:11" x14ac:dyDescent="0.2">
      <c r="A105" s="186" t="s">
        <v>210</v>
      </c>
      <c r="B105" s="187"/>
      <c r="C105" s="187"/>
      <c r="D105" s="187"/>
      <c r="E105" s="187"/>
      <c r="F105" s="187"/>
      <c r="G105" s="187"/>
      <c r="H105" s="188"/>
      <c r="I105" s="1">
        <v>98</v>
      </c>
      <c r="J105" s="6">
        <v>287685453</v>
      </c>
      <c r="K105" s="6">
        <v>263389849</v>
      </c>
    </row>
    <row r="106" spans="1:11" x14ac:dyDescent="0.2">
      <c r="A106" s="186" t="s">
        <v>211</v>
      </c>
      <c r="B106" s="187"/>
      <c r="C106" s="187"/>
      <c r="D106" s="187"/>
      <c r="E106" s="187"/>
      <c r="F106" s="187"/>
      <c r="G106" s="187"/>
      <c r="H106" s="188"/>
      <c r="I106" s="1">
        <v>99</v>
      </c>
      <c r="J106" s="6"/>
      <c r="K106" s="6"/>
    </row>
    <row r="107" spans="1:11" x14ac:dyDescent="0.2">
      <c r="A107" s="186" t="s">
        <v>70</v>
      </c>
      <c r="B107" s="187"/>
      <c r="C107" s="187"/>
      <c r="D107" s="187"/>
      <c r="E107" s="187"/>
      <c r="F107" s="187"/>
      <c r="G107" s="187"/>
      <c r="H107" s="188"/>
      <c r="I107" s="1">
        <v>100</v>
      </c>
      <c r="J107" s="6"/>
      <c r="K107" s="6"/>
    </row>
    <row r="108" spans="1:11" x14ac:dyDescent="0.2">
      <c r="A108" s="186" t="s">
        <v>71</v>
      </c>
      <c r="B108" s="187"/>
      <c r="C108" s="187"/>
      <c r="D108" s="187"/>
      <c r="E108" s="187"/>
      <c r="F108" s="187"/>
      <c r="G108" s="187"/>
      <c r="H108" s="188"/>
      <c r="I108" s="1">
        <v>101</v>
      </c>
      <c r="J108" s="6">
        <v>10757706</v>
      </c>
      <c r="K108" s="6">
        <v>10546374</v>
      </c>
    </row>
    <row r="109" spans="1:11" x14ac:dyDescent="0.2">
      <c r="A109" s="186" t="s">
        <v>72</v>
      </c>
      <c r="B109" s="187"/>
      <c r="C109" s="187"/>
      <c r="D109" s="187"/>
      <c r="E109" s="187"/>
      <c r="F109" s="187"/>
      <c r="G109" s="187"/>
      <c r="H109" s="188"/>
      <c r="I109" s="1">
        <v>102</v>
      </c>
      <c r="J109" s="6">
        <v>7658852</v>
      </c>
      <c r="K109" s="6">
        <v>7542590</v>
      </c>
    </row>
    <row r="110" spans="1:11" x14ac:dyDescent="0.2">
      <c r="A110" s="186" t="s">
        <v>75</v>
      </c>
      <c r="B110" s="187"/>
      <c r="C110" s="187"/>
      <c r="D110" s="187"/>
      <c r="E110" s="187"/>
      <c r="F110" s="187"/>
      <c r="G110" s="187"/>
      <c r="H110" s="188"/>
      <c r="I110" s="1">
        <v>103</v>
      </c>
      <c r="J110" s="6"/>
      <c r="K110" s="6"/>
    </row>
    <row r="111" spans="1:11" x14ac:dyDescent="0.2">
      <c r="A111" s="186" t="s">
        <v>73</v>
      </c>
      <c r="B111" s="187"/>
      <c r="C111" s="187"/>
      <c r="D111" s="187"/>
      <c r="E111" s="187"/>
      <c r="F111" s="187"/>
      <c r="G111" s="187"/>
      <c r="H111" s="188"/>
      <c r="I111" s="1">
        <v>104</v>
      </c>
      <c r="J111" s="6"/>
      <c r="K111" s="6"/>
    </row>
    <row r="112" spans="1:11" x14ac:dyDescent="0.2">
      <c r="A112" s="186" t="s">
        <v>74</v>
      </c>
      <c r="B112" s="187"/>
      <c r="C112" s="187"/>
      <c r="D112" s="187"/>
      <c r="E112" s="187"/>
      <c r="F112" s="187"/>
      <c r="G112" s="187"/>
      <c r="H112" s="188"/>
      <c r="I112" s="1">
        <v>105</v>
      </c>
      <c r="J112" s="6">
        <v>6996426</v>
      </c>
      <c r="K112" s="6">
        <v>5673553</v>
      </c>
    </row>
    <row r="113" spans="1:11" x14ac:dyDescent="0.2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116">
        <v>69248567</v>
      </c>
      <c r="K113" s="116">
        <v>67585225</v>
      </c>
    </row>
    <row r="114" spans="1:11" x14ac:dyDescent="0.2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114">
        <f>J69+J86+J90+J100+J113</f>
        <v>1234053689</v>
      </c>
      <c r="K114" s="114">
        <f>K69+K86+K90+K100+K113</f>
        <v>1169749785</v>
      </c>
    </row>
    <row r="115" spans="1:11" x14ac:dyDescent="0.2">
      <c r="A115" s="191" t="s">
        <v>37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7">
        <f>J67</f>
        <v>1335568822</v>
      </c>
      <c r="K115" s="7">
        <f>K67</f>
        <v>740969603</v>
      </c>
    </row>
    <row r="116" spans="1:11" x14ac:dyDescent="0.2">
      <c r="A116" s="194" t="s">
        <v>274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x14ac:dyDescent="0.2">
      <c r="A117" s="198" t="s">
        <v>151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x14ac:dyDescent="0.2">
      <c r="A118" s="186" t="s">
        <v>5</v>
      </c>
      <c r="B118" s="187"/>
      <c r="C118" s="187"/>
      <c r="D118" s="187"/>
      <c r="E118" s="187"/>
      <c r="F118" s="187"/>
      <c r="G118" s="187"/>
      <c r="H118" s="188"/>
      <c r="I118" s="1">
        <v>109</v>
      </c>
      <c r="J118" s="6"/>
      <c r="K118" s="6"/>
    </row>
    <row r="119" spans="1:11" x14ac:dyDescent="0.2">
      <c r="A119" s="205" t="s">
        <v>6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7"/>
      <c r="K119" s="7"/>
    </row>
    <row r="120" spans="1:11" x14ac:dyDescent="0.2">
      <c r="A120" s="208" t="s">
        <v>275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x14ac:dyDescent="0.2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86:K115 J7:K67 J70:K70">
      <formula1>0</formula1>
    </dataValidation>
  </dataValidations>
  <pageMargins left="1.04" right="0.75" top="1" bottom="1" header="0.5" footer="0.5"/>
  <pageSetup paperSize="9" scale="78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71"/>
  <sheetViews>
    <sheetView view="pageBreakPreview" zoomScaleNormal="100" workbookViewId="0">
      <selection activeCell="A3" sqref="A3:M3"/>
    </sheetView>
  </sheetViews>
  <sheetFormatPr defaultColWidth="9.140625" defaultRowHeight="12.75" x14ac:dyDescent="0.2"/>
  <cols>
    <col min="1" max="9" width="9.140625" style="48" customWidth="1"/>
    <col min="10" max="10" width="11" style="48" customWidth="1"/>
    <col min="11" max="12" width="10.85546875" style="48" customWidth="1"/>
    <col min="13" max="13" width="11" style="48" customWidth="1"/>
    <col min="14" max="14" width="11.140625" style="48" bestFit="1" customWidth="1"/>
    <col min="15" max="16384" width="9.140625" style="48"/>
  </cols>
  <sheetData>
    <row r="1" spans="1:13" ht="22.9" customHeight="1" x14ac:dyDescent="0.2">
      <c r="A1" s="223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5.6" customHeight="1" x14ac:dyDescent="0.2">
      <c r="A2" s="231" t="s">
        <v>307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6.899999999999999" customHeight="1" x14ac:dyDescent="0.2">
      <c r="A3" s="250" t="s">
        <v>300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 x14ac:dyDescent="0.2">
      <c r="A4" s="249" t="s">
        <v>39</v>
      </c>
      <c r="B4" s="249"/>
      <c r="C4" s="249"/>
      <c r="D4" s="249"/>
      <c r="E4" s="249"/>
      <c r="F4" s="249"/>
      <c r="G4" s="249"/>
      <c r="H4" s="249"/>
      <c r="I4" s="53" t="s">
        <v>244</v>
      </c>
      <c r="J4" s="248" t="s">
        <v>282</v>
      </c>
      <c r="K4" s="248"/>
      <c r="L4" s="248" t="s">
        <v>283</v>
      </c>
      <c r="M4" s="248"/>
    </row>
    <row r="5" spans="1:13" ht="22.5" x14ac:dyDescent="0.2">
      <c r="A5" s="249"/>
      <c r="B5" s="249"/>
      <c r="C5" s="249"/>
      <c r="D5" s="249"/>
      <c r="E5" s="249"/>
      <c r="F5" s="249"/>
      <c r="G5" s="249"/>
      <c r="H5" s="249"/>
      <c r="I5" s="53"/>
      <c r="J5" s="55" t="s">
        <v>278</v>
      </c>
      <c r="K5" s="55" t="s">
        <v>279</v>
      </c>
      <c r="L5" s="55" t="s">
        <v>278</v>
      </c>
      <c r="M5" s="55" t="s">
        <v>279</v>
      </c>
    </row>
    <row r="6" spans="1:13" x14ac:dyDescent="0.2">
      <c r="A6" s="248">
        <v>1</v>
      </c>
      <c r="B6" s="248"/>
      <c r="C6" s="248"/>
      <c r="D6" s="248"/>
      <c r="E6" s="248"/>
      <c r="F6" s="248"/>
      <c r="G6" s="248"/>
      <c r="H6" s="248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x14ac:dyDescent="0.2">
      <c r="A7" s="198" t="s">
        <v>20</v>
      </c>
      <c r="B7" s="199"/>
      <c r="C7" s="199"/>
      <c r="D7" s="199"/>
      <c r="E7" s="199"/>
      <c r="F7" s="199"/>
      <c r="G7" s="199"/>
      <c r="H7" s="218"/>
      <c r="I7" s="3">
        <v>111</v>
      </c>
      <c r="J7" s="115">
        <f>SUM(J8:J9)</f>
        <v>1925227744</v>
      </c>
      <c r="K7" s="115">
        <f>SUM(K8:K9)</f>
        <v>493431472</v>
      </c>
      <c r="L7" s="115">
        <f>SUM(L8:L9)</f>
        <v>1978711075</v>
      </c>
      <c r="M7" s="115">
        <f>SUM(M8:M9)</f>
        <v>547529193</v>
      </c>
    </row>
    <row r="8" spans="1:13" x14ac:dyDescent="0.2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6">
        <v>1845624359</v>
      </c>
      <c r="K8" s="6">
        <v>474551616</v>
      </c>
      <c r="L8" s="6">
        <v>1933400753</v>
      </c>
      <c r="M8" s="6">
        <v>536276038</v>
      </c>
    </row>
    <row r="9" spans="1:13" x14ac:dyDescent="0.2">
      <c r="A9" s="202" t="s">
        <v>79</v>
      </c>
      <c r="B9" s="203"/>
      <c r="C9" s="203"/>
      <c r="D9" s="203"/>
      <c r="E9" s="203"/>
      <c r="F9" s="203"/>
      <c r="G9" s="203"/>
      <c r="H9" s="204"/>
      <c r="I9" s="1">
        <v>113</v>
      </c>
      <c r="J9" s="6">
        <v>79603385</v>
      </c>
      <c r="K9" s="6">
        <v>18879856</v>
      </c>
      <c r="L9" s="6">
        <v>45310322</v>
      </c>
      <c r="M9" s="6">
        <v>11253155</v>
      </c>
    </row>
    <row r="10" spans="1:13" x14ac:dyDescent="0.2">
      <c r="A10" s="202" t="s">
        <v>9</v>
      </c>
      <c r="B10" s="203"/>
      <c r="C10" s="203"/>
      <c r="D10" s="203"/>
      <c r="E10" s="203"/>
      <c r="F10" s="203"/>
      <c r="G10" s="203"/>
      <c r="H10" s="204"/>
      <c r="I10" s="1">
        <v>114</v>
      </c>
      <c r="J10" s="114">
        <f>J11+J12+J16+J20+J21+J22+J25+J26</f>
        <v>1973822557</v>
      </c>
      <c r="K10" s="114">
        <f>K11+K12+K16+K20+K21+K22+K25+K26</f>
        <v>532344964</v>
      </c>
      <c r="L10" s="114">
        <f>L11+L12+L16+L20+L21+L22+L25+L26</f>
        <v>2084865668</v>
      </c>
      <c r="M10" s="114">
        <f>M11+M12+M16+M20+M21+M22+M25+M26</f>
        <v>555153927</v>
      </c>
    </row>
    <row r="11" spans="1:13" x14ac:dyDescent="0.2">
      <c r="A11" s="202" t="s">
        <v>80</v>
      </c>
      <c r="B11" s="203"/>
      <c r="C11" s="203"/>
      <c r="D11" s="203"/>
      <c r="E11" s="203"/>
      <c r="F11" s="203"/>
      <c r="G11" s="203"/>
      <c r="H11" s="204"/>
      <c r="I11" s="1">
        <v>115</v>
      </c>
      <c r="J11" s="6">
        <v>94926654</v>
      </c>
      <c r="K11" s="6">
        <v>-21112803</v>
      </c>
      <c r="L11" s="6">
        <v>14112997</v>
      </c>
      <c r="M11" s="6">
        <v>-15270283</v>
      </c>
    </row>
    <row r="12" spans="1:13" x14ac:dyDescent="0.2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114">
        <f>SUM(J13:J15)</f>
        <v>1520912450</v>
      </c>
      <c r="K12" s="114">
        <f>SUM(K13:K15)</f>
        <v>441240580</v>
      </c>
      <c r="L12" s="114">
        <f>SUM(L13:L15)</f>
        <v>1699859581</v>
      </c>
      <c r="M12" s="114">
        <f>SUM(M13:M15)</f>
        <v>468149969</v>
      </c>
    </row>
    <row r="13" spans="1:13" x14ac:dyDescent="0.2">
      <c r="A13" s="186" t="s">
        <v>120</v>
      </c>
      <c r="B13" s="187"/>
      <c r="C13" s="187"/>
      <c r="D13" s="187"/>
      <c r="E13" s="187"/>
      <c r="F13" s="187"/>
      <c r="G13" s="187"/>
      <c r="H13" s="188"/>
      <c r="I13" s="1">
        <v>117</v>
      </c>
      <c r="J13" s="6">
        <v>1439247783</v>
      </c>
      <c r="K13" s="6">
        <v>421118008</v>
      </c>
      <c r="L13" s="6">
        <v>1614691435</v>
      </c>
      <c r="M13" s="6">
        <v>448682342</v>
      </c>
    </row>
    <row r="14" spans="1:13" x14ac:dyDescent="0.2">
      <c r="A14" s="186" t="s">
        <v>121</v>
      </c>
      <c r="B14" s="187"/>
      <c r="C14" s="187"/>
      <c r="D14" s="187"/>
      <c r="E14" s="187"/>
      <c r="F14" s="187"/>
      <c r="G14" s="187"/>
      <c r="H14" s="188"/>
      <c r="I14" s="1">
        <v>118</v>
      </c>
      <c r="J14" s="6">
        <v>2679440</v>
      </c>
      <c r="K14" s="6">
        <v>328418</v>
      </c>
      <c r="L14" s="6">
        <v>1633614</v>
      </c>
      <c r="M14" s="6">
        <v>423384</v>
      </c>
    </row>
    <row r="15" spans="1:13" x14ac:dyDescent="0.2">
      <c r="A15" s="186" t="s">
        <v>41</v>
      </c>
      <c r="B15" s="187"/>
      <c r="C15" s="187"/>
      <c r="D15" s="187"/>
      <c r="E15" s="187"/>
      <c r="F15" s="187"/>
      <c r="G15" s="187"/>
      <c r="H15" s="188"/>
      <c r="I15" s="1">
        <v>119</v>
      </c>
      <c r="J15" s="6">
        <v>78985227</v>
      </c>
      <c r="K15" s="6">
        <v>19794154</v>
      </c>
      <c r="L15" s="6">
        <v>83534532</v>
      </c>
      <c r="M15" s="6">
        <v>19044243</v>
      </c>
    </row>
    <row r="16" spans="1:13" x14ac:dyDescent="0.2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114">
        <f t="shared" ref="J16:K16" si="0">J17+J18+J19</f>
        <v>185984975</v>
      </c>
      <c r="K16" s="114">
        <f t="shared" si="0"/>
        <v>46493135</v>
      </c>
      <c r="L16" s="114">
        <f>SUM(L17:L19)</f>
        <v>183878857</v>
      </c>
      <c r="M16" s="114">
        <f>SUM(M17:M19)</f>
        <v>46699923</v>
      </c>
    </row>
    <row r="17" spans="1:13" x14ac:dyDescent="0.2">
      <c r="A17" s="186" t="s">
        <v>42</v>
      </c>
      <c r="B17" s="187"/>
      <c r="C17" s="187"/>
      <c r="D17" s="187"/>
      <c r="E17" s="187"/>
      <c r="F17" s="187"/>
      <c r="G17" s="187"/>
      <c r="H17" s="188"/>
      <c r="I17" s="1">
        <v>121</v>
      </c>
      <c r="J17" s="6">
        <v>116164109</v>
      </c>
      <c r="K17" s="6">
        <v>29239275</v>
      </c>
      <c r="L17" s="6">
        <v>116549550</v>
      </c>
      <c r="M17" s="6">
        <v>29668506</v>
      </c>
    </row>
    <row r="18" spans="1:13" x14ac:dyDescent="0.2">
      <c r="A18" s="186" t="s">
        <v>43</v>
      </c>
      <c r="B18" s="187"/>
      <c r="C18" s="187"/>
      <c r="D18" s="187"/>
      <c r="E18" s="187"/>
      <c r="F18" s="187"/>
      <c r="G18" s="187"/>
      <c r="H18" s="188"/>
      <c r="I18" s="1">
        <v>122</v>
      </c>
      <c r="J18" s="6">
        <v>42627073</v>
      </c>
      <c r="K18" s="6">
        <v>10455603</v>
      </c>
      <c r="L18" s="6">
        <v>40437582</v>
      </c>
      <c r="M18" s="6">
        <v>10200982</v>
      </c>
    </row>
    <row r="19" spans="1:13" x14ac:dyDescent="0.2">
      <c r="A19" s="186" t="s">
        <v>44</v>
      </c>
      <c r="B19" s="187"/>
      <c r="C19" s="187"/>
      <c r="D19" s="187"/>
      <c r="E19" s="187"/>
      <c r="F19" s="187"/>
      <c r="G19" s="187"/>
      <c r="H19" s="188"/>
      <c r="I19" s="1">
        <v>123</v>
      </c>
      <c r="J19" s="6">
        <v>27193793</v>
      </c>
      <c r="K19" s="6">
        <v>6798257</v>
      </c>
      <c r="L19" s="6">
        <v>26891725</v>
      </c>
      <c r="M19" s="6">
        <v>6830435</v>
      </c>
    </row>
    <row r="20" spans="1:13" x14ac:dyDescent="0.2">
      <c r="A20" s="202" t="s">
        <v>81</v>
      </c>
      <c r="B20" s="203"/>
      <c r="C20" s="203"/>
      <c r="D20" s="203"/>
      <c r="E20" s="203"/>
      <c r="F20" s="203"/>
      <c r="G20" s="203"/>
      <c r="H20" s="204"/>
      <c r="I20" s="1">
        <v>124</v>
      </c>
      <c r="J20" s="116">
        <v>82244182</v>
      </c>
      <c r="K20" s="116">
        <v>21316349</v>
      </c>
      <c r="L20" s="116">
        <v>93817397</v>
      </c>
      <c r="M20" s="116">
        <v>23174856</v>
      </c>
    </row>
    <row r="21" spans="1:13" x14ac:dyDescent="0.2">
      <c r="A21" s="202" t="s">
        <v>82</v>
      </c>
      <c r="B21" s="203"/>
      <c r="C21" s="203"/>
      <c r="D21" s="203"/>
      <c r="E21" s="203"/>
      <c r="F21" s="203"/>
      <c r="G21" s="203"/>
      <c r="H21" s="204"/>
      <c r="I21" s="1">
        <v>125</v>
      </c>
      <c r="J21" s="116">
        <v>65869592</v>
      </c>
      <c r="K21" s="116">
        <v>23061138</v>
      </c>
      <c r="L21" s="116">
        <v>84056781</v>
      </c>
      <c r="M21" s="116">
        <v>23371984</v>
      </c>
    </row>
    <row r="22" spans="1:13" x14ac:dyDescent="0.2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114">
        <f>SUM(J23:J24)</f>
        <v>10044337</v>
      </c>
      <c r="K22" s="114">
        <f>SUM(K23:K24)</f>
        <v>7506198</v>
      </c>
      <c r="L22" s="114">
        <f>SUM(L23:L24)</f>
        <v>1125775</v>
      </c>
      <c r="M22" s="114">
        <f>SUM(M23:M24)</f>
        <v>1013198</v>
      </c>
    </row>
    <row r="23" spans="1:13" x14ac:dyDescent="0.2">
      <c r="A23" s="186" t="s">
        <v>111</v>
      </c>
      <c r="B23" s="187"/>
      <c r="C23" s="187"/>
      <c r="D23" s="187"/>
      <c r="E23" s="187"/>
      <c r="F23" s="187"/>
      <c r="G23" s="187"/>
      <c r="H23" s="188"/>
      <c r="I23" s="1">
        <v>127</v>
      </c>
      <c r="J23" s="6">
        <v>7509700</v>
      </c>
      <c r="K23" s="6">
        <v>4979352</v>
      </c>
      <c r="L23" s="6">
        <v>109952</v>
      </c>
      <c r="M23" s="6">
        <v>4642</v>
      </c>
    </row>
    <row r="24" spans="1:13" x14ac:dyDescent="0.2">
      <c r="A24" s="186" t="s">
        <v>112</v>
      </c>
      <c r="B24" s="187"/>
      <c r="C24" s="187"/>
      <c r="D24" s="187"/>
      <c r="E24" s="187"/>
      <c r="F24" s="187"/>
      <c r="G24" s="187"/>
      <c r="H24" s="188"/>
      <c r="I24" s="1">
        <v>128</v>
      </c>
      <c r="J24" s="6">
        <v>2534637</v>
      </c>
      <c r="K24" s="6">
        <v>2526846</v>
      </c>
      <c r="L24" s="6">
        <v>1015823</v>
      </c>
      <c r="M24" s="6">
        <v>1008556</v>
      </c>
    </row>
    <row r="25" spans="1:13" x14ac:dyDescent="0.2">
      <c r="A25" s="202" t="s">
        <v>83</v>
      </c>
      <c r="B25" s="203"/>
      <c r="C25" s="203"/>
      <c r="D25" s="203"/>
      <c r="E25" s="203"/>
      <c r="F25" s="203"/>
      <c r="G25" s="203"/>
      <c r="H25" s="204"/>
      <c r="I25" s="1">
        <v>129</v>
      </c>
      <c r="J25" s="116">
        <v>13840367</v>
      </c>
      <c r="K25" s="116">
        <v>13840367</v>
      </c>
      <c r="L25" s="116">
        <v>8014280</v>
      </c>
      <c r="M25" s="116">
        <v>8014280</v>
      </c>
    </row>
    <row r="26" spans="1:13" x14ac:dyDescent="0.2">
      <c r="A26" s="202" t="s">
        <v>35</v>
      </c>
      <c r="B26" s="203"/>
      <c r="C26" s="203"/>
      <c r="D26" s="203"/>
      <c r="E26" s="203"/>
      <c r="F26" s="203"/>
      <c r="G26" s="203"/>
      <c r="H26" s="204"/>
      <c r="I26" s="1">
        <v>130</v>
      </c>
      <c r="J26" s="6"/>
      <c r="K26" s="6"/>
      <c r="L26" s="6"/>
      <c r="M26" s="6"/>
    </row>
    <row r="27" spans="1:13" x14ac:dyDescent="0.2">
      <c r="A27" s="202" t="s">
        <v>178</v>
      </c>
      <c r="B27" s="203"/>
      <c r="C27" s="203"/>
      <c r="D27" s="203"/>
      <c r="E27" s="203"/>
      <c r="F27" s="203"/>
      <c r="G27" s="203"/>
      <c r="H27" s="204"/>
      <c r="I27" s="1">
        <v>131</v>
      </c>
      <c r="J27" s="114">
        <f>SUM(J28:J32)</f>
        <v>6851894</v>
      </c>
      <c r="K27" s="114">
        <f>SUM(K28:K32)</f>
        <v>505331</v>
      </c>
      <c r="L27" s="114">
        <f>SUM(L28:L32)</f>
        <v>17454876</v>
      </c>
      <c r="M27" s="114">
        <f>SUM(M28:M32)</f>
        <v>-2292440</v>
      </c>
    </row>
    <row r="28" spans="1:13" ht="22.15" customHeight="1" x14ac:dyDescent="0.2">
      <c r="A28" s="202" t="s">
        <v>192</v>
      </c>
      <c r="B28" s="203"/>
      <c r="C28" s="203"/>
      <c r="D28" s="203"/>
      <c r="E28" s="203"/>
      <c r="F28" s="203"/>
      <c r="G28" s="203"/>
      <c r="H28" s="204"/>
      <c r="I28" s="1">
        <v>132</v>
      </c>
      <c r="J28" s="6">
        <v>47496</v>
      </c>
      <c r="K28" s="6">
        <v>9997</v>
      </c>
      <c r="L28" s="6">
        <v>104092</v>
      </c>
      <c r="M28" s="6">
        <v>1510</v>
      </c>
    </row>
    <row r="29" spans="1:13" ht="21.6" customHeight="1" x14ac:dyDescent="0.2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6">
        <v>6804398</v>
      </c>
      <c r="K29" s="6">
        <v>495334</v>
      </c>
      <c r="L29" s="6">
        <v>17336282</v>
      </c>
      <c r="M29" s="6">
        <v>1094341</v>
      </c>
    </row>
    <row r="30" spans="1:13" ht="17.45" customHeight="1" x14ac:dyDescent="0.2">
      <c r="A30" s="202" t="s">
        <v>113</v>
      </c>
      <c r="B30" s="203"/>
      <c r="C30" s="203"/>
      <c r="D30" s="203"/>
      <c r="E30" s="203"/>
      <c r="F30" s="203"/>
      <c r="G30" s="203"/>
      <c r="H30" s="204"/>
      <c r="I30" s="1">
        <v>134</v>
      </c>
      <c r="J30" s="6"/>
      <c r="K30" s="6"/>
      <c r="L30" s="6"/>
      <c r="M30" s="6"/>
    </row>
    <row r="31" spans="1:13" x14ac:dyDescent="0.2">
      <c r="A31" s="202" t="s">
        <v>188</v>
      </c>
      <c r="B31" s="203"/>
      <c r="C31" s="203"/>
      <c r="D31" s="203"/>
      <c r="E31" s="203"/>
      <c r="F31" s="203"/>
      <c r="G31" s="203"/>
      <c r="H31" s="204"/>
      <c r="I31" s="1">
        <v>135</v>
      </c>
      <c r="J31" s="6"/>
      <c r="K31" s="6"/>
      <c r="L31" s="6"/>
      <c r="M31" s="6"/>
    </row>
    <row r="32" spans="1:13" x14ac:dyDescent="0.2">
      <c r="A32" s="202" t="s">
        <v>114</v>
      </c>
      <c r="B32" s="203"/>
      <c r="C32" s="203"/>
      <c r="D32" s="203"/>
      <c r="E32" s="203"/>
      <c r="F32" s="203"/>
      <c r="G32" s="203"/>
      <c r="H32" s="204"/>
      <c r="I32" s="1">
        <v>136</v>
      </c>
      <c r="J32" s="6"/>
      <c r="K32" s="6"/>
      <c r="L32" s="6">
        <v>14502</v>
      </c>
      <c r="M32" s="6">
        <v>-3388291</v>
      </c>
    </row>
    <row r="33" spans="1:14" x14ac:dyDescent="0.2">
      <c r="A33" s="202" t="s">
        <v>179</v>
      </c>
      <c r="B33" s="203"/>
      <c r="C33" s="203"/>
      <c r="D33" s="203"/>
      <c r="E33" s="203"/>
      <c r="F33" s="203"/>
      <c r="G33" s="203"/>
      <c r="H33" s="204"/>
      <c r="I33" s="1">
        <v>137</v>
      </c>
      <c r="J33" s="114">
        <f>SUM(J34:J37)</f>
        <v>45567480</v>
      </c>
      <c r="K33" s="114">
        <f>SUM(K34:K37)</f>
        <v>19198338</v>
      </c>
      <c r="L33" s="114">
        <f>SUM(L34:L37)</f>
        <v>58124848</v>
      </c>
      <c r="M33" s="114">
        <f>SUM(M34:M37)</f>
        <v>17429023</v>
      </c>
    </row>
    <row r="34" spans="1:14" ht="18.600000000000001" customHeight="1" x14ac:dyDescent="0.2">
      <c r="A34" s="202" t="s">
        <v>46</v>
      </c>
      <c r="B34" s="203"/>
      <c r="C34" s="203"/>
      <c r="D34" s="203"/>
      <c r="E34" s="203"/>
      <c r="F34" s="203"/>
      <c r="G34" s="203"/>
      <c r="H34" s="204"/>
      <c r="I34" s="1">
        <v>138</v>
      </c>
      <c r="J34" s="6">
        <v>508944</v>
      </c>
      <c r="K34" s="6">
        <v>127284</v>
      </c>
      <c r="L34" s="6">
        <v>328759</v>
      </c>
      <c r="M34" s="6">
        <v>77536</v>
      </c>
    </row>
    <row r="35" spans="1:14" ht="22.15" customHeight="1" x14ac:dyDescent="0.2">
      <c r="A35" s="202" t="s">
        <v>45</v>
      </c>
      <c r="B35" s="203"/>
      <c r="C35" s="203"/>
      <c r="D35" s="203"/>
      <c r="E35" s="203"/>
      <c r="F35" s="203"/>
      <c r="G35" s="203"/>
      <c r="H35" s="204"/>
      <c r="I35" s="1">
        <v>139</v>
      </c>
      <c r="J35" s="6">
        <v>45058536</v>
      </c>
      <c r="K35" s="6">
        <v>19071054</v>
      </c>
      <c r="L35" s="6">
        <v>53976430</v>
      </c>
      <c r="M35" s="6">
        <v>15296583</v>
      </c>
    </row>
    <row r="36" spans="1:14" ht="16.899999999999999" customHeight="1" x14ac:dyDescent="0.2">
      <c r="A36" s="202" t="s">
        <v>189</v>
      </c>
      <c r="B36" s="203"/>
      <c r="C36" s="203"/>
      <c r="D36" s="203"/>
      <c r="E36" s="203"/>
      <c r="F36" s="203"/>
      <c r="G36" s="203"/>
      <c r="H36" s="204"/>
      <c r="I36" s="1">
        <v>140</v>
      </c>
      <c r="J36" s="6"/>
      <c r="K36" s="6"/>
      <c r="L36" s="6"/>
      <c r="M36" s="6"/>
    </row>
    <row r="37" spans="1:14" x14ac:dyDescent="0.2">
      <c r="A37" s="202" t="s">
        <v>47</v>
      </c>
      <c r="B37" s="203"/>
      <c r="C37" s="203"/>
      <c r="D37" s="203"/>
      <c r="E37" s="203"/>
      <c r="F37" s="203"/>
      <c r="G37" s="203"/>
      <c r="H37" s="204"/>
      <c r="I37" s="1">
        <v>141</v>
      </c>
      <c r="J37" s="6"/>
      <c r="K37" s="6"/>
      <c r="L37" s="6">
        <v>3819659</v>
      </c>
      <c r="M37" s="6">
        <v>2054904</v>
      </c>
    </row>
    <row r="38" spans="1:14" x14ac:dyDescent="0.2">
      <c r="A38" s="202" t="s">
        <v>160</v>
      </c>
      <c r="B38" s="203"/>
      <c r="C38" s="203"/>
      <c r="D38" s="203"/>
      <c r="E38" s="203"/>
      <c r="F38" s="203"/>
      <c r="G38" s="203"/>
      <c r="H38" s="204"/>
      <c r="I38" s="1">
        <v>142</v>
      </c>
      <c r="J38" s="6"/>
      <c r="K38" s="6"/>
      <c r="L38" s="6"/>
      <c r="M38" s="6"/>
    </row>
    <row r="39" spans="1:14" x14ac:dyDescent="0.2">
      <c r="A39" s="202" t="s">
        <v>161</v>
      </c>
      <c r="B39" s="203"/>
      <c r="C39" s="203"/>
      <c r="D39" s="203"/>
      <c r="E39" s="203"/>
      <c r="F39" s="203"/>
      <c r="G39" s="203"/>
      <c r="H39" s="204"/>
      <c r="I39" s="1">
        <v>143</v>
      </c>
      <c r="J39" s="6"/>
      <c r="K39" s="6"/>
      <c r="L39" s="6"/>
      <c r="M39" s="6"/>
    </row>
    <row r="40" spans="1:14" x14ac:dyDescent="0.2">
      <c r="A40" s="202" t="s">
        <v>190</v>
      </c>
      <c r="B40" s="203"/>
      <c r="C40" s="203"/>
      <c r="D40" s="203"/>
      <c r="E40" s="203"/>
      <c r="F40" s="203"/>
      <c r="G40" s="203"/>
      <c r="H40" s="204"/>
      <c r="I40" s="1">
        <v>144</v>
      </c>
      <c r="J40" s="6"/>
      <c r="K40" s="6"/>
      <c r="L40" s="6"/>
      <c r="M40" s="6"/>
    </row>
    <row r="41" spans="1:14" x14ac:dyDescent="0.2">
      <c r="A41" s="202" t="s">
        <v>191</v>
      </c>
      <c r="B41" s="203"/>
      <c r="C41" s="203"/>
      <c r="D41" s="203"/>
      <c r="E41" s="203"/>
      <c r="F41" s="203"/>
      <c r="G41" s="203"/>
      <c r="H41" s="204"/>
      <c r="I41" s="1">
        <v>145</v>
      </c>
      <c r="J41" s="6"/>
      <c r="K41" s="6"/>
      <c r="L41" s="6"/>
      <c r="M41" s="6"/>
    </row>
    <row r="42" spans="1:14" x14ac:dyDescent="0.2">
      <c r="A42" s="202" t="s">
        <v>180</v>
      </c>
      <c r="B42" s="203"/>
      <c r="C42" s="203"/>
      <c r="D42" s="203"/>
      <c r="E42" s="203"/>
      <c r="F42" s="203"/>
      <c r="G42" s="203"/>
      <c r="H42" s="204"/>
      <c r="I42" s="1">
        <v>146</v>
      </c>
      <c r="J42" s="114">
        <f>J7+J27+J38+J40</f>
        <v>1932079638</v>
      </c>
      <c r="K42" s="114">
        <f>K7+K27+K38+K40</f>
        <v>493936803</v>
      </c>
      <c r="L42" s="114">
        <f>L7+L27+L38+L40</f>
        <v>1996165951</v>
      </c>
      <c r="M42" s="114">
        <f>M7+M27+M38+M40</f>
        <v>545236753</v>
      </c>
      <c r="N42" s="123"/>
    </row>
    <row r="43" spans="1:14" x14ac:dyDescent="0.2">
      <c r="A43" s="202" t="s">
        <v>181</v>
      </c>
      <c r="B43" s="203"/>
      <c r="C43" s="203"/>
      <c r="D43" s="203"/>
      <c r="E43" s="203"/>
      <c r="F43" s="203"/>
      <c r="G43" s="203"/>
      <c r="H43" s="204"/>
      <c r="I43" s="1">
        <v>147</v>
      </c>
      <c r="J43" s="114">
        <f>J10+J33+J39+J41</f>
        <v>2019390037</v>
      </c>
      <c r="K43" s="114">
        <f>K10+K33+K39+K41</f>
        <v>551543302</v>
      </c>
      <c r="L43" s="114">
        <f>L10+L33+L39+L41</f>
        <v>2142990516</v>
      </c>
      <c r="M43" s="114">
        <f>M10+M33+M39+M41</f>
        <v>572582950</v>
      </c>
      <c r="N43" s="123"/>
    </row>
    <row r="44" spans="1:14" x14ac:dyDescent="0.2">
      <c r="A44" s="202" t="s">
        <v>201</v>
      </c>
      <c r="B44" s="203"/>
      <c r="C44" s="203"/>
      <c r="D44" s="203"/>
      <c r="E44" s="203"/>
      <c r="F44" s="203"/>
      <c r="G44" s="203"/>
      <c r="H44" s="204"/>
      <c r="I44" s="1">
        <v>148</v>
      </c>
      <c r="J44" s="114">
        <f>J42-J43</f>
        <v>-87310399</v>
      </c>
      <c r="K44" s="114">
        <f>K42-K43</f>
        <v>-57606499</v>
      </c>
      <c r="L44" s="114">
        <f>L42-L43</f>
        <v>-146824565</v>
      </c>
      <c r="M44" s="114">
        <f>M42-M43</f>
        <v>-27346197</v>
      </c>
      <c r="N44" s="123"/>
    </row>
    <row r="45" spans="1:14" x14ac:dyDescent="0.2">
      <c r="A45" s="210" t="s">
        <v>183</v>
      </c>
      <c r="B45" s="211"/>
      <c r="C45" s="211"/>
      <c r="D45" s="211"/>
      <c r="E45" s="211"/>
      <c r="F45" s="211"/>
      <c r="G45" s="211"/>
      <c r="H45" s="212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</row>
    <row r="46" spans="1:14" x14ac:dyDescent="0.2">
      <c r="A46" s="210" t="s">
        <v>184</v>
      </c>
      <c r="B46" s="211"/>
      <c r="C46" s="211"/>
      <c r="D46" s="211"/>
      <c r="E46" s="211"/>
      <c r="F46" s="211"/>
      <c r="G46" s="211"/>
      <c r="H46" s="212"/>
      <c r="I46" s="1">
        <v>150</v>
      </c>
      <c r="J46" s="49">
        <f>IF(J43&gt;J42,J43-J42,0)</f>
        <v>87310399</v>
      </c>
      <c r="K46" s="49">
        <f>IF(K43&gt;K42,K43-K42,0)</f>
        <v>57606499</v>
      </c>
      <c r="L46" s="49">
        <f>IF(L43&gt;L42,L43-L42,0)</f>
        <v>146824565</v>
      </c>
      <c r="M46" s="49">
        <f>IF(M43&gt;M42,M43-M42,0)</f>
        <v>27346197</v>
      </c>
    </row>
    <row r="47" spans="1:14" x14ac:dyDescent="0.2">
      <c r="A47" s="202" t="s">
        <v>182</v>
      </c>
      <c r="B47" s="203"/>
      <c r="C47" s="203"/>
      <c r="D47" s="203"/>
      <c r="E47" s="203"/>
      <c r="F47" s="203"/>
      <c r="G47" s="203"/>
      <c r="H47" s="204"/>
      <c r="I47" s="1">
        <v>151</v>
      </c>
      <c r="J47" s="6"/>
      <c r="K47" s="6"/>
      <c r="L47" s="6"/>
      <c r="M47" s="6"/>
    </row>
    <row r="48" spans="1:14" x14ac:dyDescent="0.2">
      <c r="A48" s="202" t="s">
        <v>202</v>
      </c>
      <c r="B48" s="203"/>
      <c r="C48" s="203"/>
      <c r="D48" s="203"/>
      <c r="E48" s="203"/>
      <c r="F48" s="203"/>
      <c r="G48" s="203"/>
      <c r="H48" s="204"/>
      <c r="I48" s="1">
        <v>152</v>
      </c>
      <c r="J48" s="114">
        <f>J44-J47</f>
        <v>-87310399</v>
      </c>
      <c r="K48" s="114">
        <f>K44-K47</f>
        <v>-57606499</v>
      </c>
      <c r="L48" s="114">
        <f>L44-L47</f>
        <v>-146824565</v>
      </c>
      <c r="M48" s="114">
        <f>M44-M47</f>
        <v>-27346197</v>
      </c>
    </row>
    <row r="49" spans="1:13" x14ac:dyDescent="0.2">
      <c r="A49" s="210" t="s">
        <v>157</v>
      </c>
      <c r="B49" s="211"/>
      <c r="C49" s="211"/>
      <c r="D49" s="211"/>
      <c r="E49" s="211"/>
      <c r="F49" s="211"/>
      <c r="G49" s="211"/>
      <c r="H49" s="212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</row>
    <row r="50" spans="1:13" x14ac:dyDescent="0.2">
      <c r="A50" s="245" t="s">
        <v>185</v>
      </c>
      <c r="B50" s="246"/>
      <c r="C50" s="246"/>
      <c r="D50" s="246"/>
      <c r="E50" s="246"/>
      <c r="F50" s="246"/>
      <c r="G50" s="246"/>
      <c r="H50" s="247"/>
      <c r="I50" s="4">
        <v>154</v>
      </c>
      <c r="J50" s="56">
        <f>IF(J48&lt;0,-J48,0)</f>
        <v>87310399</v>
      </c>
      <c r="K50" s="56">
        <f>IF(K48&lt;0,-K48,0)</f>
        <v>57606499</v>
      </c>
      <c r="L50" s="56">
        <f>IF(L48&lt;0,-L48,0)</f>
        <v>146824565</v>
      </c>
      <c r="M50" s="56">
        <f>IF(M48&lt;0,-M48,0)</f>
        <v>27346197</v>
      </c>
    </row>
    <row r="51" spans="1:13" ht="12.75" customHeight="1" x14ac:dyDescent="0.2">
      <c r="A51" s="194" t="s">
        <v>276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244"/>
    </row>
    <row r="52" spans="1:13" ht="12.75" customHeight="1" x14ac:dyDescent="0.2">
      <c r="A52" s="198" t="s">
        <v>152</v>
      </c>
      <c r="B52" s="199"/>
      <c r="C52" s="199"/>
      <c r="D52" s="199"/>
      <c r="E52" s="199"/>
      <c r="F52" s="199"/>
      <c r="G52" s="199"/>
      <c r="H52" s="199"/>
      <c r="I52" s="50"/>
      <c r="J52" s="50"/>
      <c r="K52" s="50"/>
      <c r="L52" s="50"/>
      <c r="M52" s="119"/>
    </row>
    <row r="53" spans="1:13" x14ac:dyDescent="0.2">
      <c r="A53" s="241" t="s">
        <v>199</v>
      </c>
      <c r="B53" s="242"/>
      <c r="C53" s="242"/>
      <c r="D53" s="242"/>
      <c r="E53" s="242"/>
      <c r="F53" s="242"/>
      <c r="G53" s="242"/>
      <c r="H53" s="243"/>
      <c r="I53" s="1">
        <v>155</v>
      </c>
      <c r="J53" s="6"/>
      <c r="K53" s="6"/>
      <c r="L53" s="6"/>
      <c r="M53" s="6"/>
    </row>
    <row r="54" spans="1:13" x14ac:dyDescent="0.2">
      <c r="A54" s="241" t="s">
        <v>200</v>
      </c>
      <c r="B54" s="242"/>
      <c r="C54" s="242"/>
      <c r="D54" s="242"/>
      <c r="E54" s="242"/>
      <c r="F54" s="242"/>
      <c r="G54" s="242"/>
      <c r="H54" s="243"/>
      <c r="I54" s="1">
        <v>156</v>
      </c>
      <c r="J54" s="7"/>
      <c r="K54" s="7"/>
      <c r="L54" s="7"/>
      <c r="M54" s="7"/>
    </row>
    <row r="55" spans="1:13" ht="12.75" customHeight="1" x14ac:dyDescent="0.2">
      <c r="A55" s="194" t="s">
        <v>154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244"/>
    </row>
    <row r="56" spans="1:13" x14ac:dyDescent="0.2">
      <c r="A56" s="198" t="s">
        <v>169</v>
      </c>
      <c r="B56" s="199"/>
      <c r="C56" s="199"/>
      <c r="D56" s="199"/>
      <c r="E56" s="199"/>
      <c r="F56" s="199"/>
      <c r="G56" s="199"/>
      <c r="H56" s="218"/>
      <c r="I56" s="8">
        <v>157</v>
      </c>
      <c r="J56" s="117">
        <f>J48</f>
        <v>-87310399</v>
      </c>
      <c r="K56" s="117">
        <f>K48</f>
        <v>-57606499</v>
      </c>
      <c r="L56" s="117">
        <f>L48</f>
        <v>-146824565</v>
      </c>
      <c r="M56" s="117">
        <f>M48</f>
        <v>-27346197</v>
      </c>
    </row>
    <row r="57" spans="1:13" x14ac:dyDescent="0.2">
      <c r="A57" s="202" t="s">
        <v>186</v>
      </c>
      <c r="B57" s="203"/>
      <c r="C57" s="203"/>
      <c r="D57" s="203"/>
      <c r="E57" s="203"/>
      <c r="F57" s="203"/>
      <c r="G57" s="203"/>
      <c r="H57" s="204"/>
      <c r="I57" s="1">
        <v>158</v>
      </c>
      <c r="J57" s="114">
        <f>SUM(J58:J64)</f>
        <v>0</v>
      </c>
      <c r="K57" s="114">
        <f>SUM(K58:K64)</f>
        <v>0</v>
      </c>
      <c r="L57" s="114">
        <f>SUM(L58:L64)</f>
        <v>0</v>
      </c>
      <c r="M57" s="114">
        <f>SUM(M58:M64)</f>
        <v>0</v>
      </c>
    </row>
    <row r="58" spans="1:13" ht="15.6" customHeight="1" x14ac:dyDescent="0.2">
      <c r="A58" s="202" t="s">
        <v>193</v>
      </c>
      <c r="B58" s="203"/>
      <c r="C58" s="203"/>
      <c r="D58" s="203"/>
      <c r="E58" s="203"/>
      <c r="F58" s="203"/>
      <c r="G58" s="203"/>
      <c r="H58" s="204"/>
      <c r="I58" s="1">
        <v>159</v>
      </c>
      <c r="J58" s="6"/>
      <c r="K58" s="6"/>
      <c r="L58" s="6"/>
      <c r="M58" s="6"/>
    </row>
    <row r="59" spans="1:13" ht="20.45" customHeight="1" x14ac:dyDescent="0.2">
      <c r="A59" s="202" t="s">
        <v>194</v>
      </c>
      <c r="B59" s="203"/>
      <c r="C59" s="203"/>
      <c r="D59" s="203"/>
      <c r="E59" s="203"/>
      <c r="F59" s="203"/>
      <c r="G59" s="203"/>
      <c r="H59" s="204"/>
      <c r="I59" s="1">
        <v>160</v>
      </c>
      <c r="J59" s="6"/>
      <c r="K59" s="6"/>
      <c r="L59" s="6"/>
      <c r="M59" s="6"/>
    </row>
    <row r="60" spans="1:13" ht="21" customHeight="1" x14ac:dyDescent="0.2">
      <c r="A60" s="202" t="s">
        <v>30</v>
      </c>
      <c r="B60" s="203"/>
      <c r="C60" s="203"/>
      <c r="D60" s="203"/>
      <c r="E60" s="203"/>
      <c r="F60" s="203"/>
      <c r="G60" s="203"/>
      <c r="H60" s="204"/>
      <c r="I60" s="1">
        <v>161</v>
      </c>
      <c r="J60" s="6"/>
      <c r="K60" s="6"/>
      <c r="L60" s="6"/>
      <c r="M60" s="6"/>
    </row>
    <row r="61" spans="1:13" x14ac:dyDescent="0.2">
      <c r="A61" s="202" t="s">
        <v>195</v>
      </c>
      <c r="B61" s="203"/>
      <c r="C61" s="203"/>
      <c r="D61" s="203"/>
      <c r="E61" s="203"/>
      <c r="F61" s="203"/>
      <c r="G61" s="203"/>
      <c r="H61" s="204"/>
      <c r="I61" s="1">
        <v>162</v>
      </c>
      <c r="J61" s="6"/>
      <c r="K61" s="6"/>
      <c r="L61" s="6"/>
      <c r="M61" s="6"/>
    </row>
    <row r="62" spans="1:13" x14ac:dyDescent="0.2">
      <c r="A62" s="202" t="s">
        <v>196</v>
      </c>
      <c r="B62" s="203"/>
      <c r="C62" s="203"/>
      <c r="D62" s="203"/>
      <c r="E62" s="203"/>
      <c r="F62" s="203"/>
      <c r="G62" s="203"/>
      <c r="H62" s="204"/>
      <c r="I62" s="1">
        <v>163</v>
      </c>
      <c r="J62" s="6"/>
      <c r="K62" s="6"/>
      <c r="L62" s="6"/>
      <c r="M62" s="6"/>
    </row>
    <row r="63" spans="1:13" x14ac:dyDescent="0.2">
      <c r="A63" s="202" t="s">
        <v>197</v>
      </c>
      <c r="B63" s="203"/>
      <c r="C63" s="203"/>
      <c r="D63" s="203"/>
      <c r="E63" s="203"/>
      <c r="F63" s="203"/>
      <c r="G63" s="203"/>
      <c r="H63" s="204"/>
      <c r="I63" s="1">
        <v>164</v>
      </c>
      <c r="J63" s="6"/>
      <c r="K63" s="6"/>
      <c r="L63" s="6"/>
      <c r="M63" s="6"/>
    </row>
    <row r="64" spans="1:13" x14ac:dyDescent="0.2">
      <c r="A64" s="202" t="s">
        <v>198</v>
      </c>
      <c r="B64" s="203"/>
      <c r="C64" s="203"/>
      <c r="D64" s="203"/>
      <c r="E64" s="203"/>
      <c r="F64" s="203"/>
      <c r="G64" s="203"/>
      <c r="H64" s="204"/>
      <c r="I64" s="1">
        <v>165</v>
      </c>
      <c r="J64" s="6"/>
      <c r="K64" s="6"/>
      <c r="L64" s="6"/>
      <c r="M64" s="6"/>
    </row>
    <row r="65" spans="1:13" x14ac:dyDescent="0.2">
      <c r="A65" s="202" t="s">
        <v>187</v>
      </c>
      <c r="B65" s="203"/>
      <c r="C65" s="203"/>
      <c r="D65" s="203"/>
      <c r="E65" s="203"/>
      <c r="F65" s="203"/>
      <c r="G65" s="203"/>
      <c r="H65" s="204"/>
      <c r="I65" s="1">
        <v>166</v>
      </c>
      <c r="J65" s="6"/>
      <c r="K65" s="6"/>
      <c r="L65" s="6"/>
      <c r="M65" s="6"/>
    </row>
    <row r="66" spans="1:13" ht="21.6" customHeight="1" x14ac:dyDescent="0.2">
      <c r="A66" s="202" t="s">
        <v>158</v>
      </c>
      <c r="B66" s="203"/>
      <c r="C66" s="203"/>
      <c r="D66" s="203"/>
      <c r="E66" s="203"/>
      <c r="F66" s="203"/>
      <c r="G66" s="203"/>
      <c r="H66" s="204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x14ac:dyDescent="0.2">
      <c r="A67" s="202" t="s">
        <v>159</v>
      </c>
      <c r="B67" s="203"/>
      <c r="C67" s="203"/>
      <c r="D67" s="203"/>
      <c r="E67" s="203"/>
      <c r="F67" s="203"/>
      <c r="G67" s="203"/>
      <c r="H67" s="204"/>
      <c r="I67" s="1">
        <v>168</v>
      </c>
      <c r="J67" s="118">
        <f>J56+J66</f>
        <v>-87310399</v>
      </c>
      <c r="K67" s="118">
        <f>K56+K66</f>
        <v>-57606499</v>
      </c>
      <c r="L67" s="118">
        <f>L56+L66</f>
        <v>-146824565</v>
      </c>
      <c r="M67" s="118">
        <f>M56+M66</f>
        <v>-27346197</v>
      </c>
    </row>
    <row r="68" spans="1:13" ht="12.75" customHeight="1" x14ac:dyDescent="0.2">
      <c r="A68" s="235" t="s">
        <v>277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7"/>
    </row>
    <row r="69" spans="1:13" ht="12.75" customHeight="1" x14ac:dyDescent="0.2">
      <c r="A69" s="238" t="s">
        <v>153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40"/>
    </row>
    <row r="70" spans="1:13" x14ac:dyDescent="0.2">
      <c r="A70" s="241" t="s">
        <v>199</v>
      </c>
      <c r="B70" s="242"/>
      <c r="C70" s="242"/>
      <c r="D70" s="242"/>
      <c r="E70" s="242"/>
      <c r="F70" s="242"/>
      <c r="G70" s="242"/>
      <c r="H70" s="243"/>
      <c r="I70" s="1">
        <v>169</v>
      </c>
      <c r="J70" s="6"/>
      <c r="K70" s="6"/>
      <c r="L70" s="6"/>
      <c r="M70" s="6"/>
    </row>
    <row r="71" spans="1:13" x14ac:dyDescent="0.2">
      <c r="A71" s="232" t="s">
        <v>200</v>
      </c>
      <c r="B71" s="233"/>
      <c r="C71" s="233"/>
      <c r="D71" s="233"/>
      <c r="E71" s="233"/>
      <c r="F71" s="233"/>
      <c r="G71" s="233"/>
      <c r="H71" s="234"/>
      <c r="I71" s="4">
        <v>170</v>
      </c>
      <c r="J71" s="7"/>
      <c r="K71" s="7"/>
      <c r="L71" s="7"/>
      <c r="M71" s="7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M3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L46 M12:M31 M33:M46">
      <formula1>0</formula1>
    </dataValidation>
  </dataValidations>
  <pageMargins left="0.74803149606299213" right="0.23622047244094491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Normal="100" workbookViewId="0">
      <selection activeCell="A2" sqref="A2:K2"/>
    </sheetView>
  </sheetViews>
  <sheetFormatPr defaultColWidth="9.140625" defaultRowHeight="12.75" x14ac:dyDescent="0.2"/>
  <cols>
    <col min="1" max="5" width="9.140625" style="48"/>
    <col min="6" max="6" width="7.28515625" style="48" customWidth="1"/>
    <col min="7" max="7" width="9.140625" style="48"/>
    <col min="8" max="8" width="5.7109375" style="48" customWidth="1"/>
    <col min="9" max="9" width="8" style="48" customWidth="1"/>
    <col min="10" max="10" width="11.85546875" style="48" customWidth="1"/>
    <col min="11" max="11" width="13.28515625" style="48" customWidth="1"/>
    <col min="12" max="12" width="11.5703125" style="48" customWidth="1"/>
    <col min="13" max="13" width="11" style="48" bestFit="1" customWidth="1"/>
    <col min="14" max="16384" width="9.140625" style="48"/>
  </cols>
  <sheetData>
    <row r="1" spans="1:11" ht="22.9" customHeight="1" x14ac:dyDescent="0.2">
      <c r="A1" s="259" t="s">
        <v>162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22.15" customHeight="1" x14ac:dyDescent="0.2">
      <c r="A2" s="260" t="s">
        <v>307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5.75" x14ac:dyDescent="0.2">
      <c r="A3" s="258" t="s">
        <v>300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23.25" x14ac:dyDescent="0.2">
      <c r="A4" s="261" t="s">
        <v>39</v>
      </c>
      <c r="B4" s="261"/>
      <c r="C4" s="261"/>
      <c r="D4" s="261"/>
      <c r="E4" s="261"/>
      <c r="F4" s="261"/>
      <c r="G4" s="261"/>
      <c r="H4" s="261"/>
      <c r="I4" s="58" t="s">
        <v>244</v>
      </c>
      <c r="J4" s="59" t="s">
        <v>282</v>
      </c>
      <c r="K4" s="59" t="s">
        <v>283</v>
      </c>
    </row>
    <row r="5" spans="1:11" x14ac:dyDescent="0.2">
      <c r="A5" s="257">
        <v>1</v>
      </c>
      <c r="B5" s="257"/>
      <c r="C5" s="257"/>
      <c r="D5" s="257"/>
      <c r="E5" s="257"/>
      <c r="F5" s="257"/>
      <c r="G5" s="257"/>
      <c r="H5" s="257"/>
      <c r="I5" s="62">
        <v>2</v>
      </c>
      <c r="J5" s="63" t="s">
        <v>247</v>
      </c>
      <c r="K5" s="63" t="s">
        <v>248</v>
      </c>
    </row>
    <row r="6" spans="1:11" x14ac:dyDescent="0.2">
      <c r="A6" s="194" t="s">
        <v>130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x14ac:dyDescent="0.2">
      <c r="A7" s="186" t="s">
        <v>164</v>
      </c>
      <c r="B7" s="187"/>
      <c r="C7" s="187"/>
      <c r="D7" s="187"/>
      <c r="E7" s="187"/>
      <c r="F7" s="187"/>
      <c r="G7" s="187"/>
      <c r="H7" s="187"/>
      <c r="I7" s="1">
        <v>1</v>
      </c>
      <c r="J7" s="6">
        <v>1995150376</v>
      </c>
      <c r="K7" s="6">
        <v>1946951251</v>
      </c>
    </row>
    <row r="8" spans="1:11" x14ac:dyDescent="0.2">
      <c r="A8" s="186" t="s">
        <v>93</v>
      </c>
      <c r="B8" s="187"/>
      <c r="C8" s="187"/>
      <c r="D8" s="187"/>
      <c r="E8" s="187"/>
      <c r="F8" s="187"/>
      <c r="G8" s="187"/>
      <c r="H8" s="187"/>
      <c r="I8" s="1">
        <v>2</v>
      </c>
      <c r="J8" s="6"/>
      <c r="K8" s="6"/>
    </row>
    <row r="9" spans="1:11" x14ac:dyDescent="0.2">
      <c r="A9" s="186" t="s">
        <v>94</v>
      </c>
      <c r="B9" s="187"/>
      <c r="C9" s="187"/>
      <c r="D9" s="187"/>
      <c r="E9" s="187"/>
      <c r="F9" s="187"/>
      <c r="G9" s="187"/>
      <c r="H9" s="187"/>
      <c r="I9" s="1">
        <v>3</v>
      </c>
      <c r="J9" s="6">
        <v>6914953</v>
      </c>
      <c r="K9" s="6">
        <v>27446652</v>
      </c>
    </row>
    <row r="10" spans="1:11" x14ac:dyDescent="0.2">
      <c r="A10" s="186" t="s">
        <v>95</v>
      </c>
      <c r="B10" s="187"/>
      <c r="C10" s="187"/>
      <c r="D10" s="187"/>
      <c r="E10" s="187"/>
      <c r="F10" s="187"/>
      <c r="G10" s="187"/>
      <c r="H10" s="187"/>
      <c r="I10" s="1">
        <v>4</v>
      </c>
      <c r="J10" s="6">
        <v>220528428</v>
      </c>
      <c r="K10" s="6">
        <v>289835029</v>
      </c>
    </row>
    <row r="11" spans="1:11" x14ac:dyDescent="0.2">
      <c r="A11" s="186" t="s">
        <v>96</v>
      </c>
      <c r="B11" s="187"/>
      <c r="C11" s="187"/>
      <c r="D11" s="187"/>
      <c r="E11" s="187"/>
      <c r="F11" s="187"/>
      <c r="G11" s="187"/>
      <c r="H11" s="187"/>
      <c r="I11" s="1">
        <v>5</v>
      </c>
      <c r="J11" s="6">
        <v>770643</v>
      </c>
      <c r="K11" s="6">
        <v>1260859</v>
      </c>
    </row>
    <row r="12" spans="1:11" x14ac:dyDescent="0.2">
      <c r="A12" s="202" t="s">
        <v>163</v>
      </c>
      <c r="B12" s="203"/>
      <c r="C12" s="203"/>
      <c r="D12" s="203"/>
      <c r="E12" s="203"/>
      <c r="F12" s="203"/>
      <c r="G12" s="203"/>
      <c r="H12" s="203"/>
      <c r="I12" s="1">
        <v>6</v>
      </c>
      <c r="J12" s="114">
        <f>SUM(J7:J11)</f>
        <v>2223364400</v>
      </c>
      <c r="K12" s="114">
        <f>SUM(K7:K11)</f>
        <v>2265493791</v>
      </c>
    </row>
    <row r="13" spans="1:11" x14ac:dyDescent="0.2">
      <c r="A13" s="186" t="s">
        <v>97</v>
      </c>
      <c r="B13" s="187"/>
      <c r="C13" s="187"/>
      <c r="D13" s="187"/>
      <c r="E13" s="187"/>
      <c r="F13" s="187"/>
      <c r="G13" s="187"/>
      <c r="H13" s="187"/>
      <c r="I13" s="1">
        <v>7</v>
      </c>
      <c r="J13" s="6">
        <v>2069461529</v>
      </c>
      <c r="K13" s="6">
        <v>2054120083</v>
      </c>
    </row>
    <row r="14" spans="1:11" x14ac:dyDescent="0.2">
      <c r="A14" s="186" t="s">
        <v>98</v>
      </c>
      <c r="B14" s="187"/>
      <c r="C14" s="187"/>
      <c r="D14" s="187"/>
      <c r="E14" s="187"/>
      <c r="F14" s="187"/>
      <c r="G14" s="187"/>
      <c r="H14" s="187"/>
      <c r="I14" s="1">
        <v>8</v>
      </c>
      <c r="J14" s="6">
        <v>202096547</v>
      </c>
      <c r="K14" s="6">
        <v>206512274</v>
      </c>
    </row>
    <row r="15" spans="1:11" x14ac:dyDescent="0.2">
      <c r="A15" s="186" t="s">
        <v>99</v>
      </c>
      <c r="B15" s="187"/>
      <c r="C15" s="187"/>
      <c r="D15" s="187"/>
      <c r="E15" s="187"/>
      <c r="F15" s="187"/>
      <c r="G15" s="187"/>
      <c r="H15" s="187"/>
      <c r="I15" s="1">
        <v>9</v>
      </c>
      <c r="J15" s="6">
        <v>12211710</v>
      </c>
      <c r="K15" s="6">
        <v>12749291</v>
      </c>
    </row>
    <row r="16" spans="1:11" x14ac:dyDescent="0.2">
      <c r="A16" s="186" t="s">
        <v>100</v>
      </c>
      <c r="B16" s="187"/>
      <c r="C16" s="187"/>
      <c r="D16" s="187"/>
      <c r="E16" s="187"/>
      <c r="F16" s="187"/>
      <c r="G16" s="187"/>
      <c r="H16" s="187"/>
      <c r="I16" s="1">
        <v>10</v>
      </c>
      <c r="J16" s="6">
        <v>46054098</v>
      </c>
      <c r="K16" s="6">
        <v>41838198</v>
      </c>
    </row>
    <row r="17" spans="1:11" x14ac:dyDescent="0.2">
      <c r="A17" s="186" t="s">
        <v>101</v>
      </c>
      <c r="B17" s="187"/>
      <c r="C17" s="187"/>
      <c r="D17" s="187"/>
      <c r="E17" s="187"/>
      <c r="F17" s="187"/>
      <c r="G17" s="187"/>
      <c r="H17" s="187"/>
      <c r="I17" s="1">
        <v>11</v>
      </c>
      <c r="J17" s="6">
        <v>45857144</v>
      </c>
      <c r="K17" s="6">
        <v>43834953</v>
      </c>
    </row>
    <row r="18" spans="1:11" x14ac:dyDescent="0.2">
      <c r="A18" s="186" t="s">
        <v>102</v>
      </c>
      <c r="B18" s="187"/>
      <c r="C18" s="187"/>
      <c r="D18" s="187"/>
      <c r="E18" s="187"/>
      <c r="F18" s="187"/>
      <c r="G18" s="187"/>
      <c r="H18" s="187"/>
      <c r="I18" s="1">
        <v>12</v>
      </c>
      <c r="J18" s="6">
        <v>7138931</v>
      </c>
      <c r="K18" s="6">
        <v>12261696</v>
      </c>
    </row>
    <row r="19" spans="1:11" x14ac:dyDescent="0.2">
      <c r="A19" s="202" t="s">
        <v>32</v>
      </c>
      <c r="B19" s="203"/>
      <c r="C19" s="203"/>
      <c r="D19" s="203"/>
      <c r="E19" s="203"/>
      <c r="F19" s="203"/>
      <c r="G19" s="203"/>
      <c r="H19" s="203"/>
      <c r="I19" s="1">
        <v>13</v>
      </c>
      <c r="J19" s="114">
        <f>SUM(J13:J18)</f>
        <v>2382819959</v>
      </c>
      <c r="K19" s="114">
        <f>SUM(K13:K18)</f>
        <v>2371316495</v>
      </c>
    </row>
    <row r="20" spans="1:11" ht="24.6" customHeight="1" x14ac:dyDescent="0.2">
      <c r="A20" s="202" t="s">
        <v>84</v>
      </c>
      <c r="B20" s="255"/>
      <c r="C20" s="255"/>
      <c r="D20" s="255"/>
      <c r="E20" s="255"/>
      <c r="F20" s="255"/>
      <c r="G20" s="255"/>
      <c r="H20" s="256"/>
      <c r="I20" s="1">
        <v>14</v>
      </c>
      <c r="J20" s="114">
        <f>IF(J12&gt;J19,J12-J19,0)</f>
        <v>0</v>
      </c>
      <c r="K20" s="114">
        <f>IF(K12&gt;K19,K12-K19,0)</f>
        <v>0</v>
      </c>
    </row>
    <row r="21" spans="1:11" ht="23.45" customHeight="1" x14ac:dyDescent="0.2">
      <c r="A21" s="213" t="s">
        <v>85</v>
      </c>
      <c r="B21" s="253"/>
      <c r="C21" s="253"/>
      <c r="D21" s="253"/>
      <c r="E21" s="253"/>
      <c r="F21" s="253"/>
      <c r="G21" s="253"/>
      <c r="H21" s="254"/>
      <c r="I21" s="1">
        <v>15</v>
      </c>
      <c r="J21" s="114">
        <f>IF(J19&gt;J12,J19-J12,0)</f>
        <v>159455559</v>
      </c>
      <c r="K21" s="114">
        <f>IF(K19&gt;K12,K19-K12,0)</f>
        <v>105822704</v>
      </c>
    </row>
    <row r="22" spans="1:11" x14ac:dyDescent="0.2">
      <c r="A22" s="194" t="s">
        <v>131</v>
      </c>
      <c r="B22" s="195"/>
      <c r="C22" s="195"/>
      <c r="D22" s="195"/>
      <c r="E22" s="195"/>
      <c r="F22" s="195"/>
      <c r="G22" s="195"/>
      <c r="H22" s="195"/>
      <c r="I22" s="251"/>
      <c r="J22" s="251"/>
      <c r="K22" s="252"/>
    </row>
    <row r="23" spans="1:11" x14ac:dyDescent="0.2">
      <c r="A23" s="186" t="s">
        <v>136</v>
      </c>
      <c r="B23" s="187"/>
      <c r="C23" s="187"/>
      <c r="D23" s="187"/>
      <c r="E23" s="187"/>
      <c r="F23" s="187"/>
      <c r="G23" s="187"/>
      <c r="H23" s="187"/>
      <c r="I23" s="1">
        <v>16</v>
      </c>
      <c r="J23" s="6">
        <v>1728206</v>
      </c>
      <c r="K23" s="6">
        <v>6095570</v>
      </c>
    </row>
    <row r="24" spans="1:11" x14ac:dyDescent="0.2">
      <c r="A24" s="186" t="s">
        <v>137</v>
      </c>
      <c r="B24" s="187"/>
      <c r="C24" s="187"/>
      <c r="D24" s="187"/>
      <c r="E24" s="187"/>
      <c r="F24" s="187"/>
      <c r="G24" s="187"/>
      <c r="H24" s="187"/>
      <c r="I24" s="1">
        <v>17</v>
      </c>
      <c r="J24" s="6"/>
      <c r="K24" s="6"/>
    </row>
    <row r="25" spans="1:11" x14ac:dyDescent="0.2">
      <c r="A25" s="186" t="s">
        <v>284</v>
      </c>
      <c r="B25" s="187"/>
      <c r="C25" s="187"/>
      <c r="D25" s="187"/>
      <c r="E25" s="187"/>
      <c r="F25" s="187"/>
      <c r="G25" s="187"/>
      <c r="H25" s="187"/>
      <c r="I25" s="1">
        <v>18</v>
      </c>
      <c r="J25" s="6"/>
      <c r="K25" s="6"/>
    </row>
    <row r="26" spans="1:11" x14ac:dyDescent="0.2">
      <c r="A26" s="186" t="s">
        <v>285</v>
      </c>
      <c r="B26" s="187"/>
      <c r="C26" s="187"/>
      <c r="D26" s="187"/>
      <c r="E26" s="187"/>
      <c r="F26" s="187"/>
      <c r="G26" s="187"/>
      <c r="H26" s="187"/>
      <c r="I26" s="1">
        <v>19</v>
      </c>
      <c r="J26" s="6"/>
      <c r="K26" s="6"/>
    </row>
    <row r="27" spans="1:11" x14ac:dyDescent="0.2">
      <c r="A27" s="186" t="s">
        <v>138</v>
      </c>
      <c r="B27" s="187"/>
      <c r="C27" s="187"/>
      <c r="D27" s="187"/>
      <c r="E27" s="187"/>
      <c r="F27" s="187"/>
      <c r="G27" s="187"/>
      <c r="H27" s="187"/>
      <c r="I27" s="1">
        <v>20</v>
      </c>
      <c r="J27" s="6"/>
      <c r="K27" s="6"/>
    </row>
    <row r="28" spans="1:11" x14ac:dyDescent="0.2">
      <c r="A28" s="202" t="s">
        <v>90</v>
      </c>
      <c r="B28" s="203"/>
      <c r="C28" s="203"/>
      <c r="D28" s="203"/>
      <c r="E28" s="203"/>
      <c r="F28" s="203"/>
      <c r="G28" s="203"/>
      <c r="H28" s="203"/>
      <c r="I28" s="1">
        <v>21</v>
      </c>
      <c r="J28" s="114">
        <f>SUM(J23:J27)</f>
        <v>1728206</v>
      </c>
      <c r="K28" s="114">
        <f>SUM(K23:K27)</f>
        <v>6095570</v>
      </c>
    </row>
    <row r="29" spans="1:11" x14ac:dyDescent="0.2">
      <c r="A29" s="186" t="s">
        <v>2</v>
      </c>
      <c r="B29" s="187"/>
      <c r="C29" s="187"/>
      <c r="D29" s="187"/>
      <c r="E29" s="187"/>
      <c r="F29" s="187"/>
      <c r="G29" s="187"/>
      <c r="H29" s="187"/>
      <c r="I29" s="1">
        <v>22</v>
      </c>
      <c r="J29" s="6">
        <v>106342374</v>
      </c>
      <c r="K29" s="6">
        <v>93268403</v>
      </c>
    </row>
    <row r="30" spans="1:11" x14ac:dyDescent="0.2">
      <c r="A30" s="186" t="s">
        <v>3</v>
      </c>
      <c r="B30" s="187"/>
      <c r="C30" s="187"/>
      <c r="D30" s="187"/>
      <c r="E30" s="187"/>
      <c r="F30" s="187"/>
      <c r="G30" s="187"/>
      <c r="H30" s="187"/>
      <c r="I30" s="1">
        <v>23</v>
      </c>
      <c r="J30" s="6"/>
      <c r="K30" s="6">
        <v>11600</v>
      </c>
    </row>
    <row r="31" spans="1:11" x14ac:dyDescent="0.2">
      <c r="A31" s="186" t="s">
        <v>4</v>
      </c>
      <c r="B31" s="187"/>
      <c r="C31" s="187"/>
      <c r="D31" s="187"/>
      <c r="E31" s="187"/>
      <c r="F31" s="187"/>
      <c r="G31" s="187"/>
      <c r="H31" s="187"/>
      <c r="I31" s="1">
        <v>24</v>
      </c>
      <c r="J31" s="6"/>
      <c r="K31" s="6"/>
    </row>
    <row r="32" spans="1:11" x14ac:dyDescent="0.2">
      <c r="A32" s="202" t="s">
        <v>33</v>
      </c>
      <c r="B32" s="203"/>
      <c r="C32" s="203"/>
      <c r="D32" s="203"/>
      <c r="E32" s="203"/>
      <c r="F32" s="203"/>
      <c r="G32" s="203"/>
      <c r="H32" s="203"/>
      <c r="I32" s="1">
        <v>25</v>
      </c>
      <c r="J32" s="114">
        <f>SUM(J29:J31)</f>
        <v>106342374</v>
      </c>
      <c r="K32" s="114">
        <f>SUM(K29:K31)</f>
        <v>93280003</v>
      </c>
    </row>
    <row r="33" spans="1:11" ht="25.9" customHeight="1" x14ac:dyDescent="0.2">
      <c r="A33" s="202" t="s">
        <v>86</v>
      </c>
      <c r="B33" s="203"/>
      <c r="C33" s="203"/>
      <c r="D33" s="203"/>
      <c r="E33" s="203"/>
      <c r="F33" s="203"/>
      <c r="G33" s="203"/>
      <c r="H33" s="203"/>
      <c r="I33" s="1">
        <v>26</v>
      </c>
      <c r="J33" s="114">
        <f>IF(J28&gt;J32,J28-J32,0)</f>
        <v>0</v>
      </c>
      <c r="K33" s="114">
        <f>IF(K28&gt;K32,K28-K32,0)</f>
        <v>0</v>
      </c>
    </row>
    <row r="34" spans="1:11" ht="22.9" customHeight="1" x14ac:dyDescent="0.2">
      <c r="A34" s="202" t="s">
        <v>87</v>
      </c>
      <c r="B34" s="203"/>
      <c r="C34" s="203"/>
      <c r="D34" s="203"/>
      <c r="E34" s="203"/>
      <c r="F34" s="203"/>
      <c r="G34" s="203"/>
      <c r="H34" s="203"/>
      <c r="I34" s="1">
        <v>27</v>
      </c>
      <c r="J34" s="114">
        <f>IF(J32&gt;J28,J32-J28,0)</f>
        <v>104614168</v>
      </c>
      <c r="K34" s="114">
        <f>IF(K32&gt;K28,K32-K28,0)</f>
        <v>87184433</v>
      </c>
    </row>
    <row r="35" spans="1:11" x14ac:dyDescent="0.2">
      <c r="A35" s="194" t="s">
        <v>132</v>
      </c>
      <c r="B35" s="195"/>
      <c r="C35" s="195"/>
      <c r="D35" s="195"/>
      <c r="E35" s="195"/>
      <c r="F35" s="195"/>
      <c r="G35" s="195"/>
      <c r="H35" s="195"/>
      <c r="I35" s="251">
        <v>0</v>
      </c>
      <c r="J35" s="251"/>
      <c r="K35" s="252"/>
    </row>
    <row r="36" spans="1:11" x14ac:dyDescent="0.2">
      <c r="A36" s="186" t="s">
        <v>144</v>
      </c>
      <c r="B36" s="187"/>
      <c r="C36" s="187"/>
      <c r="D36" s="187"/>
      <c r="E36" s="187"/>
      <c r="F36" s="187"/>
      <c r="G36" s="187"/>
      <c r="H36" s="187"/>
      <c r="I36" s="1">
        <v>28</v>
      </c>
      <c r="J36" s="6"/>
      <c r="K36" s="6"/>
    </row>
    <row r="37" spans="1:11" x14ac:dyDescent="0.2">
      <c r="A37" s="186" t="s">
        <v>23</v>
      </c>
      <c r="B37" s="187"/>
      <c r="C37" s="187"/>
      <c r="D37" s="187"/>
      <c r="E37" s="187"/>
      <c r="F37" s="187"/>
      <c r="G37" s="187"/>
      <c r="H37" s="187"/>
      <c r="I37" s="1">
        <v>29</v>
      </c>
      <c r="J37" s="6">
        <v>536934785</v>
      </c>
      <c r="K37" s="6">
        <v>383093302</v>
      </c>
    </row>
    <row r="38" spans="1:11" x14ac:dyDescent="0.2">
      <c r="A38" s="186" t="s">
        <v>24</v>
      </c>
      <c r="B38" s="187"/>
      <c r="C38" s="187"/>
      <c r="D38" s="187"/>
      <c r="E38" s="187"/>
      <c r="F38" s="187"/>
      <c r="G38" s="187"/>
      <c r="H38" s="187"/>
      <c r="I38" s="1">
        <v>30</v>
      </c>
      <c r="J38" s="6"/>
      <c r="K38" s="6">
        <v>32620660</v>
      </c>
    </row>
    <row r="39" spans="1:11" x14ac:dyDescent="0.2">
      <c r="A39" s="202" t="s">
        <v>34</v>
      </c>
      <c r="B39" s="203"/>
      <c r="C39" s="203"/>
      <c r="D39" s="203"/>
      <c r="E39" s="203"/>
      <c r="F39" s="203"/>
      <c r="G39" s="203"/>
      <c r="H39" s="203"/>
      <c r="I39" s="1">
        <v>31</v>
      </c>
      <c r="J39" s="114">
        <f>SUM(J36:J38)</f>
        <v>536934785</v>
      </c>
      <c r="K39" s="114">
        <f>SUM(K36:K38)</f>
        <v>415713962</v>
      </c>
    </row>
    <row r="40" spans="1:11" x14ac:dyDescent="0.2">
      <c r="A40" s="186" t="s">
        <v>25</v>
      </c>
      <c r="B40" s="187"/>
      <c r="C40" s="187"/>
      <c r="D40" s="187"/>
      <c r="E40" s="187"/>
      <c r="F40" s="187"/>
      <c r="G40" s="187"/>
      <c r="H40" s="187"/>
      <c r="I40" s="1">
        <v>32</v>
      </c>
      <c r="J40" s="6">
        <v>257941089</v>
      </c>
      <c r="K40" s="6">
        <v>213914164</v>
      </c>
    </row>
    <row r="41" spans="1:11" x14ac:dyDescent="0.2">
      <c r="A41" s="186" t="s">
        <v>26</v>
      </c>
      <c r="B41" s="187"/>
      <c r="C41" s="187"/>
      <c r="D41" s="187"/>
      <c r="E41" s="187"/>
      <c r="F41" s="187"/>
      <c r="G41" s="187"/>
      <c r="H41" s="187"/>
      <c r="I41" s="1">
        <v>33</v>
      </c>
      <c r="J41" s="6"/>
      <c r="K41" s="6"/>
    </row>
    <row r="42" spans="1:11" x14ac:dyDescent="0.2">
      <c r="A42" s="186" t="s">
        <v>27</v>
      </c>
      <c r="B42" s="187"/>
      <c r="C42" s="187"/>
      <c r="D42" s="187"/>
      <c r="E42" s="187"/>
      <c r="F42" s="187"/>
      <c r="G42" s="187"/>
      <c r="H42" s="187"/>
      <c r="I42" s="1">
        <v>34</v>
      </c>
      <c r="J42" s="6"/>
      <c r="K42" s="6"/>
    </row>
    <row r="43" spans="1:11" x14ac:dyDescent="0.2">
      <c r="A43" s="186" t="s">
        <v>28</v>
      </c>
      <c r="B43" s="187"/>
      <c r="C43" s="187"/>
      <c r="D43" s="187"/>
      <c r="E43" s="187"/>
      <c r="F43" s="187"/>
      <c r="G43" s="187"/>
      <c r="H43" s="187"/>
      <c r="I43" s="1">
        <v>35</v>
      </c>
      <c r="J43" s="6"/>
      <c r="K43" s="6"/>
    </row>
    <row r="44" spans="1:11" x14ac:dyDescent="0.2">
      <c r="A44" s="186" t="s">
        <v>29</v>
      </c>
      <c r="B44" s="187"/>
      <c r="C44" s="187"/>
      <c r="D44" s="187"/>
      <c r="E44" s="187"/>
      <c r="F44" s="187"/>
      <c r="G44" s="187"/>
      <c r="H44" s="187"/>
      <c r="I44" s="1">
        <v>36</v>
      </c>
      <c r="J44" s="6"/>
      <c r="K44" s="6">
        <v>4744578</v>
      </c>
    </row>
    <row r="45" spans="1:11" x14ac:dyDescent="0.2">
      <c r="A45" s="202" t="s">
        <v>122</v>
      </c>
      <c r="B45" s="203"/>
      <c r="C45" s="203"/>
      <c r="D45" s="203"/>
      <c r="E45" s="203"/>
      <c r="F45" s="203"/>
      <c r="G45" s="203"/>
      <c r="H45" s="203"/>
      <c r="I45" s="1">
        <v>37</v>
      </c>
      <c r="J45" s="114">
        <f>SUM(J40:J44)</f>
        <v>257941089</v>
      </c>
      <c r="K45" s="114">
        <f>SUM(K40:K44)</f>
        <v>218658742</v>
      </c>
    </row>
    <row r="46" spans="1:11" ht="21.6" customHeight="1" x14ac:dyDescent="0.2">
      <c r="A46" s="202" t="s">
        <v>134</v>
      </c>
      <c r="B46" s="203"/>
      <c r="C46" s="203"/>
      <c r="D46" s="203"/>
      <c r="E46" s="203"/>
      <c r="F46" s="203"/>
      <c r="G46" s="203"/>
      <c r="H46" s="203"/>
      <c r="I46" s="1">
        <v>38</v>
      </c>
      <c r="J46" s="114">
        <f>IF(J39&gt;J45,J39-J45,0)</f>
        <v>278993696</v>
      </c>
      <c r="K46" s="114">
        <f>IF(K39&gt;K45,K39-K45,0)</f>
        <v>197055220</v>
      </c>
    </row>
    <row r="47" spans="1:11" ht="21" customHeight="1" x14ac:dyDescent="0.2">
      <c r="A47" s="202" t="s">
        <v>135</v>
      </c>
      <c r="B47" s="203"/>
      <c r="C47" s="203"/>
      <c r="D47" s="203"/>
      <c r="E47" s="203"/>
      <c r="F47" s="203"/>
      <c r="G47" s="203"/>
      <c r="H47" s="203"/>
      <c r="I47" s="1">
        <v>39</v>
      </c>
      <c r="J47" s="114">
        <f>IF(J45&gt;J39,J45-J39,0)</f>
        <v>0</v>
      </c>
      <c r="K47" s="114">
        <f>IF(K45&gt;K39,K45-K39,0)</f>
        <v>0</v>
      </c>
    </row>
    <row r="48" spans="1:11" x14ac:dyDescent="0.2">
      <c r="A48" s="202" t="s">
        <v>123</v>
      </c>
      <c r="B48" s="203"/>
      <c r="C48" s="203"/>
      <c r="D48" s="203"/>
      <c r="E48" s="203"/>
      <c r="F48" s="203"/>
      <c r="G48" s="203"/>
      <c r="H48" s="203"/>
      <c r="I48" s="1">
        <v>40</v>
      </c>
      <c r="J48" s="114">
        <f>IF(J20-J21+J33-J34+J46-J47&gt;0,J20-J21+J33-J34+J46-J47,0)</f>
        <v>14923969</v>
      </c>
      <c r="K48" s="114">
        <f>IF(K20-K21+K33-K34+K46-K47&gt;0,K20-K21+K33-K34+K46-K47,0)</f>
        <v>4048083</v>
      </c>
    </row>
    <row r="49" spans="1:11" x14ac:dyDescent="0.2">
      <c r="A49" s="202" t="s">
        <v>12</v>
      </c>
      <c r="B49" s="203"/>
      <c r="C49" s="203"/>
      <c r="D49" s="203"/>
      <c r="E49" s="203"/>
      <c r="F49" s="203"/>
      <c r="G49" s="203"/>
      <c r="H49" s="203"/>
      <c r="I49" s="1">
        <v>41</v>
      </c>
      <c r="J49" s="114">
        <f>IF(J21-J20+J34-J33+J47-J46&gt;0,J21-J20+J34-J33+J47-J46,0)</f>
        <v>0</v>
      </c>
      <c r="K49" s="114">
        <f>IF(K21-K20+K34-K33+K47-K46&gt;0,K21-K20+K34-K33+K47-K46,0)</f>
        <v>0</v>
      </c>
    </row>
    <row r="50" spans="1:11" x14ac:dyDescent="0.2">
      <c r="A50" s="202" t="s">
        <v>133</v>
      </c>
      <c r="B50" s="203"/>
      <c r="C50" s="203"/>
      <c r="D50" s="203"/>
      <c r="E50" s="203"/>
      <c r="F50" s="203"/>
      <c r="G50" s="203"/>
      <c r="H50" s="203"/>
      <c r="I50" s="1">
        <v>42</v>
      </c>
      <c r="J50" s="6">
        <v>8420649</v>
      </c>
      <c r="K50" s="6">
        <v>23344618</v>
      </c>
    </row>
    <row r="51" spans="1:11" x14ac:dyDescent="0.2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6">
        <f>J48</f>
        <v>14923969</v>
      </c>
      <c r="K51" s="6">
        <f>K48</f>
        <v>4048083</v>
      </c>
    </row>
    <row r="52" spans="1:11" x14ac:dyDescent="0.2">
      <c r="A52" s="202" t="s">
        <v>146</v>
      </c>
      <c r="B52" s="203"/>
      <c r="C52" s="203"/>
      <c r="D52" s="203"/>
      <c r="E52" s="203"/>
      <c r="F52" s="203"/>
      <c r="G52" s="203"/>
      <c r="H52" s="203"/>
      <c r="I52" s="1">
        <v>44</v>
      </c>
      <c r="J52" s="6"/>
      <c r="K52" s="6"/>
    </row>
    <row r="53" spans="1:11" x14ac:dyDescent="0.2">
      <c r="A53" s="213" t="s">
        <v>147</v>
      </c>
      <c r="B53" s="214"/>
      <c r="C53" s="214"/>
      <c r="D53" s="214"/>
      <c r="E53" s="214"/>
      <c r="F53" s="214"/>
      <c r="G53" s="214"/>
      <c r="H53" s="214"/>
      <c r="I53" s="4">
        <v>45</v>
      </c>
      <c r="J53" s="56">
        <f>J50+J51-J52</f>
        <v>23344618</v>
      </c>
      <c r="K53" s="56">
        <f>K50+K51-K52</f>
        <v>27392701</v>
      </c>
    </row>
    <row r="54" spans="1:11" x14ac:dyDescent="0.2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7:K11 J36:K38 J29:K31 J40:K44 J13:K18 J23:K27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9:K39 J12:K12 J28:K28 J19:K22 J32:K35 J45:K49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6"/>
  <sheetViews>
    <sheetView view="pageBreakPreview" zoomScaleNormal="100" workbookViewId="0">
      <selection activeCell="A3" sqref="A3:K3"/>
    </sheetView>
  </sheetViews>
  <sheetFormatPr defaultColWidth="9.140625" defaultRowHeight="12.75" x14ac:dyDescent="0.2"/>
  <cols>
    <col min="1" max="1" width="9.140625" style="65" customWidth="1"/>
    <col min="2" max="2" width="7.140625" style="65" customWidth="1"/>
    <col min="3" max="3" width="7.5703125" style="65" customWidth="1"/>
    <col min="4" max="4" width="6.5703125" style="65" customWidth="1"/>
    <col min="5" max="5" width="10.140625" style="65" bestFit="1" customWidth="1"/>
    <col min="6" max="6" width="6.85546875" style="65" customWidth="1"/>
    <col min="7" max="7" width="5.28515625" style="65" customWidth="1"/>
    <col min="8" max="8" width="8" style="65" customWidth="1"/>
    <col min="9" max="9" width="7.28515625" style="65" customWidth="1"/>
    <col min="10" max="10" width="9.85546875" style="65" customWidth="1"/>
    <col min="11" max="11" width="10.28515625" style="65" customWidth="1"/>
    <col min="12" max="16384" width="9.140625" style="65"/>
  </cols>
  <sheetData>
    <row r="1" spans="1:12" ht="34.9" customHeight="1" x14ac:dyDescent="0.2">
      <c r="A1" s="278" t="s">
        <v>246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64"/>
    </row>
    <row r="2" spans="1:12" ht="18.600000000000001" customHeight="1" x14ac:dyDescent="0.2">
      <c r="A2" s="262" t="s">
        <v>306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66"/>
    </row>
    <row r="3" spans="1:12" ht="25.9" customHeight="1" x14ac:dyDescent="0.2">
      <c r="A3" s="263" t="s">
        <v>300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  <c r="L3" s="66"/>
    </row>
    <row r="4" spans="1:12" ht="23.25" x14ac:dyDescent="0.2">
      <c r="A4" s="270" t="s">
        <v>39</v>
      </c>
      <c r="B4" s="270"/>
      <c r="C4" s="270"/>
      <c r="D4" s="270"/>
      <c r="E4" s="270"/>
      <c r="F4" s="270"/>
      <c r="G4" s="270"/>
      <c r="H4" s="270"/>
      <c r="I4" s="68" t="s">
        <v>269</v>
      </c>
      <c r="J4" s="69" t="s">
        <v>124</v>
      </c>
      <c r="K4" s="69" t="s">
        <v>125</v>
      </c>
    </row>
    <row r="5" spans="1:12" x14ac:dyDescent="0.2">
      <c r="A5" s="271">
        <v>1</v>
      </c>
      <c r="B5" s="271"/>
      <c r="C5" s="271"/>
      <c r="D5" s="271"/>
      <c r="E5" s="271"/>
      <c r="F5" s="271"/>
      <c r="G5" s="271"/>
      <c r="H5" s="271"/>
      <c r="I5" s="71">
        <v>2</v>
      </c>
      <c r="J5" s="70" t="s">
        <v>247</v>
      </c>
      <c r="K5" s="70" t="s">
        <v>248</v>
      </c>
    </row>
    <row r="6" spans="1:12" x14ac:dyDescent="0.2">
      <c r="A6" s="266" t="s">
        <v>249</v>
      </c>
      <c r="B6" s="267"/>
      <c r="C6" s="267"/>
      <c r="D6" s="267"/>
      <c r="E6" s="267"/>
      <c r="F6" s="267"/>
      <c r="G6" s="267"/>
      <c r="H6" s="267"/>
      <c r="I6" s="40">
        <v>1</v>
      </c>
      <c r="J6" s="41">
        <v>386135400</v>
      </c>
      <c r="K6" s="41">
        <v>42903930</v>
      </c>
    </row>
    <row r="7" spans="1:12" x14ac:dyDescent="0.2">
      <c r="A7" s="266" t="s">
        <v>250</v>
      </c>
      <c r="B7" s="267"/>
      <c r="C7" s="267"/>
      <c r="D7" s="267"/>
      <c r="E7" s="267"/>
      <c r="F7" s="267"/>
      <c r="G7" s="267"/>
      <c r="H7" s="267"/>
      <c r="I7" s="40">
        <v>2</v>
      </c>
      <c r="J7" s="42">
        <v>-200000</v>
      </c>
      <c r="K7" s="42">
        <v>3923969</v>
      </c>
    </row>
    <row r="8" spans="1:12" x14ac:dyDescent="0.2">
      <c r="A8" s="266" t="s">
        <v>251</v>
      </c>
      <c r="B8" s="267"/>
      <c r="C8" s="267"/>
      <c r="D8" s="267"/>
      <c r="E8" s="267"/>
      <c r="F8" s="267"/>
      <c r="G8" s="267"/>
      <c r="H8" s="267"/>
      <c r="I8" s="40">
        <v>3</v>
      </c>
      <c r="J8" s="42"/>
      <c r="K8" s="42">
        <v>-11600</v>
      </c>
    </row>
    <row r="9" spans="1:12" x14ac:dyDescent="0.2">
      <c r="A9" s="266" t="s">
        <v>252</v>
      </c>
      <c r="B9" s="267"/>
      <c r="C9" s="267"/>
      <c r="D9" s="267"/>
      <c r="E9" s="267"/>
      <c r="F9" s="267"/>
      <c r="G9" s="267"/>
      <c r="H9" s="267"/>
      <c r="I9" s="40">
        <v>4</v>
      </c>
      <c r="J9" s="42">
        <v>-251797102</v>
      </c>
      <c r="K9" s="42"/>
    </row>
    <row r="10" spans="1:12" x14ac:dyDescent="0.2">
      <c r="A10" s="266" t="s">
        <v>253</v>
      </c>
      <c r="B10" s="267"/>
      <c r="C10" s="267"/>
      <c r="D10" s="267"/>
      <c r="E10" s="267"/>
      <c r="F10" s="267"/>
      <c r="G10" s="267"/>
      <c r="H10" s="267"/>
      <c r="I10" s="40">
        <v>5</v>
      </c>
      <c r="J10" s="42">
        <v>-87310399</v>
      </c>
      <c r="K10" s="42">
        <v>-146824564</v>
      </c>
    </row>
    <row r="11" spans="1:12" x14ac:dyDescent="0.2">
      <c r="A11" s="266" t="s">
        <v>254</v>
      </c>
      <c r="B11" s="267"/>
      <c r="C11" s="267"/>
      <c r="D11" s="267"/>
      <c r="E11" s="267"/>
      <c r="F11" s="267"/>
      <c r="G11" s="267"/>
      <c r="H11" s="267"/>
      <c r="I11" s="40">
        <v>6</v>
      </c>
      <c r="J11" s="42"/>
      <c r="K11" s="42"/>
    </row>
    <row r="12" spans="1:12" x14ac:dyDescent="0.2">
      <c r="A12" s="266" t="s">
        <v>255</v>
      </c>
      <c r="B12" s="267"/>
      <c r="C12" s="267"/>
      <c r="D12" s="267"/>
      <c r="E12" s="267"/>
      <c r="F12" s="267"/>
      <c r="G12" s="267"/>
      <c r="H12" s="267"/>
      <c r="I12" s="40">
        <v>7</v>
      </c>
      <c r="J12" s="42"/>
      <c r="K12" s="42"/>
    </row>
    <row r="13" spans="1:12" x14ac:dyDescent="0.2">
      <c r="A13" s="266" t="s">
        <v>256</v>
      </c>
      <c r="B13" s="267"/>
      <c r="C13" s="267"/>
      <c r="D13" s="267"/>
      <c r="E13" s="267"/>
      <c r="F13" s="267"/>
      <c r="G13" s="267"/>
      <c r="H13" s="267"/>
      <c r="I13" s="40">
        <v>8</v>
      </c>
      <c r="J13" s="42"/>
      <c r="K13" s="42"/>
    </row>
    <row r="14" spans="1:12" x14ac:dyDescent="0.2">
      <c r="A14" s="266" t="s">
        <v>257</v>
      </c>
      <c r="B14" s="267"/>
      <c r="C14" s="267"/>
      <c r="D14" s="267"/>
      <c r="E14" s="267"/>
      <c r="F14" s="267"/>
      <c r="G14" s="267"/>
      <c r="H14" s="267"/>
      <c r="I14" s="40">
        <v>9</v>
      </c>
      <c r="J14" s="42"/>
      <c r="K14" s="42"/>
    </row>
    <row r="15" spans="1:12" x14ac:dyDescent="0.2">
      <c r="A15" s="268" t="s">
        <v>258</v>
      </c>
      <c r="B15" s="269"/>
      <c r="C15" s="269"/>
      <c r="D15" s="269"/>
      <c r="E15" s="269"/>
      <c r="F15" s="269"/>
      <c r="G15" s="269"/>
      <c r="H15" s="269"/>
      <c r="I15" s="40">
        <v>10</v>
      </c>
      <c r="J15" s="114">
        <f>SUM(J6:J14)</f>
        <v>46827899</v>
      </c>
      <c r="K15" s="114">
        <f>SUM(K6:K14)</f>
        <v>-100008265</v>
      </c>
    </row>
    <row r="16" spans="1:12" x14ac:dyDescent="0.2">
      <c r="A16" s="266" t="s">
        <v>259</v>
      </c>
      <c r="B16" s="267"/>
      <c r="C16" s="267"/>
      <c r="D16" s="267"/>
      <c r="E16" s="267"/>
      <c r="F16" s="267"/>
      <c r="G16" s="267"/>
      <c r="H16" s="267"/>
      <c r="I16" s="40">
        <v>11</v>
      </c>
      <c r="J16" s="42"/>
      <c r="K16" s="42"/>
    </row>
    <row r="17" spans="1:11" x14ac:dyDescent="0.2">
      <c r="A17" s="266" t="s">
        <v>260</v>
      </c>
      <c r="B17" s="267"/>
      <c r="C17" s="267"/>
      <c r="D17" s="267"/>
      <c r="E17" s="267"/>
      <c r="F17" s="267"/>
      <c r="G17" s="267"/>
      <c r="H17" s="267"/>
      <c r="I17" s="40">
        <v>12</v>
      </c>
      <c r="J17" s="42"/>
      <c r="K17" s="42"/>
    </row>
    <row r="18" spans="1:11" x14ac:dyDescent="0.2">
      <c r="A18" s="266" t="s">
        <v>261</v>
      </c>
      <c r="B18" s="267"/>
      <c r="C18" s="267"/>
      <c r="D18" s="267"/>
      <c r="E18" s="267"/>
      <c r="F18" s="267"/>
      <c r="G18" s="267"/>
      <c r="H18" s="267"/>
      <c r="I18" s="40">
        <v>13</v>
      </c>
      <c r="J18" s="42"/>
      <c r="K18" s="42"/>
    </row>
    <row r="19" spans="1:11" x14ac:dyDescent="0.2">
      <c r="A19" s="266" t="s">
        <v>262</v>
      </c>
      <c r="B19" s="267"/>
      <c r="C19" s="267"/>
      <c r="D19" s="267"/>
      <c r="E19" s="267"/>
      <c r="F19" s="267"/>
      <c r="G19" s="267"/>
      <c r="H19" s="267"/>
      <c r="I19" s="40">
        <v>14</v>
      </c>
      <c r="J19" s="42"/>
      <c r="K19" s="42"/>
    </row>
    <row r="20" spans="1:11" x14ac:dyDescent="0.2">
      <c r="A20" s="266" t="s">
        <v>263</v>
      </c>
      <c r="B20" s="267"/>
      <c r="C20" s="267"/>
      <c r="D20" s="267"/>
      <c r="E20" s="267"/>
      <c r="F20" s="267"/>
      <c r="G20" s="267"/>
      <c r="H20" s="267"/>
      <c r="I20" s="40">
        <v>15</v>
      </c>
      <c r="J20" s="42"/>
      <c r="K20" s="42"/>
    </row>
    <row r="21" spans="1:11" x14ac:dyDescent="0.2">
      <c r="A21" s="266" t="s">
        <v>264</v>
      </c>
      <c r="B21" s="267"/>
      <c r="C21" s="267"/>
      <c r="D21" s="267"/>
      <c r="E21" s="267"/>
      <c r="F21" s="267"/>
      <c r="G21" s="267"/>
      <c r="H21" s="267"/>
      <c r="I21" s="40">
        <v>16</v>
      </c>
      <c r="J21" s="42"/>
      <c r="K21" s="42"/>
    </row>
    <row r="22" spans="1:11" x14ac:dyDescent="0.2">
      <c r="A22" s="268" t="s">
        <v>265</v>
      </c>
      <c r="B22" s="269"/>
      <c r="C22" s="269"/>
      <c r="D22" s="269"/>
      <c r="E22" s="269"/>
      <c r="F22" s="269"/>
      <c r="G22" s="269"/>
      <c r="H22" s="269"/>
      <c r="I22" s="40">
        <v>17</v>
      </c>
      <c r="J22" s="118">
        <f>SUM(J16:J21)</f>
        <v>0</v>
      </c>
      <c r="K22" s="118">
        <f>SUM(K16:K21)</f>
        <v>0</v>
      </c>
    </row>
    <row r="23" spans="1:11" x14ac:dyDescent="0.2">
      <c r="A23" s="280"/>
      <c r="B23" s="281"/>
      <c r="C23" s="281"/>
      <c r="D23" s="281"/>
      <c r="E23" s="281"/>
      <c r="F23" s="281"/>
      <c r="G23" s="281"/>
      <c r="H23" s="281"/>
      <c r="I23" s="282"/>
      <c r="J23" s="282"/>
      <c r="K23" s="283"/>
    </row>
    <row r="24" spans="1:11" x14ac:dyDescent="0.2">
      <c r="A24" s="272" t="s">
        <v>266</v>
      </c>
      <c r="B24" s="273"/>
      <c r="C24" s="273"/>
      <c r="D24" s="273"/>
      <c r="E24" s="273"/>
      <c r="F24" s="273"/>
      <c r="G24" s="273"/>
      <c r="H24" s="273"/>
      <c r="I24" s="43">
        <v>18</v>
      </c>
      <c r="J24" s="41"/>
      <c r="K24" s="41"/>
    </row>
    <row r="25" spans="1:11" ht="17.25" customHeight="1" x14ac:dyDescent="0.2">
      <c r="A25" s="274" t="s">
        <v>267</v>
      </c>
      <c r="B25" s="275"/>
      <c r="C25" s="275"/>
      <c r="D25" s="275"/>
      <c r="E25" s="275"/>
      <c r="F25" s="275"/>
      <c r="G25" s="275"/>
      <c r="H25" s="275"/>
      <c r="I25" s="44">
        <v>19</v>
      </c>
      <c r="J25" s="67"/>
      <c r="K25" s="67"/>
    </row>
    <row r="26" spans="1:11" ht="30" customHeight="1" x14ac:dyDescent="0.2">
      <c r="A26" s="276" t="s">
        <v>268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</row>
  </sheetData>
  <protectedRanges>
    <protectedRange sqref="E2:E3" name="Range1_1"/>
    <protectedRange sqref="G2:H3" name="Range1"/>
  </protectedRanges>
  <mergeCells count="26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3:H13"/>
    <mergeCell ref="A14:H14"/>
    <mergeCell ref="A15:H15"/>
    <mergeCell ref="A4:H4"/>
    <mergeCell ref="A5:H5"/>
    <mergeCell ref="A2:K2"/>
    <mergeCell ref="A3:K3"/>
    <mergeCell ref="A6:H6"/>
    <mergeCell ref="A7:H7"/>
    <mergeCell ref="A12:H12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</dataValidations>
  <pageMargins left="0.75" right="0.75" top="1" bottom="1" header="0.5" footer="0.5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Normal="100" workbookViewId="0">
      <selection activeCell="A4" sqref="A4"/>
    </sheetView>
  </sheetViews>
  <sheetFormatPr defaultRowHeight="12.75" x14ac:dyDescent="0.2"/>
  <sheetData>
    <row r="1" spans="1:10" x14ac:dyDescent="0.2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284" t="s">
        <v>245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x14ac:dyDescent="0.2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6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2.75" customHeight="1" x14ac:dyDescent="0.2">
      <c r="A5" s="122"/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2.75" customHeight="1" x14ac:dyDescent="0.2">
      <c r="A6" s="122"/>
      <c r="B6" s="122"/>
      <c r="C6" s="122"/>
      <c r="D6" s="122"/>
      <c r="E6" s="122"/>
      <c r="F6" s="122"/>
      <c r="G6" s="122"/>
      <c r="H6" s="122"/>
      <c r="I6" s="122"/>
      <c r="J6" s="122"/>
    </row>
    <row r="7" spans="1:10" ht="12.7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</row>
    <row r="8" spans="1:10" ht="12.7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</row>
    <row r="9" spans="1:10" ht="12.75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</row>
    <row r="10" spans="1:10" ht="12.75" customHeight="1" x14ac:dyDescent="0.2">
      <c r="A10" s="122"/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ht="13.15" customHeight="1" x14ac:dyDescent="0.2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3.15" customHeight="1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0" ht="13.15" customHeight="1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ht="13.15" customHeight="1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0" ht="13.15" customHeight="1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</row>
    <row r="16" spans="1:10" ht="13.15" customHeight="1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</row>
    <row r="17" spans="1:10" ht="13.15" customHeight="1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0" ht="13.15" customHeight="1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0" ht="13.15" customHeight="1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</row>
    <row r="20" spans="1:10" ht="13.15" customHeight="1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</row>
    <row r="21" spans="1:10" ht="13.15" customHeight="1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</row>
    <row r="22" spans="1:10" ht="13.15" customHeight="1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</row>
    <row r="23" spans="1:10" ht="13.15" customHeight="1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</row>
    <row r="24" spans="1:10" ht="13.15" customHeight="1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</row>
    <row r="25" spans="1:10" ht="13.15" customHeight="1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</row>
    <row r="26" spans="1:10" ht="15" customHeight="1" x14ac:dyDescent="0.2">
      <c r="A26" s="121"/>
      <c r="B26" s="121"/>
      <c r="C26" s="121"/>
      <c r="D26" s="121"/>
      <c r="E26" s="121"/>
      <c r="F26" s="121"/>
      <c r="G26" s="121"/>
      <c r="H26" s="121"/>
      <c r="I26" s="39"/>
      <c r="J26" s="121"/>
    </row>
    <row r="27" spans="1:10" ht="13.15" customHeight="1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3.15" customHeight="1" x14ac:dyDescent="0.2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</sheetData>
  <mergeCells count="2">
    <mergeCell ref="A2:J2"/>
    <mergeCell ref="A11:J11"/>
  </mergeCells>
  <phoneticPr fontId="3" type="noConversion"/>
  <pageMargins left="0.75" right="0.75" top="0.57999999999999996" bottom="0.59" header="0.43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OPĆI PODACI</vt:lpstr>
      <vt:lpstr>Bilanca</vt:lpstr>
      <vt:lpstr>RDG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Marić Marina</cp:lastModifiedBy>
  <cp:lastPrinted>2018-02-18T08:23:14Z</cp:lastPrinted>
  <dcterms:created xsi:type="dcterms:W3CDTF">2008-10-17T11:51:54Z</dcterms:created>
  <dcterms:modified xsi:type="dcterms:W3CDTF">2018-02-19T07:53:01Z</dcterms:modified>
</cp:coreProperties>
</file>