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5">'Bilješke'!$A$1:$J$75</definedName>
    <definedName name="_xlnm.Print_Area" localSheetId="0">'OPĆI PODACI'!$A$1:$I$63</definedName>
    <definedName name="_xlnm.Print_Area" localSheetId="4">'PK'!$A$1:$K$26</definedName>
  </definedNames>
  <calcPr fullCalcOnLoad="1"/>
</workbook>
</file>

<file path=xl/sharedStrings.xml><?xml version="1.0" encoding="utf-8"?>
<sst xmlns="http://schemas.openxmlformats.org/spreadsheetml/2006/main" count="352" uniqueCount="319">
  <si>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</si>
  <si>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</si>
  <si>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</si>
  <si>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</si>
  <si>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</si>
  <si>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</si>
  <si>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</si>
  <si>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</si>
  <si>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</si>
  <si>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</si>
  <si>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</si>
  <si>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</si>
  <si>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</si>
  <si>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</si>
  <si>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</si>
  <si>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</si>
  <si>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</si>
  <si>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</si>
  <si>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</si>
  <si>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</si>
  <si>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</si>
  <si>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</si>
  <si>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</si>
  <si>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</si>
  <si>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</si>
  <si>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</si>
  <si>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</si>
  <si>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</si>
  <si>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</si>
  <si>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</si>
  <si>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</si>
  <si>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</si>
  <si>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</si>
  <si>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</si>
  <si>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</si>
  <si>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</si>
  <si>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</si>
  <si>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</si>
  <si>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</si>
  <si>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</si>
  <si>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</si>
  <si>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</si>
  <si>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</si>
  <si>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</si>
  <si>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</si>
  <si>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</si>
  <si>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</si>
  <si>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</si>
  <si>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</si>
  <si>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</si>
  <si>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</si>
  <si>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</si>
  <si>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</si>
  <si>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</si>
  <si>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</si>
  <si>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</si>
  <si>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</si>
  <si>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</si>
  <si>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</si>
  <si>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</si>
  <si>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</si>
  <si>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</si>
  <si>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</si>
  <si>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</si>
  <si>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</si>
  <si>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</si>
  <si>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</si>
  <si>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</si>
  <si>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</si>
  <si>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</si>
  <si>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</si>
  <si>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</si>
  <si>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</si>
  <si>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</si>
  <si>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</si>
  <si>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</si>
  <si>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</si>
  <si>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</si>
  <si>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</si>
  <si>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</si>
  <si>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</si>
  <si>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</si>
  <si>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</si>
  <si>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</si>
  <si>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</si>
  <si>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</si>
  <si>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</si>
  <si>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</si>
  <si>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</si>
  <si>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</si>
  <si>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</si>
  <si>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</si>
  <si>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</si>
  <si>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</si>
  <si>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</si>
  <si>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</si>
  <si>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</si>
  <si>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</si>
  <si>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</si>
  <si>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</si>
  <si>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</si>
  <si>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</si>
  <si>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</si>
  <si>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</si>
  <si>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</si>
  <si>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</si>
  <si>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</si>
  <si>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</si>
  <si>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</si>
  <si>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</si>
  <si>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</si>
  <si>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</si>
  <si>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</si>
  <si>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</si>
  <si>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</si>
  <si>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</si>
  <si>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</si>
  <si>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</si>
  <si>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</si>
  <si>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</si>
  <si>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</si>
  <si>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</si>
  <si>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</si>
  <si>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</si>
  <si>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</si>
  <si>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</si>
  <si>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</si>
  <si>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</si>
  <si>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</si>
  <si>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</si>
  <si>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</si>
  <si>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</si>
  <si>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</si>
  <si>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</si>
  <si>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</si>
  <si>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</si>
  <si>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</si>
  <si>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</si>
  <si>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</si>
  <si>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</si>
  <si>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</si>
  <si>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</si>
  <si>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</si>
  <si>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</si>
  <si>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</si>
  <si>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</si>
  <si>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</si>
  <si>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</si>
  <si>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</si>
  <si>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</si>
  <si>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</si>
  <si>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</si>
  <si>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</si>
  <si>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</si>
  <si>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</si>
  <si>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</si>
  <si>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</si>
  <si>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</si>
  <si>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</si>
  <si>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</si>
  <si>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</si>
  <si>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</si>
  <si>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</si>
  <si>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</si>
  <si>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</si>
  <si>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</si>
  <si>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</si>
  <si>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</si>
  <si>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</si>
  <si>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</si>
  <si>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</si>
  <si>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</si>
  <si>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</si>
  <si>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</si>
  <si>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</si>
  <si>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</si>
  <si>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</si>
  <si>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</si>
  <si>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</si>
  <si>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</si>
  <si>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</si>
  <si>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</si>
  <si>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</si>
  <si>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</si>
  <si>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</si>
  <si>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</si>
  <si>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</si>
  <si>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</si>
  <si>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</si>
  <si>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</si>
  <si>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</si>
  <si>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</si>
  <si>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</si>
  <si>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</si>
  <si>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</si>
  <si>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</si>
  <si>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</si>
  <si>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</si>
  <si>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</si>
  <si>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</si>
  <si>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</si>
  <si>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</si>
  <si>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</si>
  <si>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</si>
  <si>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</si>
  <si>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</si>
  <si>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</si>
  <si>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</si>
  <si>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</si>
  <si>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</si>
  <si>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</si>
  <si>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</si>
  <si>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</si>
  <si>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</si>
  <si>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</si>
  <si>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</si>
  <si>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</si>
  <si>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</si>
  <si>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</si>
  <si>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</si>
  <si>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</si>
  <si>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</si>
  <si>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</si>
  <si>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</si>
  <si>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</si>
  <si>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</si>
  <si>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</si>
  <si>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</si>
  <si>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</si>
  <si>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</si>
  <si>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</si>
  <si>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</si>
  <si>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</si>
  <si>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</si>
  <si>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</si>
  <si>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</si>
  <si>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</si>
  <si>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</si>
  <si>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</si>
  <si>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</si>
  <si>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</si>
  <si>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</si>
  <si>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</si>
  <si>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</si>
  <si>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</si>
  <si>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</si>
  <si>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</si>
  <si>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</si>
  <si>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</si>
  <si>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</si>
  <si>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</si>
  <si>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</si>
  <si>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</si>
  <si>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</si>
  <si>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</si>
  <si>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</si>
  <si>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</si>
  <si>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</si>
  <si>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</si>
  <si>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</si>
  <si>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</si>
  <si>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</si>
  <si>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</si>
  <si>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</si>
  <si>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</si>
  <si>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</si>
  <si>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</si>
  <si>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</si>
  <si>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</si>
  <si>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</si>
  <si>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</si>
  <si>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</si>
  <si>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</si>
  <si>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</si>
  <si>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</si>
  <si>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</si>
  <si>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</si>
  <si>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</si>
  <si>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</si>
  <si>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</si>
  <si>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</si>
  <si>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</si>
  <si>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</si>
  <si>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</si>
  <si>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</si>
  <si>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</si>
  <si>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</si>
  <si>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</si>
  <si>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</si>
  <si>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</si>
  <si>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</si>
  <si>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</si>
  <si>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</si>
  <si>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</si>
  <si>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</si>
  <si>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MARIĆ MARINA</t>
  </si>
  <si>
    <t>044-647-829</t>
  </si>
  <si>
    <t>044-682-819</t>
  </si>
  <si>
    <t>marina.maric@petrokemija.hr</t>
  </si>
  <si>
    <t>RESTORAN PETROKEMIJA d.o.o.</t>
  </si>
  <si>
    <t>01335316</t>
  </si>
  <si>
    <t>PETROKEMIJA  d.o.o.</t>
  </si>
  <si>
    <t>NOVI SAD</t>
  </si>
  <si>
    <t>08754608</t>
  </si>
  <si>
    <t>NOVO MESTO</t>
  </si>
  <si>
    <t>12034614</t>
  </si>
  <si>
    <t>DA</t>
  </si>
  <si>
    <t>Obveznik: GRUPA PETROKEMIJA D.D.</t>
  </si>
  <si>
    <t>01.01.2012.</t>
  </si>
  <si>
    <t>20.15</t>
  </si>
  <si>
    <t>Obveznik: PETROKEMIJA GRUPA</t>
  </si>
  <si>
    <t>JAGUŠT JOSIP,  PEROŠEVIĆ-GALOVIĆ ANTONIJA</t>
  </si>
  <si>
    <t>LUKA ŠIBENIK d.o.o.</t>
  </si>
  <si>
    <t>ŠIBENIK</t>
  </si>
  <si>
    <t>03037525</t>
  </si>
  <si>
    <t>30.09.2012.</t>
  </si>
  <si>
    <t>stanje na dan 30.09.2012.</t>
  </si>
  <si>
    <t>u razdoblju 01.01.2012. do 30.09.2012.</t>
  </si>
  <si>
    <t>za razdoblje od 01.01.2012. do 30.09.2012.</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</si>
</sst>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20">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s>
  <fills count="2">
    <fill>
      <patternFill/>
    </fill>
    <fill>
      <patternFill patternType="gray125"/>
    </fill>
  </fills>
  <borders count="39">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8"/>
      </left>
      <right style="thin"/>
      <top>
        <color indexed="8"/>
      </top>
      <bottom>
        <color indexed="8"/>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vertical="top"/>
      <protection/>
    </xf>
    <xf numFmtId="9" fontId="0" fillId="0" borderId="0" applyFont="0" applyFill="0" applyBorder="0" applyAlignment="0" applyProtection="0"/>
  </cellStyleXfs>
  <cellXfs count="295">
    <xf numFmtId="0" fontId="0" fillId="0" borderId="0" xfId="0" applyAlignment="1">
      <alignment/>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167" fontId="2" fillId="0" borderId="4" xfId="0" applyNumberFormat="1" applyFont="1" applyFill="1" applyBorder="1" applyAlignment="1">
      <alignment horizontal="center" vertical="center"/>
    </xf>
    <xf numFmtId="3" fontId="1" fillId="0" borderId="5"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3" fontId="1" fillId="0" borderId="4"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3" fillId="0" borderId="0" xfId="22" applyFont="1">
      <alignment/>
      <protection/>
    </xf>
    <xf numFmtId="0" fontId="0" fillId="0" borderId="0" xfId="22" applyFont="1">
      <alignment/>
      <protection/>
    </xf>
    <xf numFmtId="0" fontId="3" fillId="0" borderId="6" xfId="22" applyFont="1" applyFill="1" applyBorder="1" applyAlignment="1" applyProtection="1">
      <alignment horizontal="center" vertical="center"/>
      <protection hidden="1" locked="0"/>
    </xf>
    <xf numFmtId="0" fontId="2" fillId="0" borderId="0" xfId="22" applyFont="1" applyFill="1" applyBorder="1" applyAlignment="1" applyProtection="1">
      <alignment horizontal="left" vertical="center"/>
      <protection hidden="1"/>
    </xf>
    <xf numFmtId="0" fontId="3" fillId="0" borderId="0" xfId="22" applyFont="1" applyFill="1" applyBorder="1" applyAlignment="1" applyProtection="1">
      <alignment vertical="center"/>
      <protection hidden="1"/>
    </xf>
    <xf numFmtId="0" fontId="3" fillId="0" borderId="0" xfId="22" applyFont="1" applyFill="1" applyBorder="1" applyAlignment="1" applyProtection="1">
      <alignment horizontal="center" vertical="center" wrapText="1"/>
      <protection hidden="1"/>
    </xf>
    <xf numFmtId="0" fontId="3" fillId="0" borderId="0" xfId="22" applyFont="1" applyBorder="1" applyProtection="1">
      <alignment/>
      <protection hidden="1"/>
    </xf>
    <xf numFmtId="0" fontId="3" fillId="0" borderId="0" xfId="22" applyFont="1" applyBorder="1" applyAlignment="1" applyProtection="1">
      <alignment/>
      <protection hidden="1"/>
    </xf>
    <xf numFmtId="0" fontId="12" fillId="0" borderId="0" xfId="22" applyFont="1" applyBorder="1" applyAlignment="1" applyProtection="1">
      <alignment horizontal="right" vertical="center" wrapText="1"/>
      <protection hidden="1"/>
    </xf>
    <xf numFmtId="0" fontId="12" fillId="0" borderId="0" xfId="22" applyNumberFormat="1" applyFont="1" applyFill="1" applyBorder="1" applyAlignment="1" applyProtection="1">
      <alignment horizontal="right" vertical="center" shrinkToFit="1"/>
      <protection hidden="1" locked="0"/>
    </xf>
    <xf numFmtId="0" fontId="12" fillId="0" borderId="0" xfId="22" applyFont="1" applyFill="1" applyBorder="1" applyAlignment="1" applyProtection="1">
      <alignment horizontal="left" vertical="center"/>
      <protection hidden="1"/>
    </xf>
    <xf numFmtId="0" fontId="3" fillId="0" borderId="0" xfId="22" applyFont="1" applyBorder="1" applyAlignment="1" applyProtection="1">
      <alignment horizontal="left"/>
      <protection hidden="1"/>
    </xf>
    <xf numFmtId="0" fontId="3" fillId="0" borderId="0" xfId="22" applyFont="1" applyBorder="1" applyAlignment="1" applyProtection="1">
      <alignment vertical="top"/>
      <protection hidden="1"/>
    </xf>
    <xf numFmtId="0" fontId="3" fillId="0" borderId="0" xfId="22" applyFont="1" applyBorder="1" applyAlignment="1" applyProtection="1">
      <alignment horizontal="right"/>
      <protection hidden="1"/>
    </xf>
    <xf numFmtId="0" fontId="2" fillId="0" borderId="0" xfId="22" applyFont="1" applyFill="1" applyBorder="1" applyAlignment="1" applyProtection="1">
      <alignment horizontal="right" vertical="center"/>
      <protection hidden="1" locked="0"/>
    </xf>
    <xf numFmtId="0" fontId="3" fillId="0" borderId="0" xfId="22" applyFont="1" applyBorder="1" applyProtection="1">
      <alignment/>
      <protection hidden="1"/>
    </xf>
    <xf numFmtId="0" fontId="2" fillId="0" borderId="0" xfId="22" applyFont="1" applyBorder="1" applyAlignment="1" applyProtection="1">
      <alignment vertical="top"/>
      <protection hidden="1"/>
    </xf>
    <xf numFmtId="0" fontId="3" fillId="0" borderId="0" xfId="22" applyFont="1" applyFill="1" applyBorder="1" applyProtection="1">
      <alignment/>
      <protection hidden="1"/>
    </xf>
    <xf numFmtId="0" fontId="3" fillId="0" borderId="0" xfId="22" applyFont="1" applyBorder="1" applyAlignment="1" applyProtection="1">
      <alignment horizontal="center" vertical="center"/>
      <protection hidden="1" locked="0"/>
    </xf>
    <xf numFmtId="0" fontId="3" fillId="0" borderId="0" xfId="22" applyFont="1" applyBorder="1" applyAlignment="1" applyProtection="1">
      <alignment vertical="top" wrapText="1"/>
      <protection hidden="1"/>
    </xf>
    <xf numFmtId="0" fontId="3" fillId="0" borderId="0" xfId="22" applyFont="1" applyBorder="1" applyAlignment="1" applyProtection="1">
      <alignment wrapText="1"/>
      <protection hidden="1"/>
    </xf>
    <xf numFmtId="0" fontId="3" fillId="0" borderId="0" xfId="22" applyFont="1" applyBorder="1" applyAlignment="1" applyProtection="1">
      <alignment horizontal="right" vertical="top"/>
      <protection hidden="1"/>
    </xf>
    <xf numFmtId="0" fontId="3" fillId="0" borderId="0" xfId="22" applyFont="1" applyBorder="1" applyAlignment="1" applyProtection="1">
      <alignment horizontal="center" vertical="top"/>
      <protection hidden="1"/>
    </xf>
    <xf numFmtId="0" fontId="3" fillId="0" borderId="0" xfId="22" applyFont="1" applyBorder="1" applyAlignment="1" applyProtection="1">
      <alignment horizontal="center"/>
      <protection hidden="1"/>
    </xf>
    <xf numFmtId="0" fontId="3" fillId="0" borderId="0" xfId="22" applyFont="1" applyBorder="1" applyAlignment="1">
      <alignment/>
      <protection/>
    </xf>
    <xf numFmtId="0" fontId="3" fillId="0" borderId="0" xfId="22" applyFont="1" applyBorder="1" applyAlignment="1" applyProtection="1">
      <alignment horizontal="left" vertical="top"/>
      <protection hidden="1"/>
    </xf>
    <xf numFmtId="0" fontId="3" fillId="0" borderId="7" xfId="22" applyFont="1" applyBorder="1" applyProtection="1">
      <alignment/>
      <protection hidden="1"/>
    </xf>
    <xf numFmtId="0" fontId="3" fillId="0" borderId="0" xfId="22" applyFont="1" applyBorder="1" applyAlignment="1" applyProtection="1">
      <alignment vertical="center"/>
      <protection hidden="1"/>
    </xf>
    <xf numFmtId="0" fontId="3" fillId="0" borderId="8" xfId="22" applyFont="1" applyBorder="1" applyProtection="1">
      <alignment/>
      <protection hidden="1"/>
    </xf>
    <xf numFmtId="0" fontId="3" fillId="0" borderId="8" xfId="22" applyFont="1" applyBorder="1">
      <alignment/>
      <protection/>
    </xf>
    <xf numFmtId="0" fontId="9" fillId="0" borderId="0" xfId="15">
      <alignment vertical="top"/>
      <protection/>
    </xf>
    <xf numFmtId="0" fontId="9" fillId="0" borderId="0" xfId="15" applyAlignment="1">
      <alignment/>
      <protection/>
    </xf>
    <xf numFmtId="0" fontId="16" fillId="0" borderId="0" xfId="15" applyFont="1" applyAlignment="1">
      <alignment/>
      <protection/>
    </xf>
    <xf numFmtId="167" fontId="2" fillId="0" borderId="1" xfId="0" applyNumberFormat="1" applyFont="1" applyFill="1" applyBorder="1" applyAlignment="1">
      <alignment horizontal="center" vertical="center"/>
    </xf>
    <xf numFmtId="3" fontId="1" fillId="0" borderId="5"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167" fontId="2" fillId="0" borderId="4" xfId="0" applyNumberFormat="1" applyFont="1" applyFill="1" applyBorder="1" applyAlignment="1">
      <alignment horizontal="center" vertical="center"/>
    </xf>
    <xf numFmtId="0" fontId="13" fillId="0" borderId="0" xfId="15" applyFont="1" applyBorder="1" applyAlignment="1" applyProtection="1">
      <alignment vertical="center"/>
      <protection hidden="1"/>
    </xf>
    <xf numFmtId="0" fontId="3" fillId="0" borderId="0" xfId="22" applyFont="1" applyBorder="1" applyAlignment="1" applyProtection="1">
      <alignment horizontal="right" wrapText="1"/>
      <protection hidden="1"/>
    </xf>
    <xf numFmtId="0" fontId="3" fillId="0" borderId="0" xfId="22" applyFont="1" applyBorder="1" applyAlignment="1" applyProtection="1">
      <alignment horizontal="right" vertical="center"/>
      <protection hidden="1"/>
    </xf>
    <xf numFmtId="0" fontId="0" fillId="0" borderId="0" xfId="0" applyFill="1" applyAlignment="1">
      <alignment/>
    </xf>
    <xf numFmtId="3" fontId="1" fillId="0" borderId="1" xfId="0" applyNumberFormat="1" applyFont="1" applyFill="1" applyBorder="1" applyAlignment="1" applyProtection="1">
      <alignment vertical="center"/>
      <protection hidden="1"/>
    </xf>
    <xf numFmtId="0" fontId="0" fillId="0" borderId="9" xfId="0" applyFont="1" applyFill="1" applyBorder="1" applyAlignment="1">
      <alignment vertical="center"/>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3" fontId="1" fillId="0" borderId="4" xfId="0" applyNumberFormat="1" applyFont="1" applyFill="1" applyBorder="1" applyAlignment="1" applyProtection="1">
      <alignment vertical="center"/>
      <protection hidden="1"/>
    </xf>
    <xf numFmtId="0" fontId="6" fillId="0" borderId="11" xfId="0" applyFont="1" applyFill="1" applyBorder="1" applyAlignment="1" applyProtection="1">
      <alignment horizontal="center" vertical="center"/>
      <protection hidden="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0" fillId="0" borderId="0" xfId="15" applyFont="1" applyFill="1" applyAlignment="1">
      <alignment wrapText="1"/>
      <protection/>
    </xf>
    <xf numFmtId="0" fontId="0" fillId="0" borderId="0" xfId="0" applyFont="1" applyFill="1" applyAlignment="1">
      <alignment/>
    </xf>
    <xf numFmtId="0" fontId="0" fillId="0" borderId="0" xfId="15" applyFont="1" applyFill="1" applyBorder="1" applyAlignment="1">
      <alignment wrapText="1"/>
      <protection/>
    </xf>
    <xf numFmtId="3" fontId="1" fillId="0" borderId="4" xfId="0" applyNumberFormat="1" applyFont="1" applyFill="1" applyBorder="1" applyAlignment="1" applyProtection="1">
      <alignment vertical="center"/>
      <protection hidden="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3" fillId="0" borderId="7" xfId="22" applyFont="1" applyBorder="1">
      <alignment/>
      <protection/>
    </xf>
    <xf numFmtId="0" fontId="3" fillId="0" borderId="13" xfId="22" applyFont="1" applyBorder="1">
      <alignment/>
      <protection/>
    </xf>
    <xf numFmtId="0" fontId="3" fillId="0" borderId="14" xfId="22" applyFont="1" applyFill="1" applyBorder="1" applyAlignment="1" applyProtection="1">
      <alignment horizontal="left" vertical="center" wrapText="1"/>
      <protection hidden="1"/>
    </xf>
    <xf numFmtId="0" fontId="3" fillId="0" borderId="6" xfId="22" applyFont="1" applyFill="1" applyBorder="1" applyAlignment="1" applyProtection="1">
      <alignment vertical="center"/>
      <protection hidden="1"/>
    </xf>
    <xf numFmtId="0" fontId="3" fillId="0" borderId="14" xfId="22" applyFont="1" applyBorder="1" applyAlignment="1" applyProtection="1">
      <alignment horizontal="left" vertical="center" wrapText="1"/>
      <protection hidden="1"/>
    </xf>
    <xf numFmtId="0" fontId="3" fillId="0" borderId="6" xfId="22" applyFont="1" applyBorder="1" applyProtection="1">
      <alignment/>
      <protection hidden="1"/>
    </xf>
    <xf numFmtId="0" fontId="12" fillId="0" borderId="0" xfId="22" applyFont="1" applyBorder="1" applyAlignment="1" applyProtection="1">
      <alignment horizontal="right"/>
      <protection hidden="1"/>
    </xf>
    <xf numFmtId="0" fontId="3" fillId="0" borderId="14" xfId="22" applyFont="1" applyFill="1" applyBorder="1" applyAlignment="1" applyProtection="1">
      <alignment/>
      <protection hidden="1"/>
    </xf>
    <xf numFmtId="0" fontId="3" fillId="0" borderId="14" xfId="22" applyFont="1" applyBorder="1" applyAlignment="1" applyProtection="1">
      <alignment wrapText="1"/>
      <protection hidden="1"/>
    </xf>
    <xf numFmtId="0" fontId="3" fillId="0" borderId="6" xfId="22" applyFont="1" applyBorder="1" applyAlignment="1" applyProtection="1">
      <alignment horizontal="right"/>
      <protection hidden="1"/>
    </xf>
    <xf numFmtId="0" fontId="3" fillId="0" borderId="14" xfId="22" applyFont="1" applyBorder="1" applyProtection="1">
      <alignment/>
      <protection hidden="1"/>
    </xf>
    <xf numFmtId="0" fontId="3" fillId="0" borderId="6" xfId="22" applyFont="1" applyBorder="1" applyAlignment="1" applyProtection="1">
      <alignment horizontal="right" wrapText="1"/>
      <protection hidden="1"/>
    </xf>
    <xf numFmtId="0" fontId="2" fillId="0" borderId="14" xfId="22" applyFont="1" applyFill="1" applyBorder="1" applyAlignment="1" applyProtection="1">
      <alignment horizontal="right" vertical="center"/>
      <protection hidden="1" locked="0"/>
    </xf>
    <xf numFmtId="0" fontId="3" fillId="0" borderId="14" xfId="22" applyFont="1" applyBorder="1" applyAlignment="1" applyProtection="1">
      <alignment vertical="top"/>
      <protection hidden="1"/>
    </xf>
    <xf numFmtId="0" fontId="3" fillId="0" borderId="0" xfId="22" applyFont="1" applyBorder="1">
      <alignment/>
      <protection/>
    </xf>
    <xf numFmtId="0" fontId="3" fillId="0" borderId="0" xfId="22" applyFont="1" applyBorder="1" applyAlignment="1" applyProtection="1">
      <alignment/>
      <protection hidden="1"/>
    </xf>
    <xf numFmtId="0" fontId="3" fillId="0" borderId="14" xfId="22" applyFont="1" applyBorder="1" applyAlignment="1" applyProtection="1">
      <alignment horizontal="left" vertical="top" wrapText="1"/>
      <protection hidden="1"/>
    </xf>
    <xf numFmtId="0" fontId="3" fillId="0" borderId="6" xfId="22" applyFont="1" applyBorder="1">
      <alignment/>
      <protection/>
    </xf>
    <xf numFmtId="0" fontId="3" fillId="0" borderId="14" xfId="22" applyFont="1" applyBorder="1" applyAlignment="1" applyProtection="1">
      <alignment horizontal="left" vertical="top" indent="2"/>
      <protection hidden="1"/>
    </xf>
    <xf numFmtId="0" fontId="3" fillId="0" borderId="14" xfId="22" applyFont="1" applyBorder="1" applyAlignment="1" applyProtection="1">
      <alignment horizontal="left" vertical="top" wrapText="1" indent="2"/>
      <protection hidden="1"/>
    </xf>
    <xf numFmtId="0" fontId="3" fillId="0" borderId="6" xfId="22" applyFont="1" applyBorder="1" applyAlignment="1" applyProtection="1">
      <alignment horizontal="right" vertical="top"/>
      <protection hidden="1"/>
    </xf>
    <xf numFmtId="49" fontId="2" fillId="0" borderId="14" xfId="22" applyNumberFormat="1" applyFont="1" applyBorder="1" applyAlignment="1" applyProtection="1">
      <alignment horizontal="center" vertical="center"/>
      <protection hidden="1" locked="0"/>
    </xf>
    <xf numFmtId="0" fontId="3" fillId="0" borderId="6" xfId="22" applyFont="1" applyBorder="1" applyAlignment="1" applyProtection="1">
      <alignment horizontal="left" vertical="top"/>
      <protection hidden="1"/>
    </xf>
    <xf numFmtId="0" fontId="3" fillId="0" borderId="14" xfId="22" applyFont="1" applyBorder="1" applyAlignment="1" applyProtection="1">
      <alignment horizontal="left"/>
      <protection hidden="1"/>
    </xf>
    <xf numFmtId="0" fontId="3" fillId="0" borderId="13" xfId="22" applyFont="1" applyBorder="1" applyProtection="1">
      <alignment/>
      <protection hidden="1"/>
    </xf>
    <xf numFmtId="0" fontId="3" fillId="0" borderId="6" xfId="22" applyFont="1" applyBorder="1" applyAlignment="1" applyProtection="1">
      <alignment horizontal="left"/>
      <protection hidden="1"/>
    </xf>
    <xf numFmtId="0" fontId="3" fillId="0" borderId="14" xfId="22" applyFont="1" applyFill="1" applyBorder="1" applyAlignment="1" applyProtection="1">
      <alignment vertical="center"/>
      <protection hidden="1"/>
    </xf>
    <xf numFmtId="0" fontId="13" fillId="0" borderId="14" xfId="15" applyFont="1" applyFill="1" applyBorder="1" applyAlignment="1" applyProtection="1">
      <alignment vertical="center"/>
      <protection hidden="1"/>
    </xf>
    <xf numFmtId="0" fontId="13" fillId="0" borderId="0" xfId="15" applyFont="1" applyBorder="1" applyAlignment="1" applyProtection="1">
      <alignment horizontal="left"/>
      <protection hidden="1"/>
    </xf>
    <xf numFmtId="0" fontId="9" fillId="0" borderId="0" xfId="15" applyBorder="1" applyAlignment="1">
      <alignment/>
      <protection/>
    </xf>
    <xf numFmtId="0" fontId="9" fillId="0" borderId="15" xfId="15" applyBorder="1" applyAlignment="1">
      <alignment/>
      <protection/>
    </xf>
    <xf numFmtId="0" fontId="2" fillId="0" borderId="6" xfId="22" applyFont="1" applyBorder="1" applyAlignment="1" applyProtection="1">
      <alignment vertical="center"/>
      <protection hidden="1"/>
    </xf>
    <xf numFmtId="0" fontId="3" fillId="0" borderId="16" xfId="22" applyFont="1" applyBorder="1" applyProtection="1">
      <alignment/>
      <protection hidden="1"/>
    </xf>
    <xf numFmtId="0" fontId="3" fillId="0" borderId="17" xfId="22" applyFont="1" applyFill="1" applyBorder="1" applyAlignment="1" applyProtection="1">
      <alignment horizontal="right" vertical="top" wrapText="1"/>
      <protection hidden="1"/>
    </xf>
    <xf numFmtId="0" fontId="3" fillId="0" borderId="18" xfId="22" applyFont="1" applyFill="1" applyBorder="1" applyAlignment="1" applyProtection="1">
      <alignment horizontal="right" vertical="top" wrapText="1"/>
      <protection hidden="1"/>
    </xf>
    <xf numFmtId="0" fontId="3" fillId="0" borderId="18" xfId="22" applyFont="1" applyFill="1" applyBorder="1" applyProtection="1">
      <alignment/>
      <protection hidden="1"/>
    </xf>
    <xf numFmtId="0" fontId="3" fillId="0" borderId="19" xfId="22" applyFont="1" applyFill="1" applyBorder="1" applyProtection="1">
      <alignment/>
      <protection hidden="1"/>
    </xf>
    <xf numFmtId="14" fontId="2" fillId="0" borderId="11" xfId="22" applyNumberFormat="1" applyFont="1" applyFill="1" applyBorder="1" applyAlignment="1" applyProtection="1">
      <alignment horizontal="center" vertical="center"/>
      <protection hidden="1" locked="0"/>
    </xf>
    <xf numFmtId="1" fontId="2" fillId="0" borderId="10" xfId="22" applyNumberFormat="1" applyFont="1" applyFill="1" applyBorder="1" applyAlignment="1" applyProtection="1">
      <alignment horizontal="center" vertical="center"/>
      <protection hidden="1" locked="0"/>
    </xf>
    <xf numFmtId="3" fontId="2" fillId="0" borderId="10" xfId="22" applyNumberFormat="1" applyFont="1" applyFill="1" applyBorder="1" applyAlignment="1" applyProtection="1">
      <alignment horizontal="right" vertical="center"/>
      <protection hidden="1" locked="0"/>
    </xf>
    <xf numFmtId="0" fontId="2" fillId="0" borderId="10" xfId="22" applyFont="1" applyFill="1" applyBorder="1" applyAlignment="1" applyProtection="1">
      <alignment horizontal="center" vertical="center"/>
      <protection hidden="1" locked="0"/>
    </xf>
    <xf numFmtId="49" fontId="2" fillId="0" borderId="10" xfId="22" applyNumberFormat="1" applyFont="1" applyFill="1" applyBorder="1" applyAlignment="1" applyProtection="1">
      <alignment horizontal="right" vertical="center"/>
      <protection hidden="1" locked="0"/>
    </xf>
    <xf numFmtId="0" fontId="2" fillId="0" borderId="6" xfId="22" applyFont="1" applyFill="1" applyBorder="1" applyAlignment="1" applyProtection="1">
      <alignment horizontal="right" vertical="center"/>
      <protection hidden="1" locked="0"/>
    </xf>
    <xf numFmtId="0" fontId="3" fillId="0" borderId="0" xfId="22" applyFont="1" applyFill="1" applyBorder="1" applyAlignment="1">
      <alignment/>
      <protection/>
    </xf>
    <xf numFmtId="49" fontId="2" fillId="0" borderId="0" xfId="22" applyNumberFormat="1" applyFont="1" applyFill="1" applyBorder="1" applyAlignment="1" applyProtection="1">
      <alignment horizontal="center" vertical="center"/>
      <protection hidden="1" locked="0"/>
    </xf>
    <xf numFmtId="3" fontId="6" fillId="0" borderId="1" xfId="0" applyNumberFormat="1" applyFont="1" applyFill="1" applyBorder="1" applyAlignment="1" applyProtection="1">
      <alignment vertical="center"/>
      <protection hidden="1"/>
    </xf>
    <xf numFmtId="3" fontId="6" fillId="0" borderId="5" xfId="0" applyNumberFormat="1" applyFont="1" applyFill="1" applyBorder="1" applyAlignment="1" applyProtection="1">
      <alignment vertical="center"/>
      <protection hidden="1"/>
    </xf>
    <xf numFmtId="3" fontId="6" fillId="0" borderId="1" xfId="0" applyNumberFormat="1"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hidden="1"/>
    </xf>
    <xf numFmtId="0" fontId="0" fillId="0" borderId="20" xfId="0" applyFill="1" applyBorder="1" applyAlignment="1">
      <alignment/>
    </xf>
    <xf numFmtId="0" fontId="0" fillId="0" borderId="0" xfId="15" applyFont="1" applyFill="1" applyBorder="1" applyAlignment="1">
      <alignment wrapText="1"/>
      <protection/>
    </xf>
    <xf numFmtId="49" fontId="2" fillId="0" borderId="18" xfId="22" applyNumberFormat="1" applyFont="1" applyFill="1" applyBorder="1" applyAlignment="1" applyProtection="1">
      <alignment horizontal="left" vertical="center"/>
      <protection hidden="1" locked="0"/>
    </xf>
    <xf numFmtId="49" fontId="2" fillId="0" borderId="19" xfId="22" applyNumberFormat="1" applyFont="1" applyFill="1" applyBorder="1" applyAlignment="1" applyProtection="1">
      <alignment horizontal="left" vertical="center"/>
      <protection hidden="1" locked="0"/>
    </xf>
    <xf numFmtId="0" fontId="3" fillId="0" borderId="6" xfId="22" applyFont="1" applyBorder="1" applyAlignment="1" applyProtection="1">
      <alignment horizontal="right" vertical="center"/>
      <protection hidden="1"/>
    </xf>
    <xf numFmtId="0" fontId="3" fillId="0" borderId="14" xfId="22" applyFont="1" applyBorder="1" applyAlignment="1" applyProtection="1">
      <alignment horizontal="right"/>
      <protection hidden="1"/>
    </xf>
    <xf numFmtId="49" fontId="2" fillId="0" borderId="17" xfId="22" applyNumberFormat="1" applyFont="1" applyFill="1" applyBorder="1" applyAlignment="1" applyProtection="1">
      <alignment horizontal="left" vertical="center"/>
      <protection hidden="1" locked="0"/>
    </xf>
    <xf numFmtId="0" fontId="3" fillId="0" borderId="19" xfId="22" applyFont="1" applyFill="1" applyBorder="1" applyAlignment="1">
      <alignment horizontal="left" vertical="center"/>
      <protection/>
    </xf>
    <xf numFmtId="0" fontId="17" fillId="0" borderId="0" xfId="15" applyFont="1" applyBorder="1" applyAlignment="1" applyProtection="1">
      <alignment horizontal="left"/>
      <protection hidden="1"/>
    </xf>
    <xf numFmtId="0" fontId="3" fillId="0" borderId="18" xfId="22" applyFont="1" applyFill="1" applyBorder="1" applyAlignment="1" applyProtection="1">
      <alignment horizontal="center" vertical="top"/>
      <protection hidden="1"/>
    </xf>
    <xf numFmtId="0" fontId="3" fillId="0" borderId="18" xfId="22" applyFont="1" applyFill="1" applyBorder="1" applyAlignment="1" applyProtection="1">
      <alignment horizontal="center"/>
      <protection hidden="1"/>
    </xf>
    <xf numFmtId="0" fontId="3" fillId="0" borderId="6" xfId="22" applyFont="1" applyBorder="1" applyAlignment="1" applyProtection="1">
      <alignment horizontal="right" vertical="center" wrapText="1"/>
      <protection hidden="1"/>
    </xf>
    <xf numFmtId="0" fontId="3" fillId="0" borderId="14" xfId="22" applyFont="1" applyBorder="1" applyAlignment="1" applyProtection="1">
      <alignment horizontal="right" wrapText="1"/>
      <protection hidden="1"/>
    </xf>
    <xf numFmtId="49" fontId="4" fillId="0" borderId="17" xfId="21" applyNumberFormat="1" applyFill="1" applyBorder="1" applyAlignment="1" applyProtection="1">
      <alignment horizontal="left" vertical="center"/>
      <protection hidden="1" locked="0"/>
    </xf>
    <xf numFmtId="0" fontId="3" fillId="0" borderId="21" xfId="22" applyFont="1" applyBorder="1" applyAlignment="1">
      <alignment/>
      <protection/>
    </xf>
    <xf numFmtId="0" fontId="10" fillId="0" borderId="7" xfId="22" applyFont="1" applyBorder="1" applyAlignment="1">
      <alignment/>
      <protection/>
    </xf>
    <xf numFmtId="0" fontId="3" fillId="0" borderId="0" xfId="22" applyFont="1" applyBorder="1" applyAlignment="1" applyProtection="1">
      <alignment vertical="center"/>
      <protection hidden="1"/>
    </xf>
    <xf numFmtId="0" fontId="3" fillId="0" borderId="22" xfId="22" applyFont="1" applyBorder="1" applyAlignment="1" applyProtection="1">
      <alignment horizontal="center" vertical="top"/>
      <protection hidden="1"/>
    </xf>
    <xf numFmtId="0" fontId="3" fillId="0" borderId="22" xfId="22" applyFont="1" applyBorder="1" applyAlignment="1">
      <alignment horizontal="center"/>
      <protection/>
    </xf>
    <xf numFmtId="0" fontId="13" fillId="0" borderId="0" xfId="15" applyFont="1" applyBorder="1" applyAlignment="1" applyProtection="1">
      <alignment horizontal="left"/>
      <protection hidden="1"/>
    </xf>
    <xf numFmtId="0" fontId="9" fillId="0" borderId="0" xfId="15" applyBorder="1" applyAlignment="1">
      <alignment/>
      <protection/>
    </xf>
    <xf numFmtId="0" fontId="9" fillId="0" borderId="15" xfId="15" applyBorder="1" applyAlignment="1">
      <alignment/>
      <protection/>
    </xf>
    <xf numFmtId="0" fontId="10" fillId="0" borderId="23" xfId="22" applyFont="1" applyBorder="1" applyAlignment="1">
      <alignment/>
      <protection/>
    </xf>
    <xf numFmtId="0" fontId="18" fillId="0" borderId="0" xfId="15" applyFont="1" applyBorder="1" applyAlignment="1">
      <alignment/>
      <protection/>
    </xf>
    <xf numFmtId="0" fontId="2" fillId="0" borderId="17" xfId="22" applyFont="1" applyFill="1" applyBorder="1" applyAlignment="1" applyProtection="1">
      <alignment horizontal="left" vertical="center"/>
      <protection hidden="1" locked="0"/>
    </xf>
    <xf numFmtId="0" fontId="2" fillId="0" borderId="18" xfId="22" applyFont="1" applyFill="1" applyBorder="1" applyAlignment="1" applyProtection="1">
      <alignment horizontal="left" vertical="center"/>
      <protection hidden="1" locked="0"/>
    </xf>
    <xf numFmtId="0" fontId="2" fillId="0" borderId="19" xfId="22" applyFont="1" applyFill="1" applyBorder="1" applyAlignment="1" applyProtection="1">
      <alignment horizontal="left" vertical="center"/>
      <protection hidden="1" locked="0"/>
    </xf>
    <xf numFmtId="49" fontId="2" fillId="0" borderId="17" xfId="22" applyNumberFormat="1" applyFont="1" applyFill="1" applyBorder="1" applyAlignment="1" applyProtection="1">
      <alignment horizontal="center" vertical="center"/>
      <protection hidden="1" locked="0"/>
    </xf>
    <xf numFmtId="49" fontId="2" fillId="0" borderId="19" xfId="22" applyNumberFormat="1" applyFont="1" applyFill="1" applyBorder="1" applyAlignment="1" applyProtection="1">
      <alignment horizontal="center" vertical="center"/>
      <protection hidden="1" locked="0"/>
    </xf>
    <xf numFmtId="0" fontId="3" fillId="0" borderId="18" xfId="22" applyFont="1" applyFill="1" applyBorder="1" applyAlignment="1">
      <alignment/>
      <protection/>
    </xf>
    <xf numFmtId="0" fontId="3" fillId="0" borderId="19" xfId="22" applyFont="1" applyFill="1" applyBorder="1" applyAlignment="1">
      <alignment/>
      <protection/>
    </xf>
    <xf numFmtId="0" fontId="3" fillId="0" borderId="0" xfId="22" applyFont="1" applyBorder="1" applyAlignment="1" applyProtection="1">
      <alignment horizontal="center" vertical="top"/>
      <protection hidden="1"/>
    </xf>
    <xf numFmtId="0" fontId="3" fillId="0" borderId="0" xfId="22" applyFont="1" applyBorder="1" applyAlignment="1" applyProtection="1">
      <alignment horizontal="center"/>
      <protection hidden="1"/>
    </xf>
    <xf numFmtId="0" fontId="3" fillId="0" borderId="7" xfId="22" applyFont="1" applyBorder="1" applyAlignment="1" applyProtection="1">
      <alignment horizontal="center"/>
      <protection hidden="1"/>
    </xf>
    <xf numFmtId="0" fontId="2" fillId="0" borderId="17" xfId="22" applyFont="1" applyFill="1" applyBorder="1" applyAlignment="1" applyProtection="1">
      <alignment horizontal="right" vertical="center"/>
      <protection hidden="1" locked="0"/>
    </xf>
    <xf numFmtId="0" fontId="3" fillId="0" borderId="0" xfId="22" applyFont="1" applyBorder="1" applyAlignment="1" applyProtection="1">
      <alignment vertical="top" wrapText="1"/>
      <protection hidden="1"/>
    </xf>
    <xf numFmtId="0" fontId="3" fillId="0" borderId="0" xfId="22" applyFont="1" applyBorder="1" applyAlignment="1" applyProtection="1">
      <alignment wrapText="1"/>
      <protection hidden="1"/>
    </xf>
    <xf numFmtId="0" fontId="3" fillId="0" borderId="6" xfId="22" applyFont="1" applyBorder="1" applyAlignment="1" applyProtection="1">
      <alignment horizontal="center" vertical="center"/>
      <protection hidden="1"/>
    </xf>
    <xf numFmtId="0" fontId="3" fillId="0" borderId="0" xfId="22" applyFont="1" applyBorder="1" applyAlignment="1">
      <alignment horizontal="center" vertical="center"/>
      <protection/>
    </xf>
    <xf numFmtId="0" fontId="3" fillId="0" borderId="0" xfId="22" applyFont="1" applyBorder="1" applyAlignment="1">
      <alignment horizontal="center"/>
      <protection/>
    </xf>
    <xf numFmtId="0" fontId="3" fillId="0" borderId="0" xfId="22" applyFont="1" applyBorder="1" applyAlignment="1">
      <alignment horizontal="center" vertical="center"/>
      <protection/>
    </xf>
    <xf numFmtId="0" fontId="3" fillId="0" borderId="0" xfId="22" applyFont="1" applyBorder="1" applyAlignment="1">
      <alignment vertical="center"/>
      <protection/>
    </xf>
    <xf numFmtId="0" fontId="3" fillId="0" borderId="0" xfId="22" applyFont="1" applyBorder="1" applyAlignment="1">
      <alignment horizontal="center"/>
      <protection/>
    </xf>
    <xf numFmtId="0" fontId="3" fillId="0" borderId="14" xfId="22" applyFont="1" applyBorder="1" applyAlignment="1">
      <alignment horizontal="center"/>
      <protection/>
    </xf>
    <xf numFmtId="0" fontId="3" fillId="0" borderId="18" xfId="22" applyFont="1" applyFill="1" applyBorder="1" applyAlignment="1">
      <alignment horizontal="left"/>
      <protection/>
    </xf>
    <xf numFmtId="0" fontId="3" fillId="0" borderId="19" xfId="22" applyFont="1" applyFill="1" applyBorder="1" applyAlignment="1">
      <alignment horizontal="left"/>
      <protection/>
    </xf>
    <xf numFmtId="0" fontId="3" fillId="0" borderId="0" xfId="22" applyFont="1" applyBorder="1" applyAlignment="1" applyProtection="1">
      <alignment horizontal="right" vertical="center"/>
      <protection hidden="1"/>
    </xf>
    <xf numFmtId="0" fontId="4" fillId="0" borderId="17" xfId="21" applyFill="1" applyBorder="1" applyAlignment="1" applyProtection="1">
      <alignment/>
      <protection hidden="1" locked="0"/>
    </xf>
    <xf numFmtId="0" fontId="2" fillId="0" borderId="18" xfId="22" applyFont="1" applyFill="1" applyBorder="1" applyAlignment="1" applyProtection="1">
      <alignment/>
      <protection hidden="1" locked="0"/>
    </xf>
    <xf numFmtId="0" fontId="2" fillId="0" borderId="19" xfId="22" applyFont="1" applyFill="1" applyBorder="1" applyAlignment="1" applyProtection="1">
      <alignment/>
      <protection hidden="1" locked="0"/>
    </xf>
    <xf numFmtId="0" fontId="3" fillId="0" borderId="0" xfId="22" applyFont="1" applyBorder="1" applyAlignment="1" applyProtection="1">
      <alignment horizontal="right"/>
      <protection hidden="1"/>
    </xf>
    <xf numFmtId="0" fontId="3" fillId="0" borderId="18" xfId="22" applyFont="1" applyFill="1" applyBorder="1" applyAlignment="1">
      <alignment horizontal="left" vertical="center"/>
      <protection/>
    </xf>
    <xf numFmtId="1" fontId="2" fillId="0" borderId="17" xfId="22" applyNumberFormat="1" applyFont="1" applyFill="1" applyBorder="1" applyAlignment="1" applyProtection="1">
      <alignment horizontal="center" vertical="center"/>
      <protection hidden="1" locked="0"/>
    </xf>
    <xf numFmtId="1" fontId="2" fillId="0" borderId="19" xfId="22" applyNumberFormat="1" applyFont="1" applyFill="1" applyBorder="1" applyAlignment="1" applyProtection="1">
      <alignment horizontal="center" vertical="center"/>
      <protection hidden="1" locked="0"/>
    </xf>
    <xf numFmtId="0" fontId="3" fillId="0" borderId="0" xfId="22" applyFont="1" applyBorder="1" applyAlignment="1" applyProtection="1">
      <alignment horizontal="right" wrapText="1"/>
      <protection hidden="1"/>
    </xf>
    <xf numFmtId="0" fontId="3" fillId="0" borderId="6" xfId="22" applyFont="1" applyBorder="1" applyAlignment="1" applyProtection="1">
      <alignment horizontal="right" wrapText="1"/>
      <protection hidden="1"/>
    </xf>
    <xf numFmtId="0" fontId="2" fillId="0" borderId="6" xfId="22" applyFont="1" applyFill="1" applyBorder="1" applyAlignment="1" applyProtection="1">
      <alignment horizontal="left" vertical="center" wrapText="1"/>
      <protection hidden="1"/>
    </xf>
    <xf numFmtId="0" fontId="2" fillId="0" borderId="0" xfId="22" applyFont="1" applyFill="1" applyBorder="1" applyAlignment="1" applyProtection="1">
      <alignment horizontal="left" vertical="center" wrapText="1"/>
      <protection hidden="1"/>
    </xf>
    <xf numFmtId="0" fontId="2" fillId="0" borderId="14" xfId="22" applyFont="1" applyFill="1" applyBorder="1" applyAlignment="1" applyProtection="1">
      <alignment horizontal="left" vertical="center" wrapText="1"/>
      <protection hidden="1"/>
    </xf>
    <xf numFmtId="0" fontId="11" fillId="0" borderId="6" xfId="22" applyFont="1" applyBorder="1" applyAlignment="1" applyProtection="1">
      <alignment horizontal="center" vertical="center" wrapText="1"/>
      <protection hidden="1"/>
    </xf>
    <xf numFmtId="0" fontId="11" fillId="0" borderId="0" xfId="22" applyFont="1" applyBorder="1" applyAlignment="1" applyProtection="1">
      <alignment horizontal="center" vertical="center" wrapText="1"/>
      <protection hidden="1"/>
    </xf>
    <xf numFmtId="0" fontId="11" fillId="0" borderId="14" xfId="22" applyFont="1" applyBorder="1" applyAlignment="1" applyProtection="1">
      <alignment horizontal="center" vertical="center" wrapText="1"/>
      <protection hidden="1"/>
    </xf>
    <xf numFmtId="0" fontId="1" fillId="0" borderId="6" xfId="22" applyFont="1" applyBorder="1" applyAlignment="1" applyProtection="1">
      <alignment horizontal="right" vertical="center" wrapText="1"/>
      <protection hidden="1"/>
    </xf>
    <xf numFmtId="0" fontId="1" fillId="0" borderId="14" xfId="22" applyFont="1" applyBorder="1" applyAlignment="1" applyProtection="1">
      <alignment horizontal="right" wrapText="1"/>
      <protection hidden="1"/>
    </xf>
    <xf numFmtId="0" fontId="10" fillId="0" borderId="0"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top" wrapText="1"/>
      <protection hidden="1"/>
    </xf>
    <xf numFmtId="0" fontId="7" fillId="0" borderId="12" xfId="0" applyFont="1" applyFill="1" applyBorder="1" applyAlignment="1" applyProtection="1">
      <alignment vertical="center" wrapText="1"/>
      <protection hidden="1"/>
    </xf>
    <xf numFmtId="0" fontId="7" fillId="0" borderId="24" xfId="0" applyFont="1" applyFill="1" applyBorder="1" applyAlignment="1" applyProtection="1">
      <alignment vertical="center" wrapText="1"/>
      <protection hidden="1"/>
    </xf>
    <xf numFmtId="0" fontId="7" fillId="0" borderId="25" xfId="0" applyFont="1" applyFill="1" applyBorder="1" applyAlignment="1" applyProtection="1">
      <alignment vertical="center" wrapText="1"/>
      <protection hidden="1"/>
    </xf>
    <xf numFmtId="0" fontId="2" fillId="0" borderId="12"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2"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3" fillId="0" borderId="27" xfId="0" applyFont="1" applyFill="1" applyBorder="1" applyAlignment="1">
      <alignment horizontal="left" vertical="center" wrapText="1" indent="1"/>
    </xf>
    <xf numFmtId="0" fontId="3" fillId="0" borderId="28" xfId="0" applyFont="1" applyFill="1" applyBorder="1" applyAlignment="1">
      <alignment horizontal="left" vertical="center" wrapText="1" indent="1"/>
    </xf>
    <xf numFmtId="0" fontId="3" fillId="0" borderId="29" xfId="0" applyFont="1" applyFill="1" applyBorder="1" applyAlignment="1">
      <alignment horizontal="left" vertical="center" wrapText="1" inden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9" xfId="0" applyFont="1" applyFill="1" applyBorder="1" applyAlignment="1">
      <alignment vertical="center"/>
    </xf>
    <xf numFmtId="0" fontId="0" fillId="0" borderId="20" xfId="0" applyFont="1" applyFill="1" applyBorder="1" applyAlignment="1">
      <alignment vertical="center"/>
    </xf>
    <xf numFmtId="0" fontId="6"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left" vertical="center" wrapText="1"/>
      <protection hidden="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25" xfId="0" applyFont="1" applyFill="1" applyBorder="1" applyAlignment="1">
      <alignment horizontal="left" vertical="center" wrapText="1"/>
    </xf>
    <xf numFmtId="0" fontId="2" fillId="0" borderId="27"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7" fillId="0" borderId="1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8" xfId="0" applyFont="1" applyFill="1" applyBorder="1" applyAlignment="1">
      <alignment/>
    </xf>
    <xf numFmtId="0" fontId="0" fillId="0" borderId="29"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3" fillId="0" borderId="2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wrapText="1"/>
    </xf>
    <xf numFmtId="0" fontId="10"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2"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2" xfId="15" applyFont="1" applyFill="1" applyBorder="1" applyAlignment="1">
      <alignment horizontal="left" vertical="center" wrapText="1"/>
      <protection/>
    </xf>
    <xf numFmtId="0" fontId="10" fillId="0" borderId="24" xfId="15" applyFont="1" applyFill="1" applyBorder="1" applyAlignment="1">
      <alignment horizontal="left" vertical="center" wrapText="1"/>
      <protection/>
    </xf>
    <xf numFmtId="0" fontId="10" fillId="0" borderId="25" xfId="15" applyFont="1" applyFill="1" applyBorder="1" applyAlignment="1">
      <alignment horizontal="left" vertical="center" wrapText="1"/>
      <protection/>
    </xf>
    <xf numFmtId="0" fontId="7" fillId="0" borderId="18" xfId="15" applyFont="1" applyFill="1" applyBorder="1" applyAlignment="1">
      <alignment horizontal="center" vertical="center" wrapText="1"/>
      <protection/>
    </xf>
    <xf numFmtId="0" fontId="10" fillId="0" borderId="0" xfId="15" applyFont="1" applyAlignment="1">
      <alignment/>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9" fillId="0" borderId="0" xfId="15" applyAlignment="1">
      <alignment/>
      <protection/>
    </xf>
  </cellXfs>
  <cellStyles count="9">
    <cellStyle name="Normal" xfId="0"/>
    <cellStyle name="Comma" xfId="16"/>
    <cellStyle name="Comma [0]" xfId="17"/>
    <cellStyle name="Currency" xfId="18"/>
    <cellStyle name="Currency [0]" xfId="19"/>
    <cellStyle name="Followed Hyperlink" xfId="20"/>
    <cellStyle name="Hyperlink" xfId="21"/>
    <cellStyle name="Normal_TFI-POD" xfId="22"/>
    <cellStyle name="Percent" xfId="23"/>
  </cellStyles>
  <dxfs count="2">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85725</xdr:rowOff>
    </xdr:from>
    <xdr:to>
      <xdr:col>9</xdr:col>
      <xdr:colOff>495300</xdr:colOff>
      <xdr:row>74</xdr:row>
      <xdr:rowOff>9525</xdr:rowOff>
    </xdr:to>
    <xdr:sp>
      <xdr:nvSpPr>
        <xdr:cNvPr id="1" name="TextBox 1"/>
        <xdr:cNvSpPr txBox="1">
          <a:spLocks noChangeArrowheads="1"/>
        </xdr:cNvSpPr>
      </xdr:nvSpPr>
      <xdr:spPr>
        <a:xfrm>
          <a:off x="76200" y="447675"/>
          <a:ext cx="5905500" cy="1170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Kao što se vidi iz podataka u tablicama računa dobiti i gubitka i bilance, društva kćeri nemaju značajnog utjecaja na rezultat Grupe Petrokemija. Društva kćeri su: Restoran Petrokemija d.o.o. Kutina, Petrokemija d.o.o. Novi Sad, Petrokemija d.o.o. Novo Mesto, Luka Šibenik d.o.o. Šibenik
U prva tri tromjesečja 2012. godine Grupa Petrokemija. ostvarila je ukupne prihode 2.130,9  milijuna kuna i ukupne rashode od 2.272,1 milijuna kuna. Na razini prvih devet mjeseci ukupni prihodi Grupe Petrokemija manji su u odnosu na isto razdoblje 2011.g. 5,6%, a ukupni rashodi veći su za 6,0%. U strukturi gubitka 123,0 milijuna kuna ili 87% ostvareno je iz poslovnih aktivnosti, a 18,1 milijun kuna ili 13% iz financijskog poslovanja. Pokazatelj EBITDA (dobit prije kamata, poreza i amortizacije) je negativan u iznosu od 46,3 milijuna kuna. 
U izvještajnom razdoblju u Grupi Petrokemija ostvareni su 5,7% manji poslovni prihodi od istog razdoblja 2011. godine zbog manjeg ostvarenja prodaje. Ukupna prodaja gnojiva manja je 15,1% u odnosu na isto razdoblje prethodne godine, što ukazuje na rast prosječnih ostvarenih prodajnih cijena, ali na razini koja (u uvjetima vrlo jake konkurencije) nije mogla pokriti rast troškova.
Veće ostvarenje poslovnih rashoda u odnosu na isto razdoblje prethodne godine odraz je rasta ulaznih cijena sirovina, prije svega prirodnog plina. Prosječna ostvarena nabavna cijena plina u prva tri tromjesečja 2012. godine viša je 39,1% od istog razdoblja 2011. godine, a čak 78,5% u odnosu na usporedivo razdoblje 2010. godine (kumulativni rast). Tako visoki rast cijene osnovne sirovine, koja u izvještajnom razdoblju ima udjel u ukupnim rashodima od 56%, nije mogao biti pokriven mjerama povećanja prihoda i štednje, koje je poduzimala uprava Društva i to je dovelo do iskazivanja gubitka. Uz visoku cijenu plina, kao osnovni uzrok iskazivanja gubitka, sljedeći po važnosti je utjecaj smanjivanja količina proizvodnje i prodaje, što je utjecalo na rast fiksnih troškova po jedinici proizvoda, iako su ovi troškovi u masi ostvareni na nižoj razini od ostvarenja u istom razdoblju prethodne godine. U prvih devet mjeseci 2012. godine Petrokemija je, u odnosu na isto razdoblje prošle godine, ostvarila manju proizvodnju 18,1%, najvećim dijelom zbog tržišnih razloga, kako bi uravnotežila dinamiku zaliha i isporuka gnojiva na prihvatljivoj razini. 
Prirodni plin kao najvažnija sirovina nabavlja se na domaćem tržištu prema tzv „ruskoj formuli“ temeljenoj na cijeni naftnih derivata i cijeni plina izraženoj u USD. Petrokemija d.d. nije u razdoblju od rujna 2011. do rujna 2012. godine bila obuhvaćena Odlukom Vlade RH o najvišoj razini cijene plina za povlaštene potrošače, a u normativnom dijelu tržišta plina nije imala mogućnost istovremene kupnje od više dobavljača. Stoga je u svom financijskom rezultatu podnijela sav teret izrazitog rasta cijene prirodnog plina, što je imalo značajnog utjecaja na rast troškova i iskazivanje gubitka. Tijekom trećeg tromjesečja 2012. godine Petrokemija d.d. je na bazi odgovarajućih odluka Vlade RH, vezanih uz normativno definiranje tržišta plina u Republici Hrvatskoj, konačno bila u mogućnosti kupovati plin od više dobavljača. Količine plina dobavljene po nižoj cijeni od inozemnog dobavljača, djelomično su ublažile troškovni udar s kojim je Društvo bilo suočeno tijekom izvještajnog razdoblja. Nažalost, prethodna ugovorna ograničenja sprječavaju Društvo da značajnije količine nabavi na slobodnom tržištu, tako da se u trenutku sastavljanja ovih financijskih izvještaja nastavlja nabavka manjih količina prirodnog plina, koje ne mogu bitno utjecati na ukupan poslovni rezultat 2012.g.. Ocjenjuje se da je u trećem tromjesečju 2012. godine cijena plina bazirana na uljnoj formuli dosegla maksimum, tako da se u četvrtom tromjesečju očekuje blagi pad.
Zbog tržišnih razloga dio postrojenja je u zastoju od polovice 2009.g. i s tim problemom se ušlo i u zadnje tromjesečje 2012.g. Kriza izazvana neskladom ulazno-izlaznih cijena na tržištu čađe još uvijek je prisutna. Otvorenost Petrokemije d.d. kretanjima na svjetskom tržištu otvara značajne rizike mogućih cjenovnih i financijskih oscilacija i u nastavku 2012. godine. 
Uz vlastita obrtna sredstva, kratkoročne kredite banaka i dugoročne kredite HBOR-a, Petrokemija je izvor financiranja obrtnih sredstava jednim dijelom osigurala i izdavanjem komercijalnih zapisa na Zagrebačkoj burzi, putem Privredne banke Zagreb kao agenta i dilera programa. 
Na buduće kretanje financijskog rezultata Grupe Petrokemija utjecati će brojni činitelji. Osim cijene plina, koja se dominantno definira na domaćem tržištu, većina budućih rizika dolazi iz međunarodnog okruženja, a pretežito kroz:
1. Promjene cijena osnovnih sirovina na svjetskom tržištu (MAP, DAP, fosfat, kalijev klorid, sumpor),
2. Promjene razine potražnje i prodajnih cijena mineralnih gnojiva,
3. Kretanje cijena energenata - plina i lož ulja,
4. Kretanje cijena osnovnih poljoprivrednih kultura,
5. Tečaj USD i EUR-a prema domaćoj valuti,
6. Troškove financiranja i međuvalutarne odnose.
Krajem drugog tromjesečja Petrokemija d.d. je kupila 6.030 poslovnih udjela trgovačkog društva “Luka Šibenik”d.o.o. u vrijednosti 24.253.051 kuna, čime je Petrokemija d.d. postala vlasnik ukupno 79,72% udjela u ovom trgovačkom društvu.
Luka Šibenik je od strateškog interesa za poslovanje Petrokemije d.d. jer se većina sirovina iz prekomorskih zemalja doprema, a značajan dio izvoza gotovih proizvoda otprema putem morske luke u Šibeniku.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63"/>
  <sheetViews>
    <sheetView tabSelected="1" view="pageBreakPreview" zoomScaleSheetLayoutView="100" workbookViewId="0" topLeftCell="A1">
      <selection activeCell="A1" sqref="A1:C1"/>
    </sheetView>
  </sheetViews>
  <sheetFormatPr defaultColWidth="9.140625" defaultRowHeight="12.75"/>
  <cols>
    <col min="1" max="1" width="9.140625" style="10" customWidth="1"/>
    <col min="2" max="2" width="13.00390625" style="10" customWidth="1"/>
    <col min="3" max="4" width="9.140625" style="10" customWidth="1"/>
    <col min="5" max="5" width="10.28125" style="10" customWidth="1"/>
    <col min="6" max="6" width="7.7109375" style="10" customWidth="1"/>
    <col min="7" max="7" width="15.140625" style="10" customWidth="1"/>
    <col min="8" max="8" width="19.28125" style="10" customWidth="1"/>
    <col min="9" max="9" width="14.421875" style="10" customWidth="1"/>
    <col min="10" max="16384" width="9.140625" style="10" customWidth="1"/>
  </cols>
  <sheetData>
    <row r="1" spans="1:12" ht="15.75">
      <c r="A1" s="146" t="s">
        <v>213</v>
      </c>
      <c r="B1" s="139"/>
      <c r="C1" s="139"/>
      <c r="D1" s="74"/>
      <c r="E1" s="74"/>
      <c r="F1" s="74"/>
      <c r="G1" s="74"/>
      <c r="H1" s="74"/>
      <c r="I1" s="75"/>
      <c r="J1" s="9"/>
      <c r="K1" s="9"/>
      <c r="L1" s="9"/>
    </row>
    <row r="2" spans="1:12" ht="12.75">
      <c r="A2" s="180" t="s">
        <v>214</v>
      </c>
      <c r="B2" s="181"/>
      <c r="C2" s="181"/>
      <c r="D2" s="182"/>
      <c r="E2" s="111" t="s">
        <v>308</v>
      </c>
      <c r="F2" s="11"/>
      <c r="G2" s="12" t="s">
        <v>215</v>
      </c>
      <c r="H2" s="111" t="s">
        <v>315</v>
      </c>
      <c r="I2" s="76"/>
      <c r="J2" s="9"/>
      <c r="K2" s="9"/>
      <c r="L2" s="9"/>
    </row>
    <row r="3" spans="1:12" ht="12.75">
      <c r="A3" s="77"/>
      <c r="B3" s="13"/>
      <c r="C3" s="13"/>
      <c r="D3" s="13"/>
      <c r="E3" s="14"/>
      <c r="F3" s="14"/>
      <c r="G3" s="13"/>
      <c r="H3" s="13"/>
      <c r="I3" s="78"/>
      <c r="J3" s="9"/>
      <c r="K3" s="9"/>
      <c r="L3" s="9"/>
    </row>
    <row r="4" spans="1:12" ht="15">
      <c r="A4" s="183" t="s">
        <v>280</v>
      </c>
      <c r="B4" s="184"/>
      <c r="C4" s="184"/>
      <c r="D4" s="184"/>
      <c r="E4" s="184"/>
      <c r="F4" s="184"/>
      <c r="G4" s="184"/>
      <c r="H4" s="184"/>
      <c r="I4" s="185"/>
      <c r="J4" s="9"/>
      <c r="K4" s="9"/>
      <c r="L4" s="9"/>
    </row>
    <row r="5" spans="1:12" ht="12.75">
      <c r="A5" s="79"/>
      <c r="B5" s="16"/>
      <c r="C5" s="16"/>
      <c r="D5" s="16"/>
      <c r="E5" s="17"/>
      <c r="F5" s="80"/>
      <c r="G5" s="18"/>
      <c r="H5" s="19"/>
      <c r="I5" s="81"/>
      <c r="J5" s="9"/>
      <c r="K5" s="9"/>
      <c r="L5" s="9"/>
    </row>
    <row r="6" spans="1:12" ht="12.75">
      <c r="A6" s="128" t="s">
        <v>216</v>
      </c>
      <c r="B6" s="129"/>
      <c r="C6" s="151" t="s">
        <v>286</v>
      </c>
      <c r="D6" s="152"/>
      <c r="E6" s="29"/>
      <c r="F6" s="29"/>
      <c r="G6" s="29"/>
      <c r="H6" s="29"/>
      <c r="I6" s="82"/>
      <c r="J6" s="9"/>
      <c r="K6" s="9"/>
      <c r="L6" s="9"/>
    </row>
    <row r="7" spans="1:12" ht="12.75">
      <c r="A7" s="83"/>
      <c r="B7" s="22"/>
      <c r="C7" s="15"/>
      <c r="D7" s="15"/>
      <c r="E7" s="29"/>
      <c r="F7" s="29"/>
      <c r="G7" s="29"/>
      <c r="H7" s="29"/>
      <c r="I7" s="82"/>
      <c r="J7" s="9"/>
      <c r="K7" s="9"/>
      <c r="L7" s="9"/>
    </row>
    <row r="8" spans="1:12" ht="12.75">
      <c r="A8" s="186" t="s">
        <v>217</v>
      </c>
      <c r="B8" s="187"/>
      <c r="C8" s="151" t="s">
        <v>287</v>
      </c>
      <c r="D8" s="152"/>
      <c r="E8" s="29"/>
      <c r="F8" s="29"/>
      <c r="G8" s="29"/>
      <c r="H8" s="29"/>
      <c r="I8" s="84"/>
      <c r="J8" s="9"/>
      <c r="K8" s="9"/>
      <c r="L8" s="9"/>
    </row>
    <row r="9" spans="1:12" ht="12.75">
      <c r="A9" s="85"/>
      <c r="B9" s="48"/>
      <c r="C9" s="20"/>
      <c r="D9" s="26"/>
      <c r="E9" s="15"/>
      <c r="F9" s="15"/>
      <c r="G9" s="15"/>
      <c r="H9" s="15"/>
      <c r="I9" s="84"/>
      <c r="J9" s="9"/>
      <c r="K9" s="9"/>
      <c r="L9" s="9"/>
    </row>
    <row r="10" spans="1:12" ht="12.75">
      <c r="A10" s="135" t="s">
        <v>218</v>
      </c>
      <c r="B10" s="178"/>
      <c r="C10" s="151" t="s">
        <v>288</v>
      </c>
      <c r="D10" s="152"/>
      <c r="E10" s="15"/>
      <c r="F10" s="15"/>
      <c r="G10" s="15"/>
      <c r="H10" s="15"/>
      <c r="I10" s="84"/>
      <c r="J10" s="9"/>
      <c r="K10" s="9"/>
      <c r="L10" s="9"/>
    </row>
    <row r="11" spans="1:12" ht="12.75">
      <c r="A11" s="179"/>
      <c r="B11" s="178"/>
      <c r="C11" s="15"/>
      <c r="D11" s="15"/>
      <c r="E11" s="15"/>
      <c r="F11" s="15"/>
      <c r="G11" s="15"/>
      <c r="H11" s="15"/>
      <c r="I11" s="84"/>
      <c r="J11" s="9"/>
      <c r="K11" s="9"/>
      <c r="L11" s="9"/>
    </row>
    <row r="12" spans="1:12" ht="12.75">
      <c r="A12" s="128" t="s">
        <v>219</v>
      </c>
      <c r="B12" s="129"/>
      <c r="C12" s="148" t="s">
        <v>289</v>
      </c>
      <c r="D12" s="175"/>
      <c r="E12" s="175"/>
      <c r="F12" s="175"/>
      <c r="G12" s="175"/>
      <c r="H12" s="175"/>
      <c r="I12" s="131"/>
      <c r="J12" s="9"/>
      <c r="K12" s="9"/>
      <c r="L12" s="9"/>
    </row>
    <row r="13" spans="1:12" ht="12.75">
      <c r="A13" s="83"/>
      <c r="B13" s="22"/>
      <c r="C13" s="21"/>
      <c r="D13" s="15"/>
      <c r="E13" s="15"/>
      <c r="F13" s="15"/>
      <c r="G13" s="15"/>
      <c r="H13" s="15"/>
      <c r="I13" s="84"/>
      <c r="J13" s="9"/>
      <c r="K13" s="9"/>
      <c r="L13" s="9"/>
    </row>
    <row r="14" spans="1:12" ht="12.75">
      <c r="A14" s="128" t="s">
        <v>220</v>
      </c>
      <c r="B14" s="129"/>
      <c r="C14" s="176">
        <v>44320</v>
      </c>
      <c r="D14" s="177"/>
      <c r="E14" s="15"/>
      <c r="F14" s="148" t="s">
        <v>290</v>
      </c>
      <c r="G14" s="175"/>
      <c r="H14" s="175"/>
      <c r="I14" s="131"/>
      <c r="J14" s="9"/>
      <c r="K14" s="9"/>
      <c r="L14" s="9"/>
    </row>
    <row r="15" spans="1:12" ht="12.75">
      <c r="A15" s="83"/>
      <c r="B15" s="22"/>
      <c r="C15" s="15"/>
      <c r="D15" s="15"/>
      <c r="E15" s="15"/>
      <c r="F15" s="15"/>
      <c r="G15" s="15"/>
      <c r="H15" s="15"/>
      <c r="I15" s="84"/>
      <c r="J15" s="9"/>
      <c r="K15" s="9"/>
      <c r="L15" s="9"/>
    </row>
    <row r="16" spans="1:12" ht="12.75">
      <c r="A16" s="128" t="s">
        <v>221</v>
      </c>
      <c r="B16" s="129"/>
      <c r="C16" s="148" t="s">
        <v>291</v>
      </c>
      <c r="D16" s="175"/>
      <c r="E16" s="175"/>
      <c r="F16" s="175"/>
      <c r="G16" s="175"/>
      <c r="H16" s="175"/>
      <c r="I16" s="131"/>
      <c r="J16" s="9"/>
      <c r="K16" s="9"/>
      <c r="L16" s="9"/>
    </row>
    <row r="17" spans="1:12" ht="12.75">
      <c r="A17" s="83"/>
      <c r="B17" s="22"/>
      <c r="C17" s="15"/>
      <c r="D17" s="15"/>
      <c r="E17" s="15"/>
      <c r="F17" s="15"/>
      <c r="G17" s="15"/>
      <c r="H17" s="15"/>
      <c r="I17" s="84"/>
      <c r="J17" s="9"/>
      <c r="K17" s="9"/>
      <c r="L17" s="9"/>
    </row>
    <row r="18" spans="1:12" ht="12.75">
      <c r="A18" s="128" t="s">
        <v>222</v>
      </c>
      <c r="B18" s="129"/>
      <c r="C18" s="171" t="s">
        <v>292</v>
      </c>
      <c r="D18" s="172"/>
      <c r="E18" s="172"/>
      <c r="F18" s="172"/>
      <c r="G18" s="172"/>
      <c r="H18" s="172"/>
      <c r="I18" s="173"/>
      <c r="J18" s="9"/>
      <c r="K18" s="9"/>
      <c r="L18" s="9"/>
    </row>
    <row r="19" spans="1:12" ht="12.75">
      <c r="A19" s="83"/>
      <c r="B19" s="22"/>
      <c r="C19" s="21"/>
      <c r="D19" s="15"/>
      <c r="E19" s="15"/>
      <c r="F19" s="15"/>
      <c r="G19" s="15"/>
      <c r="H19" s="15"/>
      <c r="I19" s="84"/>
      <c r="J19" s="9"/>
      <c r="K19" s="9"/>
      <c r="L19" s="9"/>
    </row>
    <row r="20" spans="1:12" ht="12.75">
      <c r="A20" s="128" t="s">
        <v>223</v>
      </c>
      <c r="B20" s="129"/>
      <c r="C20" s="171" t="s">
        <v>293</v>
      </c>
      <c r="D20" s="172"/>
      <c r="E20" s="172"/>
      <c r="F20" s="172"/>
      <c r="G20" s="172"/>
      <c r="H20" s="172"/>
      <c r="I20" s="173"/>
      <c r="J20" s="9"/>
      <c r="K20" s="9"/>
      <c r="L20" s="9"/>
    </row>
    <row r="21" spans="1:12" ht="12.75">
      <c r="A21" s="83"/>
      <c r="B21" s="22"/>
      <c r="C21" s="21"/>
      <c r="D21" s="15"/>
      <c r="E21" s="15"/>
      <c r="F21" s="15"/>
      <c r="G21" s="15"/>
      <c r="H21" s="15"/>
      <c r="I21" s="84"/>
      <c r="J21" s="9"/>
      <c r="K21" s="9"/>
      <c r="L21" s="9"/>
    </row>
    <row r="22" spans="1:12" ht="12.75">
      <c r="A22" s="128" t="s">
        <v>224</v>
      </c>
      <c r="B22" s="129"/>
      <c r="C22" s="112">
        <v>220</v>
      </c>
      <c r="D22" s="148" t="s">
        <v>290</v>
      </c>
      <c r="E22" s="168"/>
      <c r="F22" s="169"/>
      <c r="G22" s="128"/>
      <c r="H22" s="174"/>
      <c r="I22" s="86"/>
      <c r="J22" s="9"/>
      <c r="K22" s="9"/>
      <c r="L22" s="9"/>
    </row>
    <row r="23" spans="1:12" ht="12.75">
      <c r="A23" s="83"/>
      <c r="B23" s="22"/>
      <c r="C23" s="15"/>
      <c r="D23" s="24"/>
      <c r="E23" s="24"/>
      <c r="F23" s="24"/>
      <c r="G23" s="24"/>
      <c r="H23" s="15"/>
      <c r="I23" s="84"/>
      <c r="J23" s="9"/>
      <c r="K23" s="9"/>
      <c r="L23" s="9"/>
    </row>
    <row r="24" spans="1:12" ht="12.75">
      <c r="A24" s="128" t="s">
        <v>225</v>
      </c>
      <c r="B24" s="129"/>
      <c r="C24" s="112">
        <v>3</v>
      </c>
      <c r="D24" s="148" t="s">
        <v>294</v>
      </c>
      <c r="E24" s="168"/>
      <c r="F24" s="168"/>
      <c r="G24" s="169"/>
      <c r="H24" s="49" t="s">
        <v>226</v>
      </c>
      <c r="I24" s="113">
        <v>2483</v>
      </c>
      <c r="J24" s="9"/>
      <c r="K24" s="9"/>
      <c r="L24" s="9"/>
    </row>
    <row r="25" spans="1:12" ht="12.75">
      <c r="A25" s="83"/>
      <c r="B25" s="22"/>
      <c r="C25" s="15"/>
      <c r="D25" s="24"/>
      <c r="E25" s="24"/>
      <c r="F25" s="24"/>
      <c r="G25" s="22"/>
      <c r="H25" s="22" t="s">
        <v>281</v>
      </c>
      <c r="I25" s="87"/>
      <c r="J25" s="9"/>
      <c r="K25" s="9"/>
      <c r="L25" s="9"/>
    </row>
    <row r="26" spans="1:12" ht="12.75">
      <c r="A26" s="128" t="s">
        <v>227</v>
      </c>
      <c r="B26" s="129"/>
      <c r="C26" s="114" t="s">
        <v>306</v>
      </c>
      <c r="D26" s="25"/>
      <c r="E26" s="88"/>
      <c r="F26" s="89"/>
      <c r="G26" s="170" t="s">
        <v>228</v>
      </c>
      <c r="H26" s="129"/>
      <c r="I26" s="115" t="s">
        <v>309</v>
      </c>
      <c r="J26" s="9"/>
      <c r="K26" s="9"/>
      <c r="L26" s="9"/>
    </row>
    <row r="27" spans="1:12" ht="12.75">
      <c r="A27" s="83"/>
      <c r="B27" s="22"/>
      <c r="C27" s="15"/>
      <c r="D27" s="89"/>
      <c r="E27" s="89"/>
      <c r="F27" s="89"/>
      <c r="G27" s="89"/>
      <c r="H27" s="15"/>
      <c r="I27" s="90"/>
      <c r="J27" s="9"/>
      <c r="K27" s="9"/>
      <c r="L27" s="9"/>
    </row>
    <row r="28" spans="1:12" ht="12.75">
      <c r="A28" s="161" t="s">
        <v>229</v>
      </c>
      <c r="B28" s="162"/>
      <c r="C28" s="163"/>
      <c r="D28" s="163"/>
      <c r="E28" s="164" t="s">
        <v>230</v>
      </c>
      <c r="F28" s="165"/>
      <c r="G28" s="165"/>
      <c r="H28" s="166" t="s">
        <v>231</v>
      </c>
      <c r="I28" s="167"/>
      <c r="J28" s="9"/>
      <c r="K28" s="9"/>
      <c r="L28" s="9"/>
    </row>
    <row r="29" spans="1:12" ht="12.75">
      <c r="A29" s="91"/>
      <c r="B29" s="88"/>
      <c r="C29" s="88"/>
      <c r="D29" s="26"/>
      <c r="E29" s="15"/>
      <c r="F29" s="15"/>
      <c r="G29" s="15"/>
      <c r="H29" s="27"/>
      <c r="I29" s="90"/>
      <c r="J29" s="9"/>
      <c r="K29" s="9"/>
      <c r="L29" s="9"/>
    </row>
    <row r="30" spans="1:12" ht="12.75">
      <c r="A30" s="158"/>
      <c r="B30" s="153"/>
      <c r="C30" s="153"/>
      <c r="D30" s="154"/>
      <c r="E30" s="158"/>
      <c r="F30" s="153"/>
      <c r="G30" s="153"/>
      <c r="H30" s="151"/>
      <c r="I30" s="152"/>
      <c r="J30" s="9"/>
      <c r="K30" s="9"/>
      <c r="L30" s="9"/>
    </row>
    <row r="31" spans="1:12" ht="12.75">
      <c r="A31" s="83"/>
      <c r="B31" s="22"/>
      <c r="C31" s="21"/>
      <c r="D31" s="159"/>
      <c r="E31" s="159"/>
      <c r="F31" s="159"/>
      <c r="G31" s="160"/>
      <c r="H31" s="15"/>
      <c r="I31" s="92"/>
      <c r="J31" s="9"/>
      <c r="K31" s="9"/>
      <c r="L31" s="9"/>
    </row>
    <row r="32" spans="1:12" ht="12.75">
      <c r="A32" s="158" t="s">
        <v>299</v>
      </c>
      <c r="B32" s="153"/>
      <c r="C32" s="153"/>
      <c r="D32" s="154"/>
      <c r="E32" s="158" t="s">
        <v>290</v>
      </c>
      <c r="F32" s="153"/>
      <c r="G32" s="153"/>
      <c r="H32" s="151" t="s">
        <v>300</v>
      </c>
      <c r="I32" s="152"/>
      <c r="J32" s="9"/>
      <c r="K32" s="9"/>
      <c r="L32" s="9"/>
    </row>
    <row r="33" spans="1:12" ht="12.75">
      <c r="A33" s="83"/>
      <c r="B33" s="22"/>
      <c r="C33" s="21"/>
      <c r="D33" s="28"/>
      <c r="E33" s="28"/>
      <c r="F33" s="28"/>
      <c r="G33" s="29"/>
      <c r="H33" s="15"/>
      <c r="I33" s="93"/>
      <c r="J33" s="9"/>
      <c r="K33" s="9"/>
      <c r="L33" s="9"/>
    </row>
    <row r="34" spans="1:12" ht="12.75">
      <c r="A34" s="158" t="s">
        <v>301</v>
      </c>
      <c r="B34" s="153"/>
      <c r="C34" s="153"/>
      <c r="D34" s="154"/>
      <c r="E34" s="158" t="s">
        <v>302</v>
      </c>
      <c r="F34" s="153"/>
      <c r="G34" s="153"/>
      <c r="H34" s="151" t="s">
        <v>303</v>
      </c>
      <c r="I34" s="152"/>
      <c r="J34" s="9"/>
      <c r="K34" s="9"/>
      <c r="L34" s="9"/>
    </row>
    <row r="35" spans="1:12" ht="12.75">
      <c r="A35" s="83"/>
      <c r="B35" s="22"/>
      <c r="C35" s="21"/>
      <c r="D35" s="28"/>
      <c r="E35" s="28"/>
      <c r="F35" s="28"/>
      <c r="G35" s="29"/>
      <c r="H35" s="15"/>
      <c r="I35" s="93"/>
      <c r="J35" s="9"/>
      <c r="K35" s="9"/>
      <c r="L35" s="9"/>
    </row>
    <row r="36" spans="1:12" ht="12.75">
      <c r="A36" s="158" t="s">
        <v>301</v>
      </c>
      <c r="B36" s="153"/>
      <c r="C36" s="153"/>
      <c r="D36" s="154"/>
      <c r="E36" s="158" t="s">
        <v>304</v>
      </c>
      <c r="F36" s="153"/>
      <c r="G36" s="153"/>
      <c r="H36" s="151" t="s">
        <v>305</v>
      </c>
      <c r="I36" s="152"/>
      <c r="J36" s="9"/>
      <c r="K36" s="9"/>
      <c r="L36" s="9"/>
    </row>
    <row r="37" spans="1:12" ht="12.75">
      <c r="A37" s="94"/>
      <c r="B37" s="30"/>
      <c r="C37" s="155"/>
      <c r="D37" s="156"/>
      <c r="E37" s="15"/>
      <c r="F37" s="155"/>
      <c r="G37" s="156"/>
      <c r="H37" s="15"/>
      <c r="I37" s="84"/>
      <c r="J37" s="9"/>
      <c r="K37" s="9"/>
      <c r="L37" s="9"/>
    </row>
    <row r="38" spans="1:12" ht="12.75">
      <c r="A38" s="158" t="s">
        <v>312</v>
      </c>
      <c r="B38" s="153"/>
      <c r="C38" s="153"/>
      <c r="D38" s="154"/>
      <c r="E38" s="158" t="s">
        <v>313</v>
      </c>
      <c r="F38" s="153"/>
      <c r="G38" s="153"/>
      <c r="H38" s="151" t="s">
        <v>314</v>
      </c>
      <c r="I38" s="152"/>
      <c r="J38" s="9"/>
      <c r="K38" s="9"/>
      <c r="L38" s="9"/>
    </row>
    <row r="39" spans="1:12" ht="12.75">
      <c r="A39" s="94"/>
      <c r="B39" s="30"/>
      <c r="C39" s="31"/>
      <c r="D39" s="32"/>
      <c r="E39" s="15"/>
      <c r="F39" s="31"/>
      <c r="G39" s="32"/>
      <c r="H39" s="15"/>
      <c r="I39" s="84"/>
      <c r="J39" s="9"/>
      <c r="K39" s="9"/>
      <c r="L39" s="9"/>
    </row>
    <row r="40" spans="1:12" ht="12.75">
      <c r="A40" s="158"/>
      <c r="B40" s="153"/>
      <c r="C40" s="153"/>
      <c r="D40" s="154"/>
      <c r="E40" s="158"/>
      <c r="F40" s="153"/>
      <c r="G40" s="153"/>
      <c r="H40" s="151"/>
      <c r="I40" s="152"/>
      <c r="J40" s="9"/>
      <c r="K40" s="9"/>
      <c r="L40" s="9"/>
    </row>
    <row r="41" spans="1:12" ht="12.75">
      <c r="A41" s="116"/>
      <c r="B41" s="33"/>
      <c r="C41" s="33"/>
      <c r="D41" s="33"/>
      <c r="E41" s="23"/>
      <c r="F41" s="117"/>
      <c r="G41" s="117"/>
      <c r="H41" s="118"/>
      <c r="I41" s="95"/>
      <c r="J41" s="9"/>
      <c r="K41" s="9"/>
      <c r="L41" s="9"/>
    </row>
    <row r="42" spans="1:12" ht="12.75">
      <c r="A42" s="94"/>
      <c r="B42" s="30"/>
      <c r="C42" s="31"/>
      <c r="D42" s="32"/>
      <c r="E42" s="15"/>
      <c r="F42" s="31"/>
      <c r="G42" s="32"/>
      <c r="H42" s="15"/>
      <c r="I42" s="84"/>
      <c r="J42" s="9"/>
      <c r="K42" s="9"/>
      <c r="L42" s="9"/>
    </row>
    <row r="43" spans="1:12" ht="12.75">
      <c r="A43" s="96"/>
      <c r="B43" s="34"/>
      <c r="C43" s="34"/>
      <c r="D43" s="20"/>
      <c r="E43" s="20"/>
      <c r="F43" s="34"/>
      <c r="G43" s="20"/>
      <c r="H43" s="20"/>
      <c r="I43" s="97"/>
      <c r="J43" s="9"/>
      <c r="K43" s="9"/>
      <c r="L43" s="9"/>
    </row>
    <row r="44" spans="1:12" ht="12.75">
      <c r="A44" s="135" t="s">
        <v>232</v>
      </c>
      <c r="B44" s="136"/>
      <c r="C44" s="151"/>
      <c r="D44" s="152"/>
      <c r="E44" s="26"/>
      <c r="F44" s="148"/>
      <c r="G44" s="153"/>
      <c r="H44" s="153"/>
      <c r="I44" s="154"/>
      <c r="J44" s="9"/>
      <c r="K44" s="9"/>
      <c r="L44" s="9"/>
    </row>
    <row r="45" spans="1:12" ht="12.75">
      <c r="A45" s="94"/>
      <c r="B45" s="30"/>
      <c r="C45" s="155"/>
      <c r="D45" s="156"/>
      <c r="E45" s="15"/>
      <c r="F45" s="155"/>
      <c r="G45" s="157"/>
      <c r="H45" s="35"/>
      <c r="I45" s="98"/>
      <c r="J45" s="9"/>
      <c r="K45" s="9"/>
      <c r="L45" s="9"/>
    </row>
    <row r="46" spans="1:12" ht="12.75">
      <c r="A46" s="135" t="s">
        <v>233</v>
      </c>
      <c r="B46" s="136"/>
      <c r="C46" s="148" t="s">
        <v>295</v>
      </c>
      <c r="D46" s="149"/>
      <c r="E46" s="149"/>
      <c r="F46" s="149"/>
      <c r="G46" s="149"/>
      <c r="H46" s="149"/>
      <c r="I46" s="150"/>
      <c r="J46" s="9"/>
      <c r="K46" s="9"/>
      <c r="L46" s="9"/>
    </row>
    <row r="47" spans="1:12" ht="12.75">
      <c r="A47" s="83"/>
      <c r="B47" s="22"/>
      <c r="C47" s="21" t="s">
        <v>234</v>
      </c>
      <c r="D47" s="15"/>
      <c r="E47" s="15"/>
      <c r="F47" s="15"/>
      <c r="G47" s="15"/>
      <c r="H47" s="15"/>
      <c r="I47" s="84"/>
      <c r="J47" s="9"/>
      <c r="K47" s="9"/>
      <c r="L47" s="9"/>
    </row>
    <row r="48" spans="1:12" ht="12.75">
      <c r="A48" s="135" t="s">
        <v>235</v>
      </c>
      <c r="B48" s="136"/>
      <c r="C48" s="130" t="s">
        <v>296</v>
      </c>
      <c r="D48" s="126"/>
      <c r="E48" s="127"/>
      <c r="F48" s="15"/>
      <c r="G48" s="49" t="s">
        <v>236</v>
      </c>
      <c r="H48" s="130" t="s">
        <v>297</v>
      </c>
      <c r="I48" s="127"/>
      <c r="J48" s="9"/>
      <c r="K48" s="9"/>
      <c r="L48" s="9"/>
    </row>
    <row r="49" spans="1:12" ht="12.75">
      <c r="A49" s="83"/>
      <c r="B49" s="22"/>
      <c r="C49" s="21"/>
      <c r="D49" s="15"/>
      <c r="E49" s="15"/>
      <c r="F49" s="15"/>
      <c r="G49" s="15"/>
      <c r="H49" s="15"/>
      <c r="I49" s="84"/>
      <c r="J49" s="9"/>
      <c r="K49" s="9"/>
      <c r="L49" s="9"/>
    </row>
    <row r="50" spans="1:12" ht="12.75">
      <c r="A50" s="135" t="s">
        <v>222</v>
      </c>
      <c r="B50" s="136"/>
      <c r="C50" s="137" t="s">
        <v>298</v>
      </c>
      <c r="D50" s="126"/>
      <c r="E50" s="126"/>
      <c r="F50" s="126"/>
      <c r="G50" s="126"/>
      <c r="H50" s="126"/>
      <c r="I50" s="127"/>
      <c r="J50" s="9"/>
      <c r="K50" s="9"/>
      <c r="L50" s="9"/>
    </row>
    <row r="51" spans="1:12" ht="12.75">
      <c r="A51" s="83"/>
      <c r="B51" s="22"/>
      <c r="C51" s="15"/>
      <c r="D51" s="15"/>
      <c r="E51" s="15"/>
      <c r="F51" s="15"/>
      <c r="G51" s="15"/>
      <c r="H51" s="15"/>
      <c r="I51" s="84"/>
      <c r="J51" s="9"/>
      <c r="K51" s="9"/>
      <c r="L51" s="9"/>
    </row>
    <row r="52" spans="1:12" ht="12.75">
      <c r="A52" s="128" t="s">
        <v>237</v>
      </c>
      <c r="B52" s="129"/>
      <c r="C52" s="130" t="s">
        <v>311</v>
      </c>
      <c r="D52" s="126"/>
      <c r="E52" s="126"/>
      <c r="F52" s="126"/>
      <c r="G52" s="126"/>
      <c r="H52" s="126"/>
      <c r="I52" s="131"/>
      <c r="J52" s="9"/>
      <c r="K52" s="9"/>
      <c r="L52" s="9"/>
    </row>
    <row r="53" spans="1:12" ht="12.75">
      <c r="A53" s="99"/>
      <c r="B53" s="20"/>
      <c r="C53" s="140" t="s">
        <v>238</v>
      </c>
      <c r="D53" s="140"/>
      <c r="E53" s="140"/>
      <c r="F53" s="140"/>
      <c r="G53" s="140"/>
      <c r="H53" s="140"/>
      <c r="I53" s="100"/>
      <c r="J53" s="9"/>
      <c r="K53" s="9"/>
      <c r="L53" s="9"/>
    </row>
    <row r="54" spans="1:12" ht="12.75">
      <c r="A54" s="99"/>
      <c r="B54" s="20"/>
      <c r="C54" s="36"/>
      <c r="D54" s="36"/>
      <c r="E54" s="36"/>
      <c r="F54" s="36"/>
      <c r="G54" s="36"/>
      <c r="H54" s="36"/>
      <c r="I54" s="100"/>
      <c r="J54" s="9"/>
      <c r="K54" s="9"/>
      <c r="L54" s="9"/>
    </row>
    <row r="55" spans="1:12" ht="12.75">
      <c r="A55" s="99"/>
      <c r="B55" s="132" t="s">
        <v>239</v>
      </c>
      <c r="C55" s="147"/>
      <c r="D55" s="147"/>
      <c r="E55" s="147"/>
      <c r="F55" s="47"/>
      <c r="G55" s="47"/>
      <c r="H55" s="47"/>
      <c r="I55" s="101"/>
      <c r="J55" s="9"/>
      <c r="K55" s="9"/>
      <c r="L55" s="9"/>
    </row>
    <row r="56" spans="1:12" ht="12.75">
      <c r="A56" s="99"/>
      <c r="B56" s="143" t="s">
        <v>270</v>
      </c>
      <c r="C56" s="144"/>
      <c r="D56" s="144"/>
      <c r="E56" s="144"/>
      <c r="F56" s="144"/>
      <c r="G56" s="144"/>
      <c r="H56" s="144"/>
      <c r="I56" s="145"/>
      <c r="J56" s="9"/>
      <c r="K56" s="9"/>
      <c r="L56" s="9"/>
    </row>
    <row r="57" spans="1:12" ht="12.75">
      <c r="A57" s="99"/>
      <c r="B57" s="143" t="s">
        <v>271</v>
      </c>
      <c r="C57" s="144"/>
      <c r="D57" s="144"/>
      <c r="E57" s="144"/>
      <c r="F57" s="144"/>
      <c r="G57" s="144"/>
      <c r="H57" s="144"/>
      <c r="I57" s="101"/>
      <c r="J57" s="9"/>
      <c r="K57" s="9"/>
      <c r="L57" s="9"/>
    </row>
    <row r="58" spans="1:12" ht="12.75">
      <c r="A58" s="99"/>
      <c r="B58" s="143" t="s">
        <v>272</v>
      </c>
      <c r="C58" s="144"/>
      <c r="D58" s="144"/>
      <c r="E58" s="144"/>
      <c r="F58" s="144"/>
      <c r="G58" s="144"/>
      <c r="H58" s="144"/>
      <c r="I58" s="145"/>
      <c r="J58" s="9"/>
      <c r="K58" s="9"/>
      <c r="L58" s="9"/>
    </row>
    <row r="59" spans="1:12" ht="12.75">
      <c r="A59" s="99"/>
      <c r="B59" s="143" t="s">
        <v>273</v>
      </c>
      <c r="C59" s="144"/>
      <c r="D59" s="144"/>
      <c r="E59" s="144"/>
      <c r="F59" s="144"/>
      <c r="G59" s="144"/>
      <c r="H59" s="144"/>
      <c r="I59" s="145"/>
      <c r="J59" s="9"/>
      <c r="K59" s="9"/>
      <c r="L59" s="9"/>
    </row>
    <row r="60" spans="1:12" ht="12.75">
      <c r="A60" s="99"/>
      <c r="B60" s="102"/>
      <c r="C60" s="103"/>
      <c r="D60" s="103"/>
      <c r="E60" s="103"/>
      <c r="F60" s="103"/>
      <c r="G60" s="103"/>
      <c r="H60" s="103"/>
      <c r="I60" s="104"/>
      <c r="J60" s="9"/>
      <c r="K60" s="9"/>
      <c r="L60" s="9"/>
    </row>
    <row r="61" spans="1:12" ht="13.5" thickBot="1">
      <c r="A61" s="105" t="s">
        <v>240</v>
      </c>
      <c r="B61" s="15"/>
      <c r="C61" s="15"/>
      <c r="D61" s="15"/>
      <c r="E61" s="15"/>
      <c r="F61" s="15"/>
      <c r="G61" s="37"/>
      <c r="H61" s="38"/>
      <c r="I61" s="106"/>
      <c r="J61" s="9"/>
      <c r="K61" s="9"/>
      <c r="L61" s="9"/>
    </row>
    <row r="62" spans="1:12" ht="12.75">
      <c r="A62" s="79"/>
      <c r="B62" s="15"/>
      <c r="C62" s="15"/>
      <c r="D62" s="15"/>
      <c r="E62" s="20" t="s">
        <v>241</v>
      </c>
      <c r="F62" s="88"/>
      <c r="G62" s="141" t="s">
        <v>242</v>
      </c>
      <c r="H62" s="142"/>
      <c r="I62" s="138"/>
      <c r="J62" s="9"/>
      <c r="K62" s="9"/>
      <c r="L62" s="9"/>
    </row>
    <row r="63" spans="1:12" ht="12.75">
      <c r="A63" s="107"/>
      <c r="B63" s="108"/>
      <c r="C63" s="109"/>
      <c r="D63" s="109"/>
      <c r="E63" s="109"/>
      <c r="F63" s="109"/>
      <c r="G63" s="133"/>
      <c r="H63" s="134"/>
      <c r="I63" s="110"/>
      <c r="J63" s="9"/>
      <c r="K63" s="9"/>
      <c r="L63" s="9"/>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A44:B44"/>
    <mergeCell ref="C44:D44"/>
    <mergeCell ref="F44:I44"/>
    <mergeCell ref="C45:D45"/>
    <mergeCell ref="F45:G45"/>
    <mergeCell ref="C46:I46"/>
    <mergeCell ref="A48:B48"/>
    <mergeCell ref="C48:E48"/>
    <mergeCell ref="H48:I48"/>
    <mergeCell ref="A1:C1"/>
    <mergeCell ref="C53:H53"/>
    <mergeCell ref="G62:I62"/>
    <mergeCell ref="G63:H63"/>
    <mergeCell ref="A50:B50"/>
    <mergeCell ref="C50:I50"/>
    <mergeCell ref="A52:B52"/>
    <mergeCell ref="C52:I52"/>
    <mergeCell ref="B55:E55"/>
    <mergeCell ref="A46:B46"/>
    <mergeCell ref="B56:I56"/>
    <mergeCell ref="B57:H57"/>
    <mergeCell ref="B58:I58"/>
    <mergeCell ref="B59:I59"/>
  </mergeCells>
  <conditionalFormatting sqref="H29">
    <cfRule type="cellIs" priority="1" dxfId="0" operator="equal" stopIfTrue="1">
      <formula>"DA"</formula>
    </cfRule>
  </conditionalFormatting>
  <conditionalFormatting sqref="H2">
    <cfRule type="cellIs" priority="2" dxfId="1"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SheetLayoutView="100" workbookViewId="0" topLeftCell="A1">
      <selection activeCell="J31" sqref="J31"/>
    </sheetView>
  </sheetViews>
  <sheetFormatPr defaultColWidth="9.140625" defaultRowHeight="12.75"/>
  <cols>
    <col min="1" max="9" width="9.140625" style="50" customWidth="1"/>
    <col min="10" max="11" width="10.7109375" style="50" bestFit="1" customWidth="1"/>
    <col min="12" max="16384" width="9.140625" style="50" customWidth="1"/>
  </cols>
  <sheetData>
    <row r="1" spans="1:11" ht="18.75" customHeight="1">
      <c r="A1" s="188" t="s">
        <v>127</v>
      </c>
      <c r="B1" s="188"/>
      <c r="C1" s="188"/>
      <c r="D1" s="188"/>
      <c r="E1" s="188"/>
      <c r="F1" s="188"/>
      <c r="G1" s="188"/>
      <c r="H1" s="188"/>
      <c r="I1" s="188"/>
      <c r="J1" s="188"/>
      <c r="K1" s="188"/>
    </row>
    <row r="2" spans="1:11" ht="16.5" customHeight="1">
      <c r="A2" s="189" t="s">
        <v>316</v>
      </c>
      <c r="B2" s="189"/>
      <c r="C2" s="189"/>
      <c r="D2" s="189"/>
      <c r="E2" s="189"/>
      <c r="F2" s="189"/>
      <c r="G2" s="189"/>
      <c r="H2" s="189"/>
      <c r="I2" s="189"/>
      <c r="J2" s="189"/>
      <c r="K2" s="189"/>
    </row>
    <row r="3" spans="1:11" ht="12.75">
      <c r="A3" s="190" t="s">
        <v>307</v>
      </c>
      <c r="B3" s="191"/>
      <c r="C3" s="191"/>
      <c r="D3" s="191"/>
      <c r="E3" s="191"/>
      <c r="F3" s="191"/>
      <c r="G3" s="191"/>
      <c r="H3" s="191"/>
      <c r="I3" s="191"/>
      <c r="J3" s="191"/>
      <c r="K3" s="192"/>
    </row>
    <row r="4" spans="1:11" ht="22.5">
      <c r="A4" s="193" t="s">
        <v>39</v>
      </c>
      <c r="B4" s="194"/>
      <c r="C4" s="194"/>
      <c r="D4" s="194"/>
      <c r="E4" s="194"/>
      <c r="F4" s="194"/>
      <c r="G4" s="194"/>
      <c r="H4" s="195"/>
      <c r="I4" s="55" t="s">
        <v>243</v>
      </c>
      <c r="J4" s="56" t="s">
        <v>282</v>
      </c>
      <c r="K4" s="57" t="s">
        <v>283</v>
      </c>
    </row>
    <row r="5" spans="1:11" ht="12.75">
      <c r="A5" s="196">
        <v>1</v>
      </c>
      <c r="B5" s="196"/>
      <c r="C5" s="196"/>
      <c r="D5" s="196"/>
      <c r="E5" s="196"/>
      <c r="F5" s="196"/>
      <c r="G5" s="196"/>
      <c r="H5" s="196"/>
      <c r="I5" s="54">
        <v>2</v>
      </c>
      <c r="J5" s="53">
        <v>3</v>
      </c>
      <c r="K5" s="53">
        <v>4</v>
      </c>
    </row>
    <row r="6" spans="1:11" ht="12.75">
      <c r="A6" s="197"/>
      <c r="B6" s="198"/>
      <c r="C6" s="198"/>
      <c r="D6" s="198"/>
      <c r="E6" s="198"/>
      <c r="F6" s="198"/>
      <c r="G6" s="198"/>
      <c r="H6" s="198"/>
      <c r="I6" s="198"/>
      <c r="J6" s="198"/>
      <c r="K6" s="199"/>
    </row>
    <row r="7" spans="1:11" ht="12.75">
      <c r="A7" s="200" t="s">
        <v>40</v>
      </c>
      <c r="B7" s="201"/>
      <c r="C7" s="201"/>
      <c r="D7" s="201"/>
      <c r="E7" s="201"/>
      <c r="F7" s="201"/>
      <c r="G7" s="201"/>
      <c r="H7" s="202"/>
      <c r="I7" s="3">
        <v>1</v>
      </c>
      <c r="J7" s="5"/>
      <c r="K7" s="5"/>
    </row>
    <row r="8" spans="1:11" ht="12.75">
      <c r="A8" s="203" t="s">
        <v>10</v>
      </c>
      <c r="B8" s="204"/>
      <c r="C8" s="204"/>
      <c r="D8" s="204"/>
      <c r="E8" s="204"/>
      <c r="F8" s="204"/>
      <c r="G8" s="204"/>
      <c r="H8" s="205"/>
      <c r="I8" s="1">
        <v>2</v>
      </c>
      <c r="J8" s="119">
        <f>J9+J16+J26+J35+J39</f>
        <v>761842755</v>
      </c>
      <c r="K8" s="119">
        <f>K9+K16+K26+K35+K39</f>
        <v>739746784</v>
      </c>
    </row>
    <row r="9" spans="1:11" ht="12.75">
      <c r="A9" s="206" t="s">
        <v>170</v>
      </c>
      <c r="B9" s="207"/>
      <c r="C9" s="207"/>
      <c r="D9" s="207"/>
      <c r="E9" s="207"/>
      <c r="F9" s="207"/>
      <c r="G9" s="207"/>
      <c r="H9" s="208"/>
      <c r="I9" s="1">
        <v>3</v>
      </c>
      <c r="J9" s="119">
        <f>SUM(J10:J15)</f>
        <v>7671130</v>
      </c>
      <c r="K9" s="119">
        <f>SUM(K10:K15)</f>
        <v>19925005</v>
      </c>
    </row>
    <row r="10" spans="1:11" ht="12.75">
      <c r="A10" s="206" t="s">
        <v>88</v>
      </c>
      <c r="B10" s="207"/>
      <c r="C10" s="207"/>
      <c r="D10" s="207"/>
      <c r="E10" s="207"/>
      <c r="F10" s="207"/>
      <c r="G10" s="207"/>
      <c r="H10" s="208"/>
      <c r="I10" s="1">
        <v>4</v>
      </c>
      <c r="J10" s="6"/>
      <c r="K10" s="6"/>
    </row>
    <row r="11" spans="1:11" ht="12.75">
      <c r="A11" s="206" t="s">
        <v>11</v>
      </c>
      <c r="B11" s="207"/>
      <c r="C11" s="207"/>
      <c r="D11" s="207"/>
      <c r="E11" s="207"/>
      <c r="F11" s="207"/>
      <c r="G11" s="207"/>
      <c r="H11" s="208"/>
      <c r="I11" s="1">
        <v>5</v>
      </c>
      <c r="J11" s="6">
        <v>5696483</v>
      </c>
      <c r="K11" s="6">
        <v>7756176</v>
      </c>
    </row>
    <row r="12" spans="1:11" ht="12.75">
      <c r="A12" s="206" t="s">
        <v>89</v>
      </c>
      <c r="B12" s="207"/>
      <c r="C12" s="207"/>
      <c r="D12" s="207"/>
      <c r="E12" s="207"/>
      <c r="F12" s="207"/>
      <c r="G12" s="207"/>
      <c r="H12" s="208"/>
      <c r="I12" s="1">
        <v>6</v>
      </c>
      <c r="J12" s="6"/>
      <c r="K12" s="6">
        <v>8673524</v>
      </c>
    </row>
    <row r="13" spans="1:11" ht="12.75">
      <c r="A13" s="206" t="s">
        <v>173</v>
      </c>
      <c r="B13" s="207"/>
      <c r="C13" s="207"/>
      <c r="D13" s="207"/>
      <c r="E13" s="207"/>
      <c r="F13" s="207"/>
      <c r="G13" s="207"/>
      <c r="H13" s="208"/>
      <c r="I13" s="1">
        <v>7</v>
      </c>
      <c r="J13" s="6"/>
      <c r="K13" s="6"/>
    </row>
    <row r="14" spans="1:11" ht="12.75">
      <c r="A14" s="206" t="s">
        <v>174</v>
      </c>
      <c r="B14" s="207"/>
      <c r="C14" s="207"/>
      <c r="D14" s="207"/>
      <c r="E14" s="207"/>
      <c r="F14" s="207"/>
      <c r="G14" s="207"/>
      <c r="H14" s="208"/>
      <c r="I14" s="1">
        <v>8</v>
      </c>
      <c r="J14" s="6">
        <v>1974647</v>
      </c>
      <c r="K14" s="6">
        <v>3495305</v>
      </c>
    </row>
    <row r="15" spans="1:11" ht="12.75">
      <c r="A15" s="206" t="s">
        <v>175</v>
      </c>
      <c r="B15" s="207"/>
      <c r="C15" s="207"/>
      <c r="D15" s="207"/>
      <c r="E15" s="207"/>
      <c r="F15" s="207"/>
      <c r="G15" s="207"/>
      <c r="H15" s="208"/>
      <c r="I15" s="1">
        <v>9</v>
      </c>
      <c r="J15" s="6"/>
      <c r="K15" s="6"/>
    </row>
    <row r="16" spans="1:11" ht="12.75">
      <c r="A16" s="206" t="s">
        <v>171</v>
      </c>
      <c r="B16" s="207"/>
      <c r="C16" s="207"/>
      <c r="D16" s="207"/>
      <c r="E16" s="207"/>
      <c r="F16" s="207"/>
      <c r="G16" s="207"/>
      <c r="H16" s="208"/>
      <c r="I16" s="1">
        <v>10</v>
      </c>
      <c r="J16" s="119">
        <f>SUM(J17:J25)</f>
        <v>739879901</v>
      </c>
      <c r="K16" s="119">
        <f>SUM(K17:K25)</f>
        <v>706195206</v>
      </c>
    </row>
    <row r="17" spans="1:11" ht="12.75">
      <c r="A17" s="206" t="s">
        <v>176</v>
      </c>
      <c r="B17" s="207"/>
      <c r="C17" s="207"/>
      <c r="D17" s="207"/>
      <c r="E17" s="207"/>
      <c r="F17" s="207"/>
      <c r="G17" s="207"/>
      <c r="H17" s="208"/>
      <c r="I17" s="1">
        <v>11</v>
      </c>
      <c r="J17" s="6">
        <v>49411757</v>
      </c>
      <c r="K17" s="6">
        <v>49482153</v>
      </c>
    </row>
    <row r="18" spans="1:11" ht="12.75">
      <c r="A18" s="206" t="s">
        <v>212</v>
      </c>
      <c r="B18" s="207"/>
      <c r="C18" s="207"/>
      <c r="D18" s="207"/>
      <c r="E18" s="207"/>
      <c r="F18" s="207"/>
      <c r="G18" s="207"/>
      <c r="H18" s="208"/>
      <c r="I18" s="1">
        <v>12</v>
      </c>
      <c r="J18" s="6">
        <v>305696063</v>
      </c>
      <c r="K18" s="6">
        <v>289889114</v>
      </c>
    </row>
    <row r="19" spans="1:11" ht="12.75">
      <c r="A19" s="206" t="s">
        <v>177</v>
      </c>
      <c r="B19" s="207"/>
      <c r="C19" s="207"/>
      <c r="D19" s="207"/>
      <c r="E19" s="207"/>
      <c r="F19" s="207"/>
      <c r="G19" s="207"/>
      <c r="H19" s="208"/>
      <c r="I19" s="1">
        <v>13</v>
      </c>
      <c r="J19" s="6">
        <v>354712044</v>
      </c>
      <c r="K19" s="6">
        <v>312449857</v>
      </c>
    </row>
    <row r="20" spans="1:11" ht="12.75">
      <c r="A20" s="206" t="s">
        <v>21</v>
      </c>
      <c r="B20" s="207"/>
      <c r="C20" s="207"/>
      <c r="D20" s="207"/>
      <c r="E20" s="207"/>
      <c r="F20" s="207"/>
      <c r="G20" s="207"/>
      <c r="H20" s="208"/>
      <c r="I20" s="1">
        <v>14</v>
      </c>
      <c r="J20" s="6">
        <v>12656327</v>
      </c>
      <c r="K20" s="6">
        <v>16708553</v>
      </c>
    </row>
    <row r="21" spans="1:11" ht="12.75">
      <c r="A21" s="206" t="s">
        <v>22</v>
      </c>
      <c r="B21" s="207"/>
      <c r="C21" s="207"/>
      <c r="D21" s="207"/>
      <c r="E21" s="207"/>
      <c r="F21" s="207"/>
      <c r="G21" s="207"/>
      <c r="H21" s="208"/>
      <c r="I21" s="1">
        <v>15</v>
      </c>
      <c r="J21" s="6"/>
      <c r="K21" s="6"/>
    </row>
    <row r="22" spans="1:11" ht="12.75">
      <c r="A22" s="206" t="s">
        <v>48</v>
      </c>
      <c r="B22" s="207"/>
      <c r="C22" s="207"/>
      <c r="D22" s="207"/>
      <c r="E22" s="207"/>
      <c r="F22" s="207"/>
      <c r="G22" s="207"/>
      <c r="H22" s="208"/>
      <c r="I22" s="1">
        <v>16</v>
      </c>
      <c r="J22" s="6">
        <v>3081885</v>
      </c>
      <c r="K22" s="6">
        <v>3583492</v>
      </c>
    </row>
    <row r="23" spans="1:11" ht="12.75">
      <c r="A23" s="206" t="s">
        <v>49</v>
      </c>
      <c r="B23" s="207"/>
      <c r="C23" s="207"/>
      <c r="D23" s="207"/>
      <c r="E23" s="207"/>
      <c r="F23" s="207"/>
      <c r="G23" s="207"/>
      <c r="H23" s="208"/>
      <c r="I23" s="1">
        <v>17</v>
      </c>
      <c r="J23" s="6">
        <v>13828060</v>
      </c>
      <c r="K23" s="6">
        <v>33583562</v>
      </c>
    </row>
    <row r="24" spans="1:11" ht="12.75">
      <c r="A24" s="206" t="s">
        <v>50</v>
      </c>
      <c r="B24" s="207"/>
      <c r="C24" s="207"/>
      <c r="D24" s="207"/>
      <c r="E24" s="207"/>
      <c r="F24" s="207"/>
      <c r="G24" s="207"/>
      <c r="H24" s="208"/>
      <c r="I24" s="1">
        <v>18</v>
      </c>
      <c r="J24" s="6">
        <v>493765</v>
      </c>
      <c r="K24" s="6">
        <v>498475</v>
      </c>
    </row>
    <row r="25" spans="1:11" ht="12.75">
      <c r="A25" s="206" t="s">
        <v>51</v>
      </c>
      <c r="B25" s="207"/>
      <c r="C25" s="207"/>
      <c r="D25" s="207"/>
      <c r="E25" s="207"/>
      <c r="F25" s="207"/>
      <c r="G25" s="207"/>
      <c r="H25" s="208"/>
      <c r="I25" s="1">
        <v>19</v>
      </c>
      <c r="J25" s="6"/>
      <c r="K25" s="6"/>
    </row>
    <row r="26" spans="1:11" ht="12.75">
      <c r="A26" s="206" t="s">
        <v>155</v>
      </c>
      <c r="B26" s="207"/>
      <c r="C26" s="207"/>
      <c r="D26" s="207"/>
      <c r="E26" s="207"/>
      <c r="F26" s="207"/>
      <c r="G26" s="207"/>
      <c r="H26" s="208"/>
      <c r="I26" s="1">
        <v>20</v>
      </c>
      <c r="J26" s="119">
        <f>SUM(J27:J34)</f>
        <v>14291724</v>
      </c>
      <c r="K26" s="119">
        <f>SUM(K27:K34)</f>
        <v>12868128</v>
      </c>
    </row>
    <row r="27" spans="1:11" ht="12.75">
      <c r="A27" s="206" t="s">
        <v>52</v>
      </c>
      <c r="B27" s="207"/>
      <c r="C27" s="207"/>
      <c r="D27" s="207"/>
      <c r="E27" s="207"/>
      <c r="F27" s="207"/>
      <c r="G27" s="207"/>
      <c r="H27" s="208"/>
      <c r="I27" s="1">
        <v>21</v>
      </c>
      <c r="J27" s="6"/>
      <c r="K27" s="6"/>
    </row>
    <row r="28" spans="1:11" ht="12.75">
      <c r="A28" s="206" t="s">
        <v>53</v>
      </c>
      <c r="B28" s="207"/>
      <c r="C28" s="207"/>
      <c r="D28" s="207"/>
      <c r="E28" s="207"/>
      <c r="F28" s="207"/>
      <c r="G28" s="207"/>
      <c r="H28" s="208"/>
      <c r="I28" s="1">
        <v>22</v>
      </c>
      <c r="J28" s="6"/>
      <c r="K28" s="6"/>
    </row>
    <row r="29" spans="1:11" ht="12.75">
      <c r="A29" s="206" t="s">
        <v>54</v>
      </c>
      <c r="B29" s="207"/>
      <c r="C29" s="207"/>
      <c r="D29" s="207"/>
      <c r="E29" s="207"/>
      <c r="F29" s="207"/>
      <c r="G29" s="207"/>
      <c r="H29" s="208"/>
      <c r="I29" s="1">
        <v>23</v>
      </c>
      <c r="J29" s="6">
        <v>10766762</v>
      </c>
      <c r="K29" s="6">
        <v>11606208</v>
      </c>
    </row>
    <row r="30" spans="1:11" ht="12.75">
      <c r="A30" s="206" t="s">
        <v>59</v>
      </c>
      <c r="B30" s="207"/>
      <c r="C30" s="207"/>
      <c r="D30" s="207"/>
      <c r="E30" s="207"/>
      <c r="F30" s="207"/>
      <c r="G30" s="207"/>
      <c r="H30" s="208"/>
      <c r="I30" s="1">
        <v>24</v>
      </c>
      <c r="J30" s="6"/>
      <c r="K30" s="6"/>
    </row>
    <row r="31" spans="1:11" ht="12.75">
      <c r="A31" s="206" t="s">
        <v>60</v>
      </c>
      <c r="B31" s="207"/>
      <c r="C31" s="207"/>
      <c r="D31" s="207"/>
      <c r="E31" s="207"/>
      <c r="F31" s="207"/>
      <c r="G31" s="207"/>
      <c r="H31" s="208"/>
      <c r="I31" s="1">
        <v>25</v>
      </c>
      <c r="J31" s="6"/>
      <c r="K31" s="6"/>
    </row>
    <row r="32" spans="1:11" ht="12.75">
      <c r="A32" s="206" t="s">
        <v>61</v>
      </c>
      <c r="B32" s="207"/>
      <c r="C32" s="207"/>
      <c r="D32" s="207"/>
      <c r="E32" s="207"/>
      <c r="F32" s="207"/>
      <c r="G32" s="207"/>
      <c r="H32" s="208"/>
      <c r="I32" s="1">
        <v>26</v>
      </c>
      <c r="J32" s="6"/>
      <c r="K32" s="6"/>
    </row>
    <row r="33" spans="1:11" ht="12.75">
      <c r="A33" s="206" t="s">
        <v>55</v>
      </c>
      <c r="B33" s="207"/>
      <c r="C33" s="207"/>
      <c r="D33" s="207"/>
      <c r="E33" s="207"/>
      <c r="F33" s="207"/>
      <c r="G33" s="207"/>
      <c r="H33" s="208"/>
      <c r="I33" s="1">
        <v>27</v>
      </c>
      <c r="J33" s="6"/>
      <c r="K33" s="6">
        <v>43020</v>
      </c>
    </row>
    <row r="34" spans="1:11" ht="12.75">
      <c r="A34" s="206" t="s">
        <v>148</v>
      </c>
      <c r="B34" s="207"/>
      <c r="C34" s="207"/>
      <c r="D34" s="207"/>
      <c r="E34" s="207"/>
      <c r="F34" s="207"/>
      <c r="G34" s="207"/>
      <c r="H34" s="208"/>
      <c r="I34" s="1">
        <v>28</v>
      </c>
      <c r="J34" s="6">
        <v>3524962</v>
      </c>
      <c r="K34" s="6">
        <v>1218900</v>
      </c>
    </row>
    <row r="35" spans="1:11" ht="12.75">
      <c r="A35" s="206" t="s">
        <v>149</v>
      </c>
      <c r="B35" s="207"/>
      <c r="C35" s="207"/>
      <c r="D35" s="207"/>
      <c r="E35" s="207"/>
      <c r="F35" s="207"/>
      <c r="G35" s="207"/>
      <c r="H35" s="208"/>
      <c r="I35" s="1">
        <v>29</v>
      </c>
      <c r="J35" s="119">
        <f>SUM(J36:J38)</f>
        <v>0</v>
      </c>
      <c r="K35" s="119">
        <f>SUM(K36:K38)</f>
        <v>758445</v>
      </c>
    </row>
    <row r="36" spans="1:11" ht="12.75">
      <c r="A36" s="206" t="s">
        <v>56</v>
      </c>
      <c r="B36" s="207"/>
      <c r="C36" s="207"/>
      <c r="D36" s="207"/>
      <c r="E36" s="207"/>
      <c r="F36" s="207"/>
      <c r="G36" s="207"/>
      <c r="H36" s="208"/>
      <c r="I36" s="1">
        <v>30</v>
      </c>
      <c r="J36" s="6"/>
      <c r="K36" s="6"/>
    </row>
    <row r="37" spans="1:11" ht="12.75">
      <c r="A37" s="206" t="s">
        <v>57</v>
      </c>
      <c r="B37" s="207"/>
      <c r="C37" s="207"/>
      <c r="D37" s="207"/>
      <c r="E37" s="207"/>
      <c r="F37" s="207"/>
      <c r="G37" s="207"/>
      <c r="H37" s="208"/>
      <c r="I37" s="1">
        <v>31</v>
      </c>
      <c r="J37" s="6"/>
      <c r="K37" s="6"/>
    </row>
    <row r="38" spans="1:11" ht="12.75">
      <c r="A38" s="206" t="s">
        <v>58</v>
      </c>
      <c r="B38" s="207"/>
      <c r="C38" s="207"/>
      <c r="D38" s="207"/>
      <c r="E38" s="207"/>
      <c r="F38" s="207"/>
      <c r="G38" s="207"/>
      <c r="H38" s="208"/>
      <c r="I38" s="1">
        <v>32</v>
      </c>
      <c r="J38" s="6"/>
      <c r="K38" s="6">
        <v>758445</v>
      </c>
    </row>
    <row r="39" spans="1:11" ht="12.75">
      <c r="A39" s="206" t="s">
        <v>150</v>
      </c>
      <c r="B39" s="207"/>
      <c r="C39" s="207"/>
      <c r="D39" s="207"/>
      <c r="E39" s="207"/>
      <c r="F39" s="207"/>
      <c r="G39" s="207"/>
      <c r="H39" s="208"/>
      <c r="I39" s="1">
        <v>33</v>
      </c>
      <c r="J39" s="6"/>
      <c r="K39" s="6"/>
    </row>
    <row r="40" spans="1:11" ht="12.75">
      <c r="A40" s="203" t="s">
        <v>205</v>
      </c>
      <c r="B40" s="204"/>
      <c r="C40" s="204"/>
      <c r="D40" s="204"/>
      <c r="E40" s="204"/>
      <c r="F40" s="204"/>
      <c r="G40" s="204"/>
      <c r="H40" s="205"/>
      <c r="I40" s="1">
        <v>34</v>
      </c>
      <c r="J40" s="119">
        <f>J41+J49+J56+J64</f>
        <v>878243235</v>
      </c>
      <c r="K40" s="119">
        <f>K41+K49+K56+K64</f>
        <v>975613506</v>
      </c>
    </row>
    <row r="41" spans="1:11" ht="12.75">
      <c r="A41" s="206" t="s">
        <v>76</v>
      </c>
      <c r="B41" s="207"/>
      <c r="C41" s="207"/>
      <c r="D41" s="207"/>
      <c r="E41" s="207"/>
      <c r="F41" s="207"/>
      <c r="G41" s="207"/>
      <c r="H41" s="208"/>
      <c r="I41" s="1">
        <v>35</v>
      </c>
      <c r="J41" s="119">
        <f>SUM(J42:J48)</f>
        <v>653884464</v>
      </c>
      <c r="K41" s="119">
        <f>SUM(K42:K48)</f>
        <v>728288790</v>
      </c>
    </row>
    <row r="42" spans="1:11" ht="12.75">
      <c r="A42" s="206" t="s">
        <v>91</v>
      </c>
      <c r="B42" s="207"/>
      <c r="C42" s="207"/>
      <c r="D42" s="207"/>
      <c r="E42" s="207"/>
      <c r="F42" s="207"/>
      <c r="G42" s="207"/>
      <c r="H42" s="208"/>
      <c r="I42" s="1">
        <v>36</v>
      </c>
      <c r="J42" s="6">
        <v>307619209</v>
      </c>
      <c r="K42" s="6">
        <v>308797289</v>
      </c>
    </row>
    <row r="43" spans="1:11" ht="12.75">
      <c r="A43" s="206" t="s">
        <v>92</v>
      </c>
      <c r="B43" s="207"/>
      <c r="C43" s="207"/>
      <c r="D43" s="207"/>
      <c r="E43" s="207"/>
      <c r="F43" s="207"/>
      <c r="G43" s="207"/>
      <c r="H43" s="208"/>
      <c r="I43" s="1">
        <v>37</v>
      </c>
      <c r="J43" s="6">
        <v>41135157</v>
      </c>
      <c r="K43" s="6">
        <v>70417582</v>
      </c>
    </row>
    <row r="44" spans="1:11" ht="12.75">
      <c r="A44" s="206" t="s">
        <v>62</v>
      </c>
      <c r="B44" s="207"/>
      <c r="C44" s="207"/>
      <c r="D44" s="207"/>
      <c r="E44" s="207"/>
      <c r="F44" s="207"/>
      <c r="G44" s="207"/>
      <c r="H44" s="208"/>
      <c r="I44" s="1">
        <v>38</v>
      </c>
      <c r="J44" s="6">
        <v>300391370</v>
      </c>
      <c r="K44" s="6">
        <v>328680445</v>
      </c>
    </row>
    <row r="45" spans="1:11" ht="12.75">
      <c r="A45" s="206" t="s">
        <v>63</v>
      </c>
      <c r="B45" s="207"/>
      <c r="C45" s="207"/>
      <c r="D45" s="207"/>
      <c r="E45" s="207"/>
      <c r="F45" s="207"/>
      <c r="G45" s="207"/>
      <c r="H45" s="208"/>
      <c r="I45" s="1">
        <v>39</v>
      </c>
      <c r="J45" s="6">
        <v>4302489</v>
      </c>
      <c r="K45" s="6">
        <v>19387900</v>
      </c>
    </row>
    <row r="46" spans="1:11" ht="12.75">
      <c r="A46" s="206" t="s">
        <v>64</v>
      </c>
      <c r="B46" s="207"/>
      <c r="C46" s="207"/>
      <c r="D46" s="207"/>
      <c r="E46" s="207"/>
      <c r="F46" s="207"/>
      <c r="G46" s="207"/>
      <c r="H46" s="208"/>
      <c r="I46" s="1">
        <v>40</v>
      </c>
      <c r="J46" s="6">
        <v>436239</v>
      </c>
      <c r="K46" s="6">
        <v>1005574</v>
      </c>
    </row>
    <row r="47" spans="1:11" ht="12.75">
      <c r="A47" s="206" t="s">
        <v>65</v>
      </c>
      <c r="B47" s="207"/>
      <c r="C47" s="207"/>
      <c r="D47" s="207"/>
      <c r="E47" s="207"/>
      <c r="F47" s="207"/>
      <c r="G47" s="207"/>
      <c r="H47" s="208"/>
      <c r="I47" s="1">
        <v>41</v>
      </c>
      <c r="J47" s="6"/>
      <c r="K47" s="6"/>
    </row>
    <row r="48" spans="1:11" ht="12.75">
      <c r="A48" s="206" t="s">
        <v>66</v>
      </c>
      <c r="B48" s="207"/>
      <c r="C48" s="207"/>
      <c r="D48" s="207"/>
      <c r="E48" s="207"/>
      <c r="F48" s="207"/>
      <c r="G48" s="207"/>
      <c r="H48" s="208"/>
      <c r="I48" s="1">
        <v>42</v>
      </c>
      <c r="J48" s="6"/>
      <c r="K48" s="6"/>
    </row>
    <row r="49" spans="1:11" ht="12.75">
      <c r="A49" s="206" t="s">
        <v>77</v>
      </c>
      <c r="B49" s="207"/>
      <c r="C49" s="207"/>
      <c r="D49" s="207"/>
      <c r="E49" s="207"/>
      <c r="F49" s="207"/>
      <c r="G49" s="207"/>
      <c r="H49" s="208"/>
      <c r="I49" s="1">
        <v>43</v>
      </c>
      <c r="J49" s="119">
        <f>SUM(J50:J55)</f>
        <v>191226074</v>
      </c>
      <c r="K49" s="119">
        <f>SUM(K50:K55)</f>
        <v>174228730</v>
      </c>
    </row>
    <row r="50" spans="1:11" ht="12.75">
      <c r="A50" s="206" t="s">
        <v>165</v>
      </c>
      <c r="B50" s="207"/>
      <c r="C50" s="207"/>
      <c r="D50" s="207"/>
      <c r="E50" s="207"/>
      <c r="F50" s="207"/>
      <c r="G50" s="207"/>
      <c r="H50" s="208"/>
      <c r="I50" s="1">
        <v>44</v>
      </c>
      <c r="J50" s="6"/>
      <c r="K50" s="6">
        <v>1978396</v>
      </c>
    </row>
    <row r="51" spans="1:11" ht="12.75">
      <c r="A51" s="206" t="s">
        <v>166</v>
      </c>
      <c r="B51" s="207"/>
      <c r="C51" s="207"/>
      <c r="D51" s="207"/>
      <c r="E51" s="207"/>
      <c r="F51" s="207"/>
      <c r="G51" s="207"/>
      <c r="H51" s="208"/>
      <c r="I51" s="1">
        <v>45</v>
      </c>
      <c r="J51" s="6">
        <v>147738558</v>
      </c>
      <c r="K51" s="6">
        <v>109355922</v>
      </c>
    </row>
    <row r="52" spans="1:11" ht="12.75">
      <c r="A52" s="206" t="s">
        <v>167</v>
      </c>
      <c r="B52" s="207"/>
      <c r="C52" s="207"/>
      <c r="D52" s="207"/>
      <c r="E52" s="207"/>
      <c r="F52" s="207"/>
      <c r="G52" s="207"/>
      <c r="H52" s="208"/>
      <c r="I52" s="1">
        <v>46</v>
      </c>
      <c r="J52" s="6"/>
      <c r="K52" s="6"/>
    </row>
    <row r="53" spans="1:11" ht="12.75">
      <c r="A53" s="206" t="s">
        <v>168</v>
      </c>
      <c r="B53" s="207"/>
      <c r="C53" s="207"/>
      <c r="D53" s="207"/>
      <c r="E53" s="207"/>
      <c r="F53" s="207"/>
      <c r="G53" s="207"/>
      <c r="H53" s="208"/>
      <c r="I53" s="1">
        <v>47</v>
      </c>
      <c r="J53" s="6">
        <v>21446</v>
      </c>
      <c r="K53" s="6">
        <v>4877</v>
      </c>
    </row>
    <row r="54" spans="1:11" ht="12.75">
      <c r="A54" s="206" t="s">
        <v>7</v>
      </c>
      <c r="B54" s="207"/>
      <c r="C54" s="207"/>
      <c r="D54" s="207"/>
      <c r="E54" s="207"/>
      <c r="F54" s="207"/>
      <c r="G54" s="207"/>
      <c r="H54" s="208"/>
      <c r="I54" s="1">
        <v>48</v>
      </c>
      <c r="J54" s="6">
        <v>40129810</v>
      </c>
      <c r="K54" s="6">
        <v>61661861</v>
      </c>
    </row>
    <row r="55" spans="1:11" ht="12.75">
      <c r="A55" s="206" t="s">
        <v>8</v>
      </c>
      <c r="B55" s="207"/>
      <c r="C55" s="207"/>
      <c r="D55" s="207"/>
      <c r="E55" s="207"/>
      <c r="F55" s="207"/>
      <c r="G55" s="207"/>
      <c r="H55" s="208"/>
      <c r="I55" s="1">
        <v>49</v>
      </c>
      <c r="J55" s="6">
        <v>3336260</v>
      </c>
      <c r="K55" s="6">
        <v>1227674</v>
      </c>
    </row>
    <row r="56" spans="1:11" ht="12.75">
      <c r="A56" s="206" t="s">
        <v>78</v>
      </c>
      <c r="B56" s="207"/>
      <c r="C56" s="207"/>
      <c r="D56" s="207"/>
      <c r="E56" s="207"/>
      <c r="F56" s="207"/>
      <c r="G56" s="207"/>
      <c r="H56" s="208"/>
      <c r="I56" s="1">
        <v>50</v>
      </c>
      <c r="J56" s="119">
        <f>SUM(J57:J63)</f>
        <v>20211233</v>
      </c>
      <c r="K56" s="119">
        <f>SUM(K57:K63)</f>
        <v>43889765</v>
      </c>
    </row>
    <row r="57" spans="1:11" ht="12.75">
      <c r="A57" s="206" t="s">
        <v>52</v>
      </c>
      <c r="B57" s="207"/>
      <c r="C57" s="207"/>
      <c r="D57" s="207"/>
      <c r="E57" s="207"/>
      <c r="F57" s="207"/>
      <c r="G57" s="207"/>
      <c r="H57" s="208"/>
      <c r="I57" s="1">
        <v>51</v>
      </c>
      <c r="J57" s="6"/>
      <c r="K57" s="6"/>
    </row>
    <row r="58" spans="1:11" ht="12.75">
      <c r="A58" s="206" t="s">
        <v>53</v>
      </c>
      <c r="B58" s="207"/>
      <c r="C58" s="207"/>
      <c r="D58" s="207"/>
      <c r="E58" s="207"/>
      <c r="F58" s="207"/>
      <c r="G58" s="207"/>
      <c r="H58" s="208"/>
      <c r="I58" s="1">
        <v>52</v>
      </c>
      <c r="J58" s="6"/>
      <c r="K58" s="6"/>
    </row>
    <row r="59" spans="1:11" ht="12.75">
      <c r="A59" s="206" t="s">
        <v>207</v>
      </c>
      <c r="B59" s="207"/>
      <c r="C59" s="207"/>
      <c r="D59" s="207"/>
      <c r="E59" s="207"/>
      <c r="F59" s="207"/>
      <c r="G59" s="207"/>
      <c r="H59" s="208"/>
      <c r="I59" s="1">
        <v>53</v>
      </c>
      <c r="J59" s="6"/>
      <c r="K59" s="6"/>
    </row>
    <row r="60" spans="1:11" ht="12.75">
      <c r="A60" s="206" t="s">
        <v>59</v>
      </c>
      <c r="B60" s="207"/>
      <c r="C60" s="207"/>
      <c r="D60" s="207"/>
      <c r="E60" s="207"/>
      <c r="F60" s="207"/>
      <c r="G60" s="207"/>
      <c r="H60" s="208"/>
      <c r="I60" s="1">
        <v>54</v>
      </c>
      <c r="J60" s="6"/>
      <c r="K60" s="6"/>
    </row>
    <row r="61" spans="1:11" ht="12.75">
      <c r="A61" s="206" t="s">
        <v>60</v>
      </c>
      <c r="B61" s="207"/>
      <c r="C61" s="207"/>
      <c r="D61" s="207"/>
      <c r="E61" s="207"/>
      <c r="F61" s="207"/>
      <c r="G61" s="207"/>
      <c r="H61" s="208"/>
      <c r="I61" s="1">
        <v>55</v>
      </c>
      <c r="J61" s="6">
        <v>5150393</v>
      </c>
      <c r="K61" s="6">
        <v>3883590</v>
      </c>
    </row>
    <row r="62" spans="1:11" ht="12.75">
      <c r="A62" s="206" t="s">
        <v>61</v>
      </c>
      <c r="B62" s="207"/>
      <c r="C62" s="207"/>
      <c r="D62" s="207"/>
      <c r="E62" s="207"/>
      <c r="F62" s="207"/>
      <c r="G62" s="207"/>
      <c r="H62" s="208"/>
      <c r="I62" s="1">
        <v>56</v>
      </c>
      <c r="J62" s="6">
        <v>15060840</v>
      </c>
      <c r="K62" s="6">
        <v>40006175</v>
      </c>
    </row>
    <row r="63" spans="1:11" ht="12.75">
      <c r="A63" s="206" t="s">
        <v>31</v>
      </c>
      <c r="B63" s="207"/>
      <c r="C63" s="207"/>
      <c r="D63" s="207"/>
      <c r="E63" s="207"/>
      <c r="F63" s="207"/>
      <c r="G63" s="207"/>
      <c r="H63" s="208"/>
      <c r="I63" s="1">
        <v>57</v>
      </c>
      <c r="J63" s="6"/>
      <c r="K63" s="6"/>
    </row>
    <row r="64" spans="1:11" ht="12.75">
      <c r="A64" s="206" t="s">
        <v>172</v>
      </c>
      <c r="B64" s="207"/>
      <c r="C64" s="207"/>
      <c r="D64" s="207"/>
      <c r="E64" s="207"/>
      <c r="F64" s="207"/>
      <c r="G64" s="207"/>
      <c r="H64" s="208"/>
      <c r="I64" s="1">
        <v>58</v>
      </c>
      <c r="J64" s="6">
        <v>12921464</v>
      </c>
      <c r="K64" s="6">
        <v>29206221</v>
      </c>
    </row>
    <row r="65" spans="1:11" ht="12.75">
      <c r="A65" s="203" t="s">
        <v>36</v>
      </c>
      <c r="B65" s="204"/>
      <c r="C65" s="204"/>
      <c r="D65" s="204"/>
      <c r="E65" s="204"/>
      <c r="F65" s="204"/>
      <c r="G65" s="204"/>
      <c r="H65" s="205"/>
      <c r="I65" s="1">
        <v>59</v>
      </c>
      <c r="J65" s="121">
        <v>2734013</v>
      </c>
      <c r="K65" s="121">
        <v>4025699</v>
      </c>
    </row>
    <row r="66" spans="1:11" ht="12.75">
      <c r="A66" s="203" t="s">
        <v>206</v>
      </c>
      <c r="B66" s="204"/>
      <c r="C66" s="204"/>
      <c r="D66" s="204"/>
      <c r="E66" s="204"/>
      <c r="F66" s="204"/>
      <c r="G66" s="204"/>
      <c r="H66" s="205"/>
      <c r="I66" s="1">
        <v>60</v>
      </c>
      <c r="J66" s="119">
        <f>J7+J8+J40+J65</f>
        <v>1642820003</v>
      </c>
      <c r="K66" s="119">
        <f>K7+K8+K40+K65</f>
        <v>1719385989</v>
      </c>
    </row>
    <row r="67" spans="1:11" ht="12.75">
      <c r="A67" s="209" t="s">
        <v>67</v>
      </c>
      <c r="B67" s="210"/>
      <c r="C67" s="210"/>
      <c r="D67" s="210"/>
      <c r="E67" s="210"/>
      <c r="F67" s="210"/>
      <c r="G67" s="210"/>
      <c r="H67" s="211"/>
      <c r="I67" s="4">
        <v>61</v>
      </c>
      <c r="J67" s="7">
        <v>186462200</v>
      </c>
      <c r="K67" s="7">
        <v>276515000</v>
      </c>
    </row>
    <row r="68" spans="1:11" ht="12.75">
      <c r="A68" s="212" t="s">
        <v>38</v>
      </c>
      <c r="B68" s="213"/>
      <c r="C68" s="213"/>
      <c r="D68" s="213"/>
      <c r="E68" s="213"/>
      <c r="F68" s="213"/>
      <c r="G68" s="213"/>
      <c r="H68" s="213"/>
      <c r="I68" s="213"/>
      <c r="J68" s="213"/>
      <c r="K68" s="214"/>
    </row>
    <row r="69" spans="1:11" ht="12.75">
      <c r="A69" s="200" t="s">
        <v>156</v>
      </c>
      <c r="B69" s="201"/>
      <c r="C69" s="201"/>
      <c r="D69" s="201"/>
      <c r="E69" s="201"/>
      <c r="F69" s="201"/>
      <c r="G69" s="201"/>
      <c r="H69" s="202"/>
      <c r="I69" s="3">
        <v>62</v>
      </c>
      <c r="J69" s="120">
        <f>J70+J71+J72+J78+J79+J82+J85</f>
        <v>763874492</v>
      </c>
      <c r="K69" s="120">
        <f>K70+K71+K72+K78+K79+K82+K85</f>
        <v>630604251</v>
      </c>
    </row>
    <row r="70" spans="1:11" ht="12.75">
      <c r="A70" s="206" t="s">
        <v>115</v>
      </c>
      <c r="B70" s="207"/>
      <c r="C70" s="207"/>
      <c r="D70" s="207"/>
      <c r="E70" s="207"/>
      <c r="F70" s="207"/>
      <c r="G70" s="207"/>
      <c r="H70" s="208"/>
      <c r="I70" s="1">
        <v>63</v>
      </c>
      <c r="J70" s="6">
        <v>902101590</v>
      </c>
      <c r="K70" s="6">
        <v>902101590</v>
      </c>
    </row>
    <row r="71" spans="1:11" ht="12.75">
      <c r="A71" s="206" t="s">
        <v>116</v>
      </c>
      <c r="B71" s="207"/>
      <c r="C71" s="207"/>
      <c r="D71" s="207"/>
      <c r="E71" s="207"/>
      <c r="F71" s="207"/>
      <c r="G71" s="207"/>
      <c r="H71" s="208"/>
      <c r="I71" s="1">
        <v>64</v>
      </c>
      <c r="J71" s="6"/>
      <c r="K71" s="6"/>
    </row>
    <row r="72" spans="1:11" ht="12.75">
      <c r="A72" s="206" t="s">
        <v>117</v>
      </c>
      <c r="B72" s="207"/>
      <c r="C72" s="207"/>
      <c r="D72" s="207"/>
      <c r="E72" s="207"/>
      <c r="F72" s="207"/>
      <c r="G72" s="207"/>
      <c r="H72" s="208"/>
      <c r="I72" s="1">
        <v>65</v>
      </c>
      <c r="J72" s="119">
        <f>J73+J74-J75+J76+J77</f>
        <v>0</v>
      </c>
      <c r="K72" s="119">
        <f>K73+K74-K75+K76+K77</f>
        <v>12037</v>
      </c>
    </row>
    <row r="73" spans="1:11" ht="12.75">
      <c r="A73" s="206" t="s">
        <v>118</v>
      </c>
      <c r="B73" s="207"/>
      <c r="C73" s="207"/>
      <c r="D73" s="207"/>
      <c r="E73" s="207"/>
      <c r="F73" s="207"/>
      <c r="G73" s="207"/>
      <c r="H73" s="208"/>
      <c r="I73" s="1">
        <v>66</v>
      </c>
      <c r="J73" s="6"/>
      <c r="K73" s="6">
        <v>12037</v>
      </c>
    </row>
    <row r="74" spans="1:11" ht="12.75">
      <c r="A74" s="206" t="s">
        <v>119</v>
      </c>
      <c r="B74" s="207"/>
      <c r="C74" s="207"/>
      <c r="D74" s="207"/>
      <c r="E74" s="207"/>
      <c r="F74" s="207"/>
      <c r="G74" s="207"/>
      <c r="H74" s="208"/>
      <c r="I74" s="1">
        <v>67</v>
      </c>
      <c r="J74" s="6"/>
      <c r="K74" s="6"/>
    </row>
    <row r="75" spans="1:11" ht="12.75">
      <c r="A75" s="206" t="s">
        <v>107</v>
      </c>
      <c r="B75" s="207"/>
      <c r="C75" s="207"/>
      <c r="D75" s="207"/>
      <c r="E75" s="207"/>
      <c r="F75" s="207"/>
      <c r="G75" s="207"/>
      <c r="H75" s="208"/>
      <c r="I75" s="1">
        <v>68</v>
      </c>
      <c r="J75" s="6"/>
      <c r="K75" s="6"/>
    </row>
    <row r="76" spans="1:11" ht="12.75">
      <c r="A76" s="206" t="s">
        <v>108</v>
      </c>
      <c r="B76" s="207"/>
      <c r="C76" s="207"/>
      <c r="D76" s="207"/>
      <c r="E76" s="207"/>
      <c r="F76" s="207"/>
      <c r="G76" s="207"/>
      <c r="H76" s="208"/>
      <c r="I76" s="1">
        <v>69</v>
      </c>
      <c r="J76" s="6"/>
      <c r="K76" s="6"/>
    </row>
    <row r="77" spans="1:11" ht="12.75">
      <c r="A77" s="206" t="s">
        <v>109</v>
      </c>
      <c r="B77" s="207"/>
      <c r="C77" s="207"/>
      <c r="D77" s="207"/>
      <c r="E77" s="207"/>
      <c r="F77" s="207"/>
      <c r="G77" s="207"/>
      <c r="H77" s="208"/>
      <c r="I77" s="1">
        <v>70</v>
      </c>
      <c r="J77" s="6"/>
      <c r="K77" s="6"/>
    </row>
    <row r="78" spans="1:11" ht="12.75">
      <c r="A78" s="206" t="s">
        <v>110</v>
      </c>
      <c r="B78" s="207"/>
      <c r="C78" s="207"/>
      <c r="D78" s="207"/>
      <c r="E78" s="207"/>
      <c r="F78" s="207"/>
      <c r="G78" s="207"/>
      <c r="H78" s="208"/>
      <c r="I78" s="1">
        <v>71</v>
      </c>
      <c r="J78" s="6"/>
      <c r="K78" s="6"/>
    </row>
    <row r="79" spans="1:11" ht="12.75">
      <c r="A79" s="206" t="s">
        <v>203</v>
      </c>
      <c r="B79" s="207"/>
      <c r="C79" s="207"/>
      <c r="D79" s="207"/>
      <c r="E79" s="207"/>
      <c r="F79" s="207"/>
      <c r="G79" s="207"/>
      <c r="H79" s="208"/>
      <c r="I79" s="1">
        <v>72</v>
      </c>
      <c r="J79" s="51">
        <f>J80-J81</f>
        <v>-244715097</v>
      </c>
      <c r="K79" s="51">
        <f>K80-K81</f>
        <v>-138317224</v>
      </c>
    </row>
    <row r="80" spans="1:11" ht="12.75">
      <c r="A80" s="215" t="s">
        <v>139</v>
      </c>
      <c r="B80" s="216"/>
      <c r="C80" s="216"/>
      <c r="D80" s="216"/>
      <c r="E80" s="216"/>
      <c r="F80" s="216"/>
      <c r="G80" s="216"/>
      <c r="H80" s="217"/>
      <c r="I80" s="1">
        <v>73</v>
      </c>
      <c r="J80" s="6"/>
      <c r="K80" s="6">
        <v>471951</v>
      </c>
    </row>
    <row r="81" spans="1:11" ht="12.75">
      <c r="A81" s="215" t="s">
        <v>140</v>
      </c>
      <c r="B81" s="216"/>
      <c r="C81" s="216"/>
      <c r="D81" s="216"/>
      <c r="E81" s="216"/>
      <c r="F81" s="216"/>
      <c r="G81" s="216"/>
      <c r="H81" s="217"/>
      <c r="I81" s="1">
        <v>74</v>
      </c>
      <c r="J81" s="6">
        <v>244715097</v>
      </c>
      <c r="K81" s="6">
        <v>138789175</v>
      </c>
    </row>
    <row r="82" spans="1:11" ht="12.75">
      <c r="A82" s="206" t="s">
        <v>204</v>
      </c>
      <c r="B82" s="207"/>
      <c r="C82" s="207"/>
      <c r="D82" s="207"/>
      <c r="E82" s="207"/>
      <c r="F82" s="207"/>
      <c r="G82" s="207"/>
      <c r="H82" s="208"/>
      <c r="I82" s="1">
        <v>75</v>
      </c>
      <c r="J82" s="51">
        <f>J83-J84</f>
        <v>106487999</v>
      </c>
      <c r="K82" s="51">
        <f>K83-K84</f>
        <v>-138057243</v>
      </c>
    </row>
    <row r="83" spans="1:11" ht="12.75">
      <c r="A83" s="215" t="s">
        <v>141</v>
      </c>
      <c r="B83" s="216"/>
      <c r="C83" s="216"/>
      <c r="D83" s="216"/>
      <c r="E83" s="216"/>
      <c r="F83" s="216"/>
      <c r="G83" s="216"/>
      <c r="H83" s="217"/>
      <c r="I83" s="1">
        <v>76</v>
      </c>
      <c r="J83" s="6">
        <v>106487999</v>
      </c>
      <c r="K83" s="6"/>
    </row>
    <row r="84" spans="1:11" ht="12.75">
      <c r="A84" s="215" t="s">
        <v>142</v>
      </c>
      <c r="B84" s="216"/>
      <c r="C84" s="216"/>
      <c r="D84" s="216"/>
      <c r="E84" s="216"/>
      <c r="F84" s="216"/>
      <c r="G84" s="216"/>
      <c r="H84" s="217"/>
      <c r="I84" s="1">
        <v>77</v>
      </c>
      <c r="J84" s="6"/>
      <c r="K84" s="6">
        <v>138057243</v>
      </c>
    </row>
    <row r="85" spans="1:11" ht="12.75">
      <c r="A85" s="206" t="s">
        <v>143</v>
      </c>
      <c r="B85" s="207"/>
      <c r="C85" s="207"/>
      <c r="D85" s="207"/>
      <c r="E85" s="207"/>
      <c r="F85" s="207"/>
      <c r="G85" s="207"/>
      <c r="H85" s="208"/>
      <c r="I85" s="1">
        <v>78</v>
      </c>
      <c r="J85" s="6"/>
      <c r="K85" s="6">
        <v>4865091</v>
      </c>
    </row>
    <row r="86" spans="1:11" ht="12.75">
      <c r="A86" s="203" t="s">
        <v>13</v>
      </c>
      <c r="B86" s="204"/>
      <c r="C86" s="204"/>
      <c r="D86" s="204"/>
      <c r="E86" s="204"/>
      <c r="F86" s="204"/>
      <c r="G86" s="204"/>
      <c r="H86" s="205"/>
      <c r="I86" s="1">
        <v>79</v>
      </c>
      <c r="J86" s="119">
        <f>SUM(J87:J89)</f>
        <v>14197080</v>
      </c>
      <c r="K86" s="119">
        <f>SUM(K87:K89)</f>
        <v>12366752</v>
      </c>
    </row>
    <row r="87" spans="1:11" ht="12.75">
      <c r="A87" s="206" t="s">
        <v>103</v>
      </c>
      <c r="B87" s="207"/>
      <c r="C87" s="207"/>
      <c r="D87" s="207"/>
      <c r="E87" s="207"/>
      <c r="F87" s="207"/>
      <c r="G87" s="207"/>
      <c r="H87" s="208"/>
      <c r="I87" s="1">
        <v>80</v>
      </c>
      <c r="J87" s="6">
        <v>12112252</v>
      </c>
      <c r="K87" s="6">
        <v>10766752</v>
      </c>
    </row>
    <row r="88" spans="1:11" ht="12.75">
      <c r="A88" s="206" t="s">
        <v>104</v>
      </c>
      <c r="B88" s="207"/>
      <c r="C88" s="207"/>
      <c r="D88" s="207"/>
      <c r="E88" s="207"/>
      <c r="F88" s="207"/>
      <c r="G88" s="207"/>
      <c r="H88" s="208"/>
      <c r="I88" s="1">
        <v>81</v>
      </c>
      <c r="J88" s="6"/>
      <c r="K88" s="6"/>
    </row>
    <row r="89" spans="1:11" ht="12.75">
      <c r="A89" s="206" t="s">
        <v>105</v>
      </c>
      <c r="B89" s="207"/>
      <c r="C89" s="207"/>
      <c r="D89" s="207"/>
      <c r="E89" s="207"/>
      <c r="F89" s="207"/>
      <c r="G89" s="207"/>
      <c r="H89" s="208"/>
      <c r="I89" s="1">
        <v>82</v>
      </c>
      <c r="J89" s="6">
        <v>2084828</v>
      </c>
      <c r="K89" s="6">
        <v>1600000</v>
      </c>
    </row>
    <row r="90" spans="1:11" ht="12.75">
      <c r="A90" s="203" t="s">
        <v>14</v>
      </c>
      <c r="B90" s="204"/>
      <c r="C90" s="204"/>
      <c r="D90" s="204"/>
      <c r="E90" s="204"/>
      <c r="F90" s="204"/>
      <c r="G90" s="204"/>
      <c r="H90" s="205"/>
      <c r="I90" s="1">
        <v>83</v>
      </c>
      <c r="J90" s="119">
        <f>SUM(J91:J99)</f>
        <v>80000000</v>
      </c>
      <c r="K90" s="119">
        <f>SUM(K91:K99)</f>
        <v>200000000</v>
      </c>
    </row>
    <row r="91" spans="1:11" ht="12.75">
      <c r="A91" s="206" t="s">
        <v>106</v>
      </c>
      <c r="B91" s="207"/>
      <c r="C91" s="207"/>
      <c r="D91" s="207"/>
      <c r="E91" s="207"/>
      <c r="F91" s="207"/>
      <c r="G91" s="207"/>
      <c r="H91" s="208"/>
      <c r="I91" s="1">
        <v>84</v>
      </c>
      <c r="J91" s="6"/>
      <c r="K91" s="6"/>
    </row>
    <row r="92" spans="1:11" ht="12.75">
      <c r="A92" s="206" t="s">
        <v>208</v>
      </c>
      <c r="B92" s="207"/>
      <c r="C92" s="207"/>
      <c r="D92" s="207"/>
      <c r="E92" s="207"/>
      <c r="F92" s="207"/>
      <c r="G92" s="207"/>
      <c r="H92" s="208"/>
      <c r="I92" s="1">
        <v>85</v>
      </c>
      <c r="J92" s="6">
        <v>80000000</v>
      </c>
      <c r="K92" s="6">
        <v>200000000</v>
      </c>
    </row>
    <row r="93" spans="1:11" ht="12.75">
      <c r="A93" s="206" t="s">
        <v>0</v>
      </c>
      <c r="B93" s="207"/>
      <c r="C93" s="207"/>
      <c r="D93" s="207"/>
      <c r="E93" s="207"/>
      <c r="F93" s="207"/>
      <c r="G93" s="207"/>
      <c r="H93" s="208"/>
      <c r="I93" s="1">
        <v>86</v>
      </c>
      <c r="J93" s="6"/>
      <c r="K93" s="6"/>
    </row>
    <row r="94" spans="1:11" ht="12.75">
      <c r="A94" s="206" t="s">
        <v>209</v>
      </c>
      <c r="B94" s="207"/>
      <c r="C94" s="207"/>
      <c r="D94" s="207"/>
      <c r="E94" s="207"/>
      <c r="F94" s="207"/>
      <c r="G94" s="207"/>
      <c r="H94" s="208"/>
      <c r="I94" s="1">
        <v>87</v>
      </c>
      <c r="J94" s="6"/>
      <c r="K94" s="6"/>
    </row>
    <row r="95" spans="1:11" ht="12.75">
      <c r="A95" s="206" t="s">
        <v>210</v>
      </c>
      <c r="B95" s="207"/>
      <c r="C95" s="207"/>
      <c r="D95" s="207"/>
      <c r="E95" s="207"/>
      <c r="F95" s="207"/>
      <c r="G95" s="207"/>
      <c r="H95" s="208"/>
      <c r="I95" s="1">
        <v>88</v>
      </c>
      <c r="J95" s="6"/>
      <c r="K95" s="6"/>
    </row>
    <row r="96" spans="1:11" ht="12.75">
      <c r="A96" s="206" t="s">
        <v>211</v>
      </c>
      <c r="B96" s="207"/>
      <c r="C96" s="207"/>
      <c r="D96" s="207"/>
      <c r="E96" s="207"/>
      <c r="F96" s="207"/>
      <c r="G96" s="207"/>
      <c r="H96" s="208"/>
      <c r="I96" s="1">
        <v>89</v>
      </c>
      <c r="J96" s="6"/>
      <c r="K96" s="6"/>
    </row>
    <row r="97" spans="1:11" ht="12.75">
      <c r="A97" s="206" t="s">
        <v>70</v>
      </c>
      <c r="B97" s="207"/>
      <c r="C97" s="207"/>
      <c r="D97" s="207"/>
      <c r="E97" s="207"/>
      <c r="F97" s="207"/>
      <c r="G97" s="207"/>
      <c r="H97" s="208"/>
      <c r="I97" s="1">
        <v>90</v>
      </c>
      <c r="J97" s="6"/>
      <c r="K97" s="6"/>
    </row>
    <row r="98" spans="1:11" ht="12.75">
      <c r="A98" s="206" t="s">
        <v>68</v>
      </c>
      <c r="B98" s="207"/>
      <c r="C98" s="207"/>
      <c r="D98" s="207"/>
      <c r="E98" s="207"/>
      <c r="F98" s="207"/>
      <c r="G98" s="207"/>
      <c r="H98" s="208"/>
      <c r="I98" s="1">
        <v>91</v>
      </c>
      <c r="J98" s="6"/>
      <c r="K98" s="6"/>
    </row>
    <row r="99" spans="1:11" ht="12.75">
      <c r="A99" s="206" t="s">
        <v>69</v>
      </c>
      <c r="B99" s="207"/>
      <c r="C99" s="207"/>
      <c r="D99" s="207"/>
      <c r="E99" s="207"/>
      <c r="F99" s="207"/>
      <c r="G99" s="207"/>
      <c r="H99" s="208"/>
      <c r="I99" s="1">
        <v>92</v>
      </c>
      <c r="J99" s="6"/>
      <c r="K99" s="6"/>
    </row>
    <row r="100" spans="1:11" ht="12.75">
      <c r="A100" s="203" t="s">
        <v>15</v>
      </c>
      <c r="B100" s="204"/>
      <c r="C100" s="204"/>
      <c r="D100" s="204"/>
      <c r="E100" s="204"/>
      <c r="F100" s="204"/>
      <c r="G100" s="204"/>
      <c r="H100" s="205"/>
      <c r="I100" s="1">
        <v>93</v>
      </c>
      <c r="J100" s="119">
        <f>SUM(J101:J112)</f>
        <v>781285161</v>
      </c>
      <c r="K100" s="119">
        <f>SUM(K101:K112)</f>
        <v>876414986</v>
      </c>
    </row>
    <row r="101" spans="1:11" ht="12.75">
      <c r="A101" s="206" t="s">
        <v>106</v>
      </c>
      <c r="B101" s="207"/>
      <c r="C101" s="207"/>
      <c r="D101" s="207"/>
      <c r="E101" s="207"/>
      <c r="F101" s="207"/>
      <c r="G101" s="207"/>
      <c r="H101" s="208"/>
      <c r="I101" s="1">
        <v>94</v>
      </c>
      <c r="J101" s="6"/>
      <c r="K101" s="6"/>
    </row>
    <row r="102" spans="1:11" ht="12.75">
      <c r="A102" s="206" t="s">
        <v>208</v>
      </c>
      <c r="B102" s="207"/>
      <c r="C102" s="207"/>
      <c r="D102" s="207"/>
      <c r="E102" s="207"/>
      <c r="F102" s="207"/>
      <c r="G102" s="207"/>
      <c r="H102" s="208"/>
      <c r="I102" s="1">
        <v>95</v>
      </c>
      <c r="J102" s="6">
        <v>12000000</v>
      </c>
      <c r="K102" s="6">
        <v>4500000</v>
      </c>
    </row>
    <row r="103" spans="1:11" ht="12.75">
      <c r="A103" s="206" t="s">
        <v>0</v>
      </c>
      <c r="B103" s="207"/>
      <c r="C103" s="207"/>
      <c r="D103" s="207"/>
      <c r="E103" s="207"/>
      <c r="F103" s="207"/>
      <c r="G103" s="207"/>
      <c r="H103" s="208"/>
      <c r="I103" s="1">
        <v>96</v>
      </c>
      <c r="J103" s="6">
        <v>295722222</v>
      </c>
      <c r="K103" s="6">
        <v>331277778</v>
      </c>
    </row>
    <row r="104" spans="1:11" ht="12.75">
      <c r="A104" s="206" t="s">
        <v>209</v>
      </c>
      <c r="B104" s="207"/>
      <c r="C104" s="207"/>
      <c r="D104" s="207"/>
      <c r="E104" s="207"/>
      <c r="F104" s="207"/>
      <c r="G104" s="207"/>
      <c r="H104" s="208"/>
      <c r="I104" s="1">
        <v>97</v>
      </c>
      <c r="J104" s="6">
        <v>25990680</v>
      </c>
      <c r="K104" s="6">
        <v>70703424</v>
      </c>
    </row>
    <row r="105" spans="1:11" ht="12.75">
      <c r="A105" s="206" t="s">
        <v>210</v>
      </c>
      <c r="B105" s="207"/>
      <c r="C105" s="207"/>
      <c r="D105" s="207"/>
      <c r="E105" s="207"/>
      <c r="F105" s="207"/>
      <c r="G105" s="207"/>
      <c r="H105" s="208"/>
      <c r="I105" s="1">
        <v>98</v>
      </c>
      <c r="J105" s="6">
        <v>331944083</v>
      </c>
      <c r="K105" s="6">
        <v>338544562</v>
      </c>
    </row>
    <row r="106" spans="1:11" ht="12.75">
      <c r="A106" s="206" t="s">
        <v>211</v>
      </c>
      <c r="B106" s="207"/>
      <c r="C106" s="207"/>
      <c r="D106" s="207"/>
      <c r="E106" s="207"/>
      <c r="F106" s="207"/>
      <c r="G106" s="207"/>
      <c r="H106" s="208"/>
      <c r="I106" s="1">
        <v>99</v>
      </c>
      <c r="J106" s="6">
        <v>81176464</v>
      </c>
      <c r="K106" s="6">
        <v>102000000</v>
      </c>
    </row>
    <row r="107" spans="1:11" ht="12.75">
      <c r="A107" s="206" t="s">
        <v>70</v>
      </c>
      <c r="B107" s="207"/>
      <c r="C107" s="207"/>
      <c r="D107" s="207"/>
      <c r="E107" s="207"/>
      <c r="F107" s="207"/>
      <c r="G107" s="207"/>
      <c r="H107" s="208"/>
      <c r="I107" s="1">
        <v>100</v>
      </c>
      <c r="J107" s="6"/>
      <c r="K107" s="6"/>
    </row>
    <row r="108" spans="1:11" ht="12.75">
      <c r="A108" s="206" t="s">
        <v>71</v>
      </c>
      <c r="B108" s="207"/>
      <c r="C108" s="207"/>
      <c r="D108" s="207"/>
      <c r="E108" s="207"/>
      <c r="F108" s="207"/>
      <c r="G108" s="207"/>
      <c r="H108" s="208"/>
      <c r="I108" s="1">
        <v>101</v>
      </c>
      <c r="J108" s="6">
        <v>13650046</v>
      </c>
      <c r="K108" s="6">
        <v>13582651</v>
      </c>
    </row>
    <row r="109" spans="1:11" ht="12.75">
      <c r="A109" s="206" t="s">
        <v>72</v>
      </c>
      <c r="B109" s="207"/>
      <c r="C109" s="207"/>
      <c r="D109" s="207"/>
      <c r="E109" s="207"/>
      <c r="F109" s="207"/>
      <c r="G109" s="207"/>
      <c r="H109" s="208"/>
      <c r="I109" s="1">
        <v>102</v>
      </c>
      <c r="J109" s="6">
        <v>9968720</v>
      </c>
      <c r="K109" s="6">
        <v>13310351</v>
      </c>
    </row>
    <row r="110" spans="1:11" ht="12.75">
      <c r="A110" s="206" t="s">
        <v>75</v>
      </c>
      <c r="B110" s="207"/>
      <c r="C110" s="207"/>
      <c r="D110" s="207"/>
      <c r="E110" s="207"/>
      <c r="F110" s="207"/>
      <c r="G110" s="207"/>
      <c r="H110" s="208"/>
      <c r="I110" s="1">
        <v>103</v>
      </c>
      <c r="J110" s="6"/>
      <c r="K110" s="6"/>
    </row>
    <row r="111" spans="1:11" ht="12.75">
      <c r="A111" s="206" t="s">
        <v>73</v>
      </c>
      <c r="B111" s="207"/>
      <c r="C111" s="207"/>
      <c r="D111" s="207"/>
      <c r="E111" s="207"/>
      <c r="F111" s="207"/>
      <c r="G111" s="207"/>
      <c r="H111" s="208"/>
      <c r="I111" s="1">
        <v>104</v>
      </c>
      <c r="J111" s="6"/>
      <c r="K111" s="6"/>
    </row>
    <row r="112" spans="1:11" ht="12.75">
      <c r="A112" s="206" t="s">
        <v>74</v>
      </c>
      <c r="B112" s="207"/>
      <c r="C112" s="207"/>
      <c r="D112" s="207"/>
      <c r="E112" s="207"/>
      <c r="F112" s="207"/>
      <c r="G112" s="207"/>
      <c r="H112" s="208"/>
      <c r="I112" s="1">
        <v>105</v>
      </c>
      <c r="J112" s="6">
        <v>10832946</v>
      </c>
      <c r="K112" s="6">
        <v>2496220</v>
      </c>
    </row>
    <row r="113" spans="1:11" ht="12.75">
      <c r="A113" s="203" t="s">
        <v>1</v>
      </c>
      <c r="B113" s="204"/>
      <c r="C113" s="204"/>
      <c r="D113" s="204"/>
      <c r="E113" s="204"/>
      <c r="F113" s="204"/>
      <c r="G113" s="204"/>
      <c r="H113" s="205"/>
      <c r="I113" s="1">
        <v>106</v>
      </c>
      <c r="J113" s="6">
        <v>3463270</v>
      </c>
      <c r="K113" s="6">
        <v>0</v>
      </c>
    </row>
    <row r="114" spans="1:11" ht="12.75">
      <c r="A114" s="203" t="s">
        <v>19</v>
      </c>
      <c r="B114" s="204"/>
      <c r="C114" s="204"/>
      <c r="D114" s="204"/>
      <c r="E114" s="204"/>
      <c r="F114" s="204"/>
      <c r="G114" s="204"/>
      <c r="H114" s="205"/>
      <c r="I114" s="1">
        <v>107</v>
      </c>
      <c r="J114" s="119">
        <f>J69+J86+J90+J100+J113</f>
        <v>1642820003</v>
      </c>
      <c r="K114" s="119">
        <f>K69+K86+K90+K100+K113</f>
        <v>1719385989</v>
      </c>
    </row>
    <row r="115" spans="1:11" ht="12.75">
      <c r="A115" s="225" t="s">
        <v>37</v>
      </c>
      <c r="B115" s="226"/>
      <c r="C115" s="226"/>
      <c r="D115" s="226"/>
      <c r="E115" s="226"/>
      <c r="F115" s="226"/>
      <c r="G115" s="226"/>
      <c r="H115" s="227"/>
      <c r="I115" s="2">
        <v>108</v>
      </c>
      <c r="J115" s="7">
        <v>186462200</v>
      </c>
      <c r="K115" s="7">
        <v>276515000</v>
      </c>
    </row>
    <row r="116" spans="1:11" ht="12.75">
      <c r="A116" s="212" t="s">
        <v>274</v>
      </c>
      <c r="B116" s="228"/>
      <c r="C116" s="228"/>
      <c r="D116" s="228"/>
      <c r="E116" s="228"/>
      <c r="F116" s="228"/>
      <c r="G116" s="228"/>
      <c r="H116" s="228"/>
      <c r="I116" s="229"/>
      <c r="J116" s="229"/>
      <c r="K116" s="230"/>
    </row>
    <row r="117" spans="1:11" ht="12.75">
      <c r="A117" s="200" t="s">
        <v>151</v>
      </c>
      <c r="B117" s="201"/>
      <c r="C117" s="201"/>
      <c r="D117" s="201"/>
      <c r="E117" s="201"/>
      <c r="F117" s="201"/>
      <c r="G117" s="201"/>
      <c r="H117" s="201"/>
      <c r="I117" s="231"/>
      <c r="J117" s="231"/>
      <c r="K117" s="232"/>
    </row>
    <row r="118" spans="1:11" ht="12.75">
      <c r="A118" s="206" t="s">
        <v>5</v>
      </c>
      <c r="B118" s="207"/>
      <c r="C118" s="207"/>
      <c r="D118" s="207"/>
      <c r="E118" s="207"/>
      <c r="F118" s="207"/>
      <c r="G118" s="207"/>
      <c r="H118" s="208"/>
      <c r="I118" s="1">
        <v>109</v>
      </c>
      <c r="J118" s="6">
        <f>J69</f>
        <v>763874492</v>
      </c>
      <c r="K118" s="6">
        <v>625739160</v>
      </c>
    </row>
    <row r="119" spans="1:11" ht="12.75">
      <c r="A119" s="218" t="s">
        <v>6</v>
      </c>
      <c r="B119" s="219"/>
      <c r="C119" s="219"/>
      <c r="D119" s="219"/>
      <c r="E119" s="219"/>
      <c r="F119" s="219"/>
      <c r="G119" s="219"/>
      <c r="H119" s="220"/>
      <c r="I119" s="4">
        <v>110</v>
      </c>
      <c r="J119" s="7"/>
      <c r="K119" s="7">
        <v>4865091</v>
      </c>
    </row>
    <row r="120" spans="1:11" ht="12.75">
      <c r="A120" s="221" t="s">
        <v>275</v>
      </c>
      <c r="B120" s="222"/>
      <c r="C120" s="222"/>
      <c r="D120" s="222"/>
      <c r="E120" s="222"/>
      <c r="F120" s="222"/>
      <c r="G120" s="222"/>
      <c r="H120" s="222"/>
      <c r="I120" s="222"/>
      <c r="J120" s="222"/>
      <c r="K120" s="222"/>
    </row>
    <row r="121" spans="1:11" ht="12.75">
      <c r="A121" s="223"/>
      <c r="B121" s="224"/>
      <c r="C121" s="224"/>
      <c r="D121" s="224"/>
      <c r="E121" s="224"/>
      <c r="F121" s="224"/>
      <c r="G121" s="224"/>
      <c r="H121" s="224"/>
      <c r="I121" s="224"/>
      <c r="J121" s="224"/>
      <c r="K121" s="224"/>
    </row>
  </sheetData>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9:K84 J7:K67 J72:K77">
      <formula1>0</formula1>
    </dataValidation>
  </dataValidations>
  <printOptions/>
  <pageMargins left="0.75" right="0.75" top="0.68" bottom="0.68" header="0.5" footer="0.5"/>
  <pageSetup horizontalDpi="600" verticalDpi="600" orientation="portrait" paperSize="9" scale="84"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codeName="Sheet3"/>
  <dimension ref="A1:M71"/>
  <sheetViews>
    <sheetView view="pageBreakPreview" zoomScaleSheetLayoutView="100" workbookViewId="0" topLeftCell="A1">
      <selection activeCell="J31" sqref="J31"/>
    </sheetView>
  </sheetViews>
  <sheetFormatPr defaultColWidth="9.140625" defaultRowHeight="12.75"/>
  <cols>
    <col min="1" max="8" width="9.140625" style="50" customWidth="1"/>
    <col min="9" max="9" width="7.7109375" style="50" customWidth="1"/>
    <col min="10" max="13" width="12.7109375" style="50" customWidth="1"/>
    <col min="14" max="16384" width="9.140625" style="50" customWidth="1"/>
  </cols>
  <sheetData>
    <row r="1" spans="1:13" ht="20.25" customHeight="1">
      <c r="A1" s="188" t="s">
        <v>128</v>
      </c>
      <c r="B1" s="188"/>
      <c r="C1" s="188"/>
      <c r="D1" s="188"/>
      <c r="E1" s="188"/>
      <c r="F1" s="188"/>
      <c r="G1" s="188"/>
      <c r="H1" s="188"/>
      <c r="I1" s="188"/>
      <c r="J1" s="188"/>
      <c r="K1" s="188"/>
      <c r="L1" s="188"/>
      <c r="M1" s="188"/>
    </row>
    <row r="2" spans="1:13" ht="18" customHeight="1">
      <c r="A2" s="243" t="s">
        <v>317</v>
      </c>
      <c r="B2" s="243"/>
      <c r="C2" s="243"/>
      <c r="D2" s="243"/>
      <c r="E2" s="243"/>
      <c r="F2" s="243"/>
      <c r="G2" s="243"/>
      <c r="H2" s="243"/>
      <c r="I2" s="243"/>
      <c r="J2" s="243"/>
      <c r="K2" s="243"/>
      <c r="L2" s="243"/>
      <c r="M2" s="243"/>
    </row>
    <row r="3" spans="1:13" ht="12.75" customHeight="1">
      <c r="A3" s="235" t="s">
        <v>307</v>
      </c>
      <c r="B3" s="235"/>
      <c r="C3" s="235"/>
      <c r="D3" s="235"/>
      <c r="E3" s="235"/>
      <c r="F3" s="235"/>
      <c r="G3" s="235"/>
      <c r="H3" s="235"/>
      <c r="I3" s="235"/>
      <c r="J3" s="235"/>
      <c r="K3" s="235"/>
      <c r="L3" s="235"/>
      <c r="M3" s="235"/>
    </row>
    <row r="4" spans="1:13" ht="23.25">
      <c r="A4" s="234" t="s">
        <v>39</v>
      </c>
      <c r="B4" s="234"/>
      <c r="C4" s="234"/>
      <c r="D4" s="234"/>
      <c r="E4" s="234"/>
      <c r="F4" s="234"/>
      <c r="G4" s="234"/>
      <c r="H4" s="234"/>
      <c r="I4" s="55" t="s">
        <v>244</v>
      </c>
      <c r="J4" s="233" t="s">
        <v>282</v>
      </c>
      <c r="K4" s="233"/>
      <c r="L4" s="233" t="s">
        <v>283</v>
      </c>
      <c r="M4" s="233"/>
    </row>
    <row r="5" spans="1:13" ht="12.75">
      <c r="A5" s="234"/>
      <c r="B5" s="234"/>
      <c r="C5" s="234"/>
      <c r="D5" s="234"/>
      <c r="E5" s="234"/>
      <c r="F5" s="234"/>
      <c r="G5" s="234"/>
      <c r="H5" s="234"/>
      <c r="I5" s="55"/>
      <c r="J5" s="57" t="s">
        <v>278</v>
      </c>
      <c r="K5" s="57" t="s">
        <v>279</v>
      </c>
      <c r="L5" s="57" t="s">
        <v>278</v>
      </c>
      <c r="M5" s="57" t="s">
        <v>279</v>
      </c>
    </row>
    <row r="6" spans="1:13" ht="12.75">
      <c r="A6" s="233">
        <v>1</v>
      </c>
      <c r="B6" s="233"/>
      <c r="C6" s="233"/>
      <c r="D6" s="233"/>
      <c r="E6" s="233"/>
      <c r="F6" s="233"/>
      <c r="G6" s="233"/>
      <c r="H6" s="233"/>
      <c r="I6" s="59">
        <v>2</v>
      </c>
      <c r="J6" s="57">
        <v>3</v>
      </c>
      <c r="K6" s="57">
        <v>4</v>
      </c>
      <c r="L6" s="57">
        <v>5</v>
      </c>
      <c r="M6" s="57">
        <v>6</v>
      </c>
    </row>
    <row r="7" spans="1:13" ht="15.75" customHeight="1">
      <c r="A7" s="200" t="s">
        <v>20</v>
      </c>
      <c r="B7" s="201"/>
      <c r="C7" s="201"/>
      <c r="D7" s="201"/>
      <c r="E7" s="201"/>
      <c r="F7" s="201"/>
      <c r="G7" s="201"/>
      <c r="H7" s="202"/>
      <c r="I7" s="3">
        <v>111</v>
      </c>
      <c r="J7" s="120">
        <f>SUM(J8:J9)</f>
        <v>2238728312</v>
      </c>
      <c r="K7" s="120">
        <f>SUM(K8:K9)</f>
        <v>813082238</v>
      </c>
      <c r="L7" s="120">
        <f>SUM(L8:L9)</f>
        <v>2110412536</v>
      </c>
      <c r="M7" s="120">
        <f>SUM(M8:M9)</f>
        <v>640163179</v>
      </c>
    </row>
    <row r="8" spans="1:13" ht="12.75">
      <c r="A8" s="203" t="s">
        <v>126</v>
      </c>
      <c r="B8" s="204"/>
      <c r="C8" s="204"/>
      <c r="D8" s="204"/>
      <c r="E8" s="204"/>
      <c r="F8" s="204"/>
      <c r="G8" s="204"/>
      <c r="H8" s="205"/>
      <c r="I8" s="1">
        <v>112</v>
      </c>
      <c r="J8" s="6">
        <v>2212757828</v>
      </c>
      <c r="K8" s="6">
        <v>807417595</v>
      </c>
      <c r="L8" s="6">
        <v>2072281733</v>
      </c>
      <c r="M8" s="6">
        <f>2072281733-1448593624</f>
        <v>623688109</v>
      </c>
    </row>
    <row r="9" spans="1:13" ht="12.75">
      <c r="A9" s="203" t="s">
        <v>79</v>
      </c>
      <c r="B9" s="204"/>
      <c r="C9" s="204"/>
      <c r="D9" s="204"/>
      <c r="E9" s="204"/>
      <c r="F9" s="204"/>
      <c r="G9" s="204"/>
      <c r="H9" s="205"/>
      <c r="I9" s="1">
        <v>113</v>
      </c>
      <c r="J9" s="6">
        <v>25970484</v>
      </c>
      <c r="K9" s="6">
        <v>5664643</v>
      </c>
      <c r="L9" s="6">
        <v>38130803</v>
      </c>
      <c r="M9" s="6">
        <f>38130803-21655733</f>
        <v>16475070</v>
      </c>
    </row>
    <row r="10" spans="1:13" ht="17.25" customHeight="1">
      <c r="A10" s="203" t="s">
        <v>9</v>
      </c>
      <c r="B10" s="204"/>
      <c r="C10" s="204"/>
      <c r="D10" s="204"/>
      <c r="E10" s="204"/>
      <c r="F10" s="204"/>
      <c r="G10" s="204"/>
      <c r="H10" s="205"/>
      <c r="I10" s="1">
        <v>114</v>
      </c>
      <c r="J10" s="119">
        <f>J11+J12+J16+J20+J21+J22+J25+J26</f>
        <v>2100492600</v>
      </c>
      <c r="K10" s="119">
        <f>K11+K12+K16+K20+K21+K22+K25+K26</f>
        <v>769743020</v>
      </c>
      <c r="L10" s="119">
        <f>L11+L12+L16+L20+L21+L22+L25+L26</f>
        <v>2233447420</v>
      </c>
      <c r="M10" s="119">
        <f>M11+M12+M16+M20+M21+M22+M25+M26</f>
        <v>727788341</v>
      </c>
    </row>
    <row r="11" spans="1:13" ht="15" customHeight="1">
      <c r="A11" s="203" t="s">
        <v>80</v>
      </c>
      <c r="B11" s="204"/>
      <c r="C11" s="204"/>
      <c r="D11" s="204"/>
      <c r="E11" s="204"/>
      <c r="F11" s="204"/>
      <c r="G11" s="204"/>
      <c r="H11" s="205"/>
      <c r="I11" s="1">
        <v>115</v>
      </c>
      <c r="J11" s="6">
        <v>-40463499</v>
      </c>
      <c r="K11" s="6">
        <v>-47943706</v>
      </c>
      <c r="L11" s="6">
        <v>-57571500</v>
      </c>
      <c r="M11" s="6">
        <v>-50725315</v>
      </c>
    </row>
    <row r="12" spans="1:13" ht="16.5" customHeight="1">
      <c r="A12" s="203" t="s">
        <v>16</v>
      </c>
      <c r="B12" s="204"/>
      <c r="C12" s="204"/>
      <c r="D12" s="204"/>
      <c r="E12" s="204"/>
      <c r="F12" s="204"/>
      <c r="G12" s="204"/>
      <c r="H12" s="205"/>
      <c r="I12" s="1">
        <v>116</v>
      </c>
      <c r="J12" s="119">
        <f>SUM(J13:J15)</f>
        <v>1813899119</v>
      </c>
      <c r="K12" s="119">
        <f>SUM(K13:K15)</f>
        <v>712414005</v>
      </c>
      <c r="L12" s="119">
        <f>SUM(L13:L15)</f>
        <v>1969365372</v>
      </c>
      <c r="M12" s="119">
        <f>SUM(M13:M15)</f>
        <v>672395165</v>
      </c>
    </row>
    <row r="13" spans="1:13" ht="12.75">
      <c r="A13" s="206" t="s">
        <v>120</v>
      </c>
      <c r="B13" s="207"/>
      <c r="C13" s="207"/>
      <c r="D13" s="207"/>
      <c r="E13" s="207"/>
      <c r="F13" s="207"/>
      <c r="G13" s="207"/>
      <c r="H13" s="208"/>
      <c r="I13" s="1">
        <v>117</v>
      </c>
      <c r="J13" s="6">
        <v>1720998379</v>
      </c>
      <c r="K13" s="6">
        <v>669772033</v>
      </c>
      <c r="L13" s="6">
        <v>1879191880</v>
      </c>
      <c r="M13" s="6">
        <f>1879191880-1250662277</f>
        <v>628529603</v>
      </c>
    </row>
    <row r="14" spans="1:13" ht="12.75">
      <c r="A14" s="206" t="s">
        <v>121</v>
      </c>
      <c r="B14" s="207"/>
      <c r="C14" s="207"/>
      <c r="D14" s="207"/>
      <c r="E14" s="207"/>
      <c r="F14" s="207"/>
      <c r="G14" s="207"/>
      <c r="H14" s="208"/>
      <c r="I14" s="1">
        <v>118</v>
      </c>
      <c r="J14" s="6">
        <v>6570796</v>
      </c>
      <c r="K14" s="6">
        <v>3485002</v>
      </c>
      <c r="L14" s="6">
        <v>22580407</v>
      </c>
      <c r="M14" s="6">
        <f>22580407-1863847</f>
        <v>20716560</v>
      </c>
    </row>
    <row r="15" spans="1:13" ht="12.75">
      <c r="A15" s="206" t="s">
        <v>41</v>
      </c>
      <c r="B15" s="207"/>
      <c r="C15" s="207"/>
      <c r="D15" s="207"/>
      <c r="E15" s="207"/>
      <c r="F15" s="207"/>
      <c r="G15" s="207"/>
      <c r="H15" s="208"/>
      <c r="I15" s="1">
        <v>119</v>
      </c>
      <c r="J15" s="6">
        <v>86329944</v>
      </c>
      <c r="K15" s="6">
        <v>39156970</v>
      </c>
      <c r="L15" s="6">
        <v>67593085</v>
      </c>
      <c r="M15" s="6">
        <f>67593085-44444083</f>
        <v>23149002</v>
      </c>
    </row>
    <row r="16" spans="1:13" ht="15" customHeight="1">
      <c r="A16" s="203" t="s">
        <v>17</v>
      </c>
      <c r="B16" s="204"/>
      <c r="C16" s="204"/>
      <c r="D16" s="204"/>
      <c r="E16" s="204"/>
      <c r="F16" s="204"/>
      <c r="G16" s="204"/>
      <c r="H16" s="205"/>
      <c r="I16" s="1">
        <v>120</v>
      </c>
      <c r="J16" s="119">
        <f>SUM(J17:J19)</f>
        <v>174086104</v>
      </c>
      <c r="K16" s="119">
        <f>SUM(K17:K19)</f>
        <v>60193985</v>
      </c>
      <c r="L16" s="119">
        <f>SUM(L17:L19)</f>
        <v>186969720</v>
      </c>
      <c r="M16" s="119">
        <f>SUM(M17:M19)</f>
        <v>61542420</v>
      </c>
    </row>
    <row r="17" spans="1:13" ht="12.75">
      <c r="A17" s="206" t="s">
        <v>42</v>
      </c>
      <c r="B17" s="207"/>
      <c r="C17" s="207"/>
      <c r="D17" s="207"/>
      <c r="E17" s="207"/>
      <c r="F17" s="207"/>
      <c r="G17" s="207"/>
      <c r="H17" s="208"/>
      <c r="I17" s="1">
        <v>121</v>
      </c>
      <c r="J17" s="6">
        <v>109198116</v>
      </c>
      <c r="K17" s="6">
        <v>37594253</v>
      </c>
      <c r="L17" s="6">
        <v>118066869</v>
      </c>
      <c r="M17" s="6">
        <f>118066869-78894167</f>
        <v>39172702</v>
      </c>
    </row>
    <row r="18" spans="1:13" ht="12.75">
      <c r="A18" s="206" t="s">
        <v>43</v>
      </c>
      <c r="B18" s="207"/>
      <c r="C18" s="207"/>
      <c r="D18" s="207"/>
      <c r="E18" s="207"/>
      <c r="F18" s="207"/>
      <c r="G18" s="207"/>
      <c r="H18" s="208"/>
      <c r="I18" s="1">
        <v>122</v>
      </c>
      <c r="J18" s="6">
        <v>39377234</v>
      </c>
      <c r="K18" s="6">
        <v>13783207</v>
      </c>
      <c r="L18" s="6">
        <v>43049940</v>
      </c>
      <c r="M18" s="6">
        <f>43049940-28782397</f>
        <v>14267543</v>
      </c>
    </row>
    <row r="19" spans="1:13" ht="12.75">
      <c r="A19" s="206" t="s">
        <v>44</v>
      </c>
      <c r="B19" s="207"/>
      <c r="C19" s="207"/>
      <c r="D19" s="207"/>
      <c r="E19" s="207"/>
      <c r="F19" s="207"/>
      <c r="G19" s="207"/>
      <c r="H19" s="208"/>
      <c r="I19" s="1">
        <v>123</v>
      </c>
      <c r="J19" s="6">
        <v>25510754</v>
      </c>
      <c r="K19" s="6">
        <v>8816525</v>
      </c>
      <c r="L19" s="6">
        <v>25852911</v>
      </c>
      <c r="M19" s="6">
        <f>25852911-17750736</f>
        <v>8102175</v>
      </c>
    </row>
    <row r="20" spans="1:13" ht="15" customHeight="1">
      <c r="A20" s="203" t="s">
        <v>81</v>
      </c>
      <c r="B20" s="204"/>
      <c r="C20" s="204"/>
      <c r="D20" s="204"/>
      <c r="E20" s="204"/>
      <c r="F20" s="204"/>
      <c r="G20" s="204"/>
      <c r="H20" s="205"/>
      <c r="I20" s="1">
        <v>124</v>
      </c>
      <c r="J20" s="121">
        <v>73613740</v>
      </c>
      <c r="K20" s="121">
        <v>25074767</v>
      </c>
      <c r="L20" s="121">
        <v>76700871</v>
      </c>
      <c r="M20" s="121">
        <v>24834444</v>
      </c>
    </row>
    <row r="21" spans="1:13" ht="15" customHeight="1">
      <c r="A21" s="203" t="s">
        <v>82</v>
      </c>
      <c r="B21" s="204"/>
      <c r="C21" s="204"/>
      <c r="D21" s="204"/>
      <c r="E21" s="204"/>
      <c r="F21" s="204"/>
      <c r="G21" s="204"/>
      <c r="H21" s="205"/>
      <c r="I21" s="1">
        <v>125</v>
      </c>
      <c r="J21" s="121">
        <v>61654128</v>
      </c>
      <c r="K21" s="121">
        <v>19344382</v>
      </c>
      <c r="L21" s="121">
        <v>57804193</v>
      </c>
      <c r="M21" s="121">
        <v>19741627</v>
      </c>
    </row>
    <row r="22" spans="1:13" ht="17.25" customHeight="1">
      <c r="A22" s="203" t="s">
        <v>18</v>
      </c>
      <c r="B22" s="204"/>
      <c r="C22" s="204"/>
      <c r="D22" s="204"/>
      <c r="E22" s="204"/>
      <c r="F22" s="204"/>
      <c r="G22" s="204"/>
      <c r="H22" s="205"/>
      <c r="I22" s="1">
        <v>126</v>
      </c>
      <c r="J22" s="119">
        <f>SUM(J23:J24)</f>
        <v>363008</v>
      </c>
      <c r="K22" s="119">
        <f>SUM(K23:K24)</f>
        <v>266859</v>
      </c>
      <c r="L22" s="119">
        <f>SUM(L23:L24)</f>
        <v>178764</v>
      </c>
      <c r="M22" s="119">
        <f>SUM(M23:M24)</f>
        <v>0</v>
      </c>
    </row>
    <row r="23" spans="1:13" ht="12.75">
      <c r="A23" s="206" t="s">
        <v>111</v>
      </c>
      <c r="B23" s="207"/>
      <c r="C23" s="207"/>
      <c r="D23" s="207"/>
      <c r="E23" s="207"/>
      <c r="F23" s="207"/>
      <c r="G23" s="207"/>
      <c r="H23" s="208"/>
      <c r="I23" s="1">
        <v>127</v>
      </c>
      <c r="J23" s="6">
        <v>23659</v>
      </c>
      <c r="K23" s="6">
        <v>12571</v>
      </c>
      <c r="L23" s="6">
        <v>11811</v>
      </c>
      <c r="M23" s="6"/>
    </row>
    <row r="24" spans="1:13" ht="12.75">
      <c r="A24" s="206" t="s">
        <v>112</v>
      </c>
      <c r="B24" s="207"/>
      <c r="C24" s="207"/>
      <c r="D24" s="207"/>
      <c r="E24" s="207"/>
      <c r="F24" s="207"/>
      <c r="G24" s="207"/>
      <c r="H24" s="208"/>
      <c r="I24" s="1">
        <v>128</v>
      </c>
      <c r="J24" s="6">
        <v>339349</v>
      </c>
      <c r="K24" s="6">
        <v>254288</v>
      </c>
      <c r="L24" s="6">
        <v>166953</v>
      </c>
      <c r="M24" s="6"/>
    </row>
    <row r="25" spans="1:13" ht="12.75">
      <c r="A25" s="203" t="s">
        <v>83</v>
      </c>
      <c r="B25" s="204"/>
      <c r="C25" s="204"/>
      <c r="D25" s="204"/>
      <c r="E25" s="204"/>
      <c r="F25" s="204"/>
      <c r="G25" s="204"/>
      <c r="H25" s="205"/>
      <c r="I25" s="1">
        <v>129</v>
      </c>
      <c r="J25" s="6">
        <v>17340000</v>
      </c>
      <c r="K25" s="6">
        <v>392728</v>
      </c>
      <c r="L25" s="6"/>
      <c r="M25" s="6"/>
    </row>
    <row r="26" spans="1:13" ht="12.75">
      <c r="A26" s="203" t="s">
        <v>35</v>
      </c>
      <c r="B26" s="204"/>
      <c r="C26" s="204"/>
      <c r="D26" s="204"/>
      <c r="E26" s="204"/>
      <c r="F26" s="204"/>
      <c r="G26" s="204"/>
      <c r="H26" s="205"/>
      <c r="I26" s="1">
        <v>130</v>
      </c>
      <c r="J26" s="6"/>
      <c r="K26" s="6"/>
      <c r="L26" s="6"/>
      <c r="M26" s="6"/>
    </row>
    <row r="27" spans="1:13" ht="16.5" customHeight="1">
      <c r="A27" s="203" t="s">
        <v>178</v>
      </c>
      <c r="B27" s="204"/>
      <c r="C27" s="204"/>
      <c r="D27" s="204"/>
      <c r="E27" s="204"/>
      <c r="F27" s="204"/>
      <c r="G27" s="204"/>
      <c r="H27" s="205"/>
      <c r="I27" s="1">
        <v>131</v>
      </c>
      <c r="J27" s="119">
        <f>SUM(J28:J32)</f>
        <v>19529739</v>
      </c>
      <c r="K27" s="119">
        <f>SUM(K28:K32)</f>
        <v>6150940</v>
      </c>
      <c r="L27" s="119">
        <f>SUM(L28:L32)</f>
        <v>20487133</v>
      </c>
      <c r="M27" s="119">
        <f>SUM(M28:M32)</f>
        <v>8556069</v>
      </c>
    </row>
    <row r="28" spans="1:13" ht="24" customHeight="1">
      <c r="A28" s="203" t="s">
        <v>192</v>
      </c>
      <c r="B28" s="204"/>
      <c r="C28" s="204"/>
      <c r="D28" s="204"/>
      <c r="E28" s="204"/>
      <c r="F28" s="204"/>
      <c r="G28" s="204"/>
      <c r="H28" s="205"/>
      <c r="I28" s="1">
        <v>132</v>
      </c>
      <c r="J28" s="6"/>
      <c r="K28" s="6"/>
      <c r="L28" s="6">
        <v>115323</v>
      </c>
      <c r="M28" s="6">
        <f>115323-2035</f>
        <v>113288</v>
      </c>
    </row>
    <row r="29" spans="1:13" ht="21" customHeight="1">
      <c r="A29" s="203" t="s">
        <v>129</v>
      </c>
      <c r="B29" s="204"/>
      <c r="C29" s="204"/>
      <c r="D29" s="204"/>
      <c r="E29" s="204"/>
      <c r="F29" s="204"/>
      <c r="G29" s="204"/>
      <c r="H29" s="205"/>
      <c r="I29" s="1">
        <v>133</v>
      </c>
      <c r="J29" s="6">
        <v>19529739</v>
      </c>
      <c r="K29" s="6">
        <v>6150940</v>
      </c>
      <c r="L29" s="6">
        <v>19532364</v>
      </c>
      <c r="M29" s="6">
        <f>19532364-10685489-404094</f>
        <v>8442781</v>
      </c>
    </row>
    <row r="30" spans="1:13" ht="17.25" customHeight="1">
      <c r="A30" s="203" t="s">
        <v>113</v>
      </c>
      <c r="B30" s="204"/>
      <c r="C30" s="204"/>
      <c r="D30" s="204"/>
      <c r="E30" s="204"/>
      <c r="F30" s="204"/>
      <c r="G30" s="204"/>
      <c r="H30" s="205"/>
      <c r="I30" s="1">
        <v>134</v>
      </c>
      <c r="J30" s="6"/>
      <c r="K30" s="6"/>
      <c r="L30" s="6"/>
      <c r="M30" s="6"/>
    </row>
    <row r="31" spans="1:13" ht="12.75">
      <c r="A31" s="203" t="s">
        <v>188</v>
      </c>
      <c r="B31" s="204"/>
      <c r="C31" s="204"/>
      <c r="D31" s="204"/>
      <c r="E31" s="204"/>
      <c r="F31" s="204"/>
      <c r="G31" s="204"/>
      <c r="H31" s="205"/>
      <c r="I31" s="1">
        <v>135</v>
      </c>
      <c r="J31" s="6"/>
      <c r="K31" s="6"/>
      <c r="L31" s="6">
        <v>839446</v>
      </c>
      <c r="M31" s="6"/>
    </row>
    <row r="32" spans="1:13" ht="12.75">
      <c r="A32" s="203" t="s">
        <v>114</v>
      </c>
      <c r="B32" s="204"/>
      <c r="C32" s="204"/>
      <c r="D32" s="204"/>
      <c r="E32" s="204"/>
      <c r="F32" s="204"/>
      <c r="G32" s="204"/>
      <c r="H32" s="205"/>
      <c r="I32" s="1">
        <v>136</v>
      </c>
      <c r="J32" s="6"/>
      <c r="K32" s="6"/>
      <c r="L32" s="6"/>
      <c r="M32" s="6"/>
    </row>
    <row r="33" spans="1:13" ht="16.5" customHeight="1">
      <c r="A33" s="203" t="s">
        <v>179</v>
      </c>
      <c r="B33" s="204"/>
      <c r="C33" s="204"/>
      <c r="D33" s="204"/>
      <c r="E33" s="204"/>
      <c r="F33" s="204"/>
      <c r="G33" s="204"/>
      <c r="H33" s="205"/>
      <c r="I33" s="1">
        <v>137</v>
      </c>
      <c r="J33" s="119">
        <f>SUM(J34:J37)</f>
        <v>43023060</v>
      </c>
      <c r="K33" s="119">
        <f>SUM(K34:K37)</f>
        <v>16095644</v>
      </c>
      <c r="L33" s="119">
        <f>SUM(L34:L37)</f>
        <v>38618606</v>
      </c>
      <c r="M33" s="119">
        <f>SUM(M34:M37)</f>
        <v>11723287</v>
      </c>
    </row>
    <row r="34" spans="1:13" ht="18" customHeight="1">
      <c r="A34" s="203" t="s">
        <v>46</v>
      </c>
      <c r="B34" s="204"/>
      <c r="C34" s="204"/>
      <c r="D34" s="204"/>
      <c r="E34" s="204"/>
      <c r="F34" s="204"/>
      <c r="G34" s="204"/>
      <c r="H34" s="205"/>
      <c r="I34" s="1">
        <v>138</v>
      </c>
      <c r="J34" s="6"/>
      <c r="K34" s="6"/>
      <c r="L34" s="6">
        <v>1255</v>
      </c>
      <c r="M34" s="6"/>
    </row>
    <row r="35" spans="1:13" ht="21.75" customHeight="1">
      <c r="A35" s="203" t="s">
        <v>45</v>
      </c>
      <c r="B35" s="204"/>
      <c r="C35" s="204"/>
      <c r="D35" s="204"/>
      <c r="E35" s="204"/>
      <c r="F35" s="204"/>
      <c r="G35" s="204"/>
      <c r="H35" s="205"/>
      <c r="I35" s="1">
        <v>139</v>
      </c>
      <c r="J35" s="6">
        <v>43023060</v>
      </c>
      <c r="K35" s="6">
        <v>16095644</v>
      </c>
      <c r="L35" s="6">
        <v>38617351</v>
      </c>
      <c r="M35" s="6">
        <f>38617351-26892028-2036</f>
        <v>11723287</v>
      </c>
    </row>
    <row r="36" spans="1:13" ht="16.5" customHeight="1">
      <c r="A36" s="203" t="s">
        <v>189</v>
      </c>
      <c r="B36" s="204"/>
      <c r="C36" s="204"/>
      <c r="D36" s="204"/>
      <c r="E36" s="204"/>
      <c r="F36" s="204"/>
      <c r="G36" s="204"/>
      <c r="H36" s="205"/>
      <c r="I36" s="1">
        <v>140</v>
      </c>
      <c r="J36" s="6"/>
      <c r="K36" s="6"/>
      <c r="L36" s="6"/>
      <c r="M36" s="6"/>
    </row>
    <row r="37" spans="1:13" ht="12.75">
      <c r="A37" s="203" t="s">
        <v>47</v>
      </c>
      <c r="B37" s="204"/>
      <c r="C37" s="204"/>
      <c r="D37" s="204"/>
      <c r="E37" s="204"/>
      <c r="F37" s="204"/>
      <c r="G37" s="204"/>
      <c r="H37" s="205"/>
      <c r="I37" s="1">
        <v>141</v>
      </c>
      <c r="J37" s="6"/>
      <c r="K37" s="6"/>
      <c r="L37" s="6"/>
      <c r="M37" s="6"/>
    </row>
    <row r="38" spans="1:13" ht="12.75">
      <c r="A38" s="203" t="s">
        <v>160</v>
      </c>
      <c r="B38" s="204"/>
      <c r="C38" s="204"/>
      <c r="D38" s="204"/>
      <c r="E38" s="204"/>
      <c r="F38" s="204"/>
      <c r="G38" s="204"/>
      <c r="H38" s="205"/>
      <c r="I38" s="1">
        <v>142</v>
      </c>
      <c r="J38" s="6"/>
      <c r="K38" s="6"/>
      <c r="L38" s="6"/>
      <c r="M38" s="6"/>
    </row>
    <row r="39" spans="1:13" ht="12.75">
      <c r="A39" s="203" t="s">
        <v>161</v>
      </c>
      <c r="B39" s="204"/>
      <c r="C39" s="204"/>
      <c r="D39" s="204"/>
      <c r="E39" s="204"/>
      <c r="F39" s="204"/>
      <c r="G39" s="204"/>
      <c r="H39" s="205"/>
      <c r="I39" s="1">
        <v>143</v>
      </c>
      <c r="J39" s="6"/>
      <c r="K39" s="6"/>
      <c r="L39" s="6"/>
      <c r="M39" s="6"/>
    </row>
    <row r="40" spans="1:13" ht="12.75">
      <c r="A40" s="203" t="s">
        <v>190</v>
      </c>
      <c r="B40" s="204"/>
      <c r="C40" s="204"/>
      <c r="D40" s="204"/>
      <c r="E40" s="204"/>
      <c r="F40" s="204"/>
      <c r="G40" s="204"/>
      <c r="H40" s="205"/>
      <c r="I40" s="1">
        <v>144</v>
      </c>
      <c r="J40" s="6"/>
      <c r="K40" s="6"/>
      <c r="L40" s="6"/>
      <c r="M40" s="6"/>
    </row>
    <row r="41" spans="1:13" ht="12.75">
      <c r="A41" s="203" t="s">
        <v>191</v>
      </c>
      <c r="B41" s="204"/>
      <c r="C41" s="204"/>
      <c r="D41" s="204"/>
      <c r="E41" s="204"/>
      <c r="F41" s="204"/>
      <c r="G41" s="204"/>
      <c r="H41" s="205"/>
      <c r="I41" s="1">
        <v>145</v>
      </c>
      <c r="J41" s="6"/>
      <c r="K41" s="6"/>
      <c r="L41" s="6"/>
      <c r="M41" s="6"/>
    </row>
    <row r="42" spans="1:13" ht="18" customHeight="1">
      <c r="A42" s="203" t="s">
        <v>180</v>
      </c>
      <c r="B42" s="204"/>
      <c r="C42" s="204"/>
      <c r="D42" s="204"/>
      <c r="E42" s="204"/>
      <c r="F42" s="204"/>
      <c r="G42" s="204"/>
      <c r="H42" s="205"/>
      <c r="I42" s="1">
        <v>146</v>
      </c>
      <c r="J42" s="119">
        <f>J7+J27+J38+J40</f>
        <v>2258258051</v>
      </c>
      <c r="K42" s="119">
        <f>K7+K27+K38+K40</f>
        <v>819233178</v>
      </c>
      <c r="L42" s="119">
        <f>L7+L27+L38+L40</f>
        <v>2130899669</v>
      </c>
      <c r="M42" s="119">
        <f>M7+M27+M38+M40</f>
        <v>648719248</v>
      </c>
    </row>
    <row r="43" spans="1:13" ht="18" customHeight="1">
      <c r="A43" s="203" t="s">
        <v>181</v>
      </c>
      <c r="B43" s="204"/>
      <c r="C43" s="204"/>
      <c r="D43" s="204"/>
      <c r="E43" s="204"/>
      <c r="F43" s="204"/>
      <c r="G43" s="204"/>
      <c r="H43" s="205"/>
      <c r="I43" s="1">
        <v>147</v>
      </c>
      <c r="J43" s="119">
        <f>J10+J33+J39+J41</f>
        <v>2143515660</v>
      </c>
      <c r="K43" s="119">
        <f>K10+K33+K39+K41</f>
        <v>785838664</v>
      </c>
      <c r="L43" s="119">
        <f>L10+L33+L39+L41</f>
        <v>2272066026</v>
      </c>
      <c r="M43" s="119">
        <f>M10+M33+M39+M41</f>
        <v>739511628</v>
      </c>
    </row>
    <row r="44" spans="1:13" ht="12.75">
      <c r="A44" s="203" t="s">
        <v>201</v>
      </c>
      <c r="B44" s="204"/>
      <c r="C44" s="204"/>
      <c r="D44" s="204"/>
      <c r="E44" s="204"/>
      <c r="F44" s="204"/>
      <c r="G44" s="204"/>
      <c r="H44" s="205"/>
      <c r="I44" s="1">
        <v>148</v>
      </c>
      <c r="J44" s="119">
        <f>J42-J43</f>
        <v>114742391</v>
      </c>
      <c r="K44" s="119">
        <f>K42-K43</f>
        <v>33394514</v>
      </c>
      <c r="L44" s="119">
        <f>L42-L43</f>
        <v>-141166357</v>
      </c>
      <c r="M44" s="119">
        <f>M42-M43</f>
        <v>-90792380</v>
      </c>
    </row>
    <row r="45" spans="1:13" ht="12.75">
      <c r="A45" s="215" t="s">
        <v>183</v>
      </c>
      <c r="B45" s="216"/>
      <c r="C45" s="216"/>
      <c r="D45" s="216"/>
      <c r="E45" s="216"/>
      <c r="F45" s="216"/>
      <c r="G45" s="216"/>
      <c r="H45" s="217"/>
      <c r="I45" s="1">
        <v>149</v>
      </c>
      <c r="J45" s="51">
        <f>IF(J42&gt;J43,J42-J43,0)</f>
        <v>114742391</v>
      </c>
      <c r="K45" s="51">
        <f>IF(K42&gt;K43,K42-K43,0)</f>
        <v>33394514</v>
      </c>
      <c r="L45" s="51">
        <f>IF(L42&gt;L43,L42-L43,0)</f>
        <v>0</v>
      </c>
      <c r="M45" s="51">
        <f>IF(M42&gt;M43,M42-M43,0)</f>
        <v>0</v>
      </c>
    </row>
    <row r="46" spans="1:13" ht="12.75">
      <c r="A46" s="215" t="s">
        <v>184</v>
      </c>
      <c r="B46" s="216"/>
      <c r="C46" s="216"/>
      <c r="D46" s="216"/>
      <c r="E46" s="216"/>
      <c r="F46" s="216"/>
      <c r="G46" s="216"/>
      <c r="H46" s="217"/>
      <c r="I46" s="1">
        <v>150</v>
      </c>
      <c r="J46" s="51">
        <f>IF(J43&gt;J42,J43-J42,0)</f>
        <v>0</v>
      </c>
      <c r="K46" s="51">
        <f>IF(K43&gt;K42,K43-K42,0)</f>
        <v>0</v>
      </c>
      <c r="L46" s="51">
        <f>IF(L43&gt;L42,L43-L42,0)</f>
        <v>141166357</v>
      </c>
      <c r="M46" s="51">
        <f>IF(M43&gt;M42,M43-M42,0)</f>
        <v>90792380</v>
      </c>
    </row>
    <row r="47" spans="1:13" ht="15" customHeight="1">
      <c r="A47" s="203" t="s">
        <v>182</v>
      </c>
      <c r="B47" s="204"/>
      <c r="C47" s="204"/>
      <c r="D47" s="204"/>
      <c r="E47" s="204"/>
      <c r="F47" s="204"/>
      <c r="G47" s="204"/>
      <c r="H47" s="205"/>
      <c r="I47" s="1">
        <v>151</v>
      </c>
      <c r="J47" s="6">
        <v>23188</v>
      </c>
      <c r="K47" s="6">
        <v>-224</v>
      </c>
      <c r="L47" s="6">
        <v>58198</v>
      </c>
      <c r="M47" s="6">
        <v>42735</v>
      </c>
    </row>
    <row r="48" spans="1:13" ht="15.75" customHeight="1">
      <c r="A48" s="203" t="s">
        <v>202</v>
      </c>
      <c r="B48" s="204"/>
      <c r="C48" s="204"/>
      <c r="D48" s="204"/>
      <c r="E48" s="204"/>
      <c r="F48" s="204"/>
      <c r="G48" s="204"/>
      <c r="H48" s="205"/>
      <c r="I48" s="1">
        <v>152</v>
      </c>
      <c r="J48" s="119">
        <f>J44-J47</f>
        <v>114719203</v>
      </c>
      <c r="K48" s="119">
        <f>K44-K47</f>
        <v>33394738</v>
      </c>
      <c r="L48" s="119">
        <f>L44-L47</f>
        <v>-141224555</v>
      </c>
      <c r="M48" s="119">
        <f>M44-M47</f>
        <v>-90835115</v>
      </c>
    </row>
    <row r="49" spans="1:13" ht="12.75">
      <c r="A49" s="215" t="s">
        <v>157</v>
      </c>
      <c r="B49" s="216"/>
      <c r="C49" s="216"/>
      <c r="D49" s="216"/>
      <c r="E49" s="216"/>
      <c r="F49" s="216"/>
      <c r="G49" s="216"/>
      <c r="H49" s="217"/>
      <c r="I49" s="1">
        <v>153</v>
      </c>
      <c r="J49" s="51">
        <f>IF(J48&gt;0,J48,0)</f>
        <v>114719203</v>
      </c>
      <c r="K49" s="51">
        <f>IF(K48&gt;0,K48,0)</f>
        <v>33394738</v>
      </c>
      <c r="L49" s="51">
        <f>IF(L48&gt;0,L48,0)</f>
        <v>0</v>
      </c>
      <c r="M49" s="51">
        <f>IF(M48&gt;0,M48,0)</f>
        <v>0</v>
      </c>
    </row>
    <row r="50" spans="1:13" ht="12.75">
      <c r="A50" s="236" t="s">
        <v>185</v>
      </c>
      <c r="B50" s="237"/>
      <c r="C50" s="237"/>
      <c r="D50" s="237"/>
      <c r="E50" s="237"/>
      <c r="F50" s="237"/>
      <c r="G50" s="237"/>
      <c r="H50" s="238"/>
      <c r="I50" s="4">
        <v>154</v>
      </c>
      <c r="J50" s="58">
        <f>IF(J48&lt;0,-J48,0)</f>
        <v>0</v>
      </c>
      <c r="K50" s="58">
        <f>IF(K48&lt;0,-K48,0)</f>
        <v>0</v>
      </c>
      <c r="L50" s="58">
        <f>IF(L48&lt;0,-L48,0)</f>
        <v>141224555</v>
      </c>
      <c r="M50" s="58">
        <f>IF(M48&lt;0,-M48,0)</f>
        <v>90835115</v>
      </c>
    </row>
    <row r="51" spans="1:13" ht="12.75" customHeight="1">
      <c r="A51" s="212" t="s">
        <v>276</v>
      </c>
      <c r="B51" s="228"/>
      <c r="C51" s="228"/>
      <c r="D51" s="228"/>
      <c r="E51" s="228"/>
      <c r="F51" s="228"/>
      <c r="G51" s="228"/>
      <c r="H51" s="228"/>
      <c r="I51" s="228"/>
      <c r="J51" s="228"/>
      <c r="K51" s="228"/>
      <c r="L51" s="228"/>
      <c r="M51" s="239"/>
    </row>
    <row r="52" spans="1:13" ht="12.75" customHeight="1">
      <c r="A52" s="200" t="s">
        <v>152</v>
      </c>
      <c r="B52" s="201"/>
      <c r="C52" s="201"/>
      <c r="D52" s="201"/>
      <c r="E52" s="201"/>
      <c r="F52" s="201"/>
      <c r="G52" s="201"/>
      <c r="H52" s="201"/>
      <c r="I52" s="52"/>
      <c r="J52" s="52"/>
      <c r="K52" s="52"/>
      <c r="L52" s="52"/>
      <c r="M52" s="124"/>
    </row>
    <row r="53" spans="1:13" ht="12.75">
      <c r="A53" s="240" t="s">
        <v>199</v>
      </c>
      <c r="B53" s="241"/>
      <c r="C53" s="241"/>
      <c r="D53" s="241"/>
      <c r="E53" s="241"/>
      <c r="F53" s="241"/>
      <c r="G53" s="241"/>
      <c r="H53" s="242"/>
      <c r="I53" s="1">
        <v>155</v>
      </c>
      <c r="J53" s="6">
        <v>114719203</v>
      </c>
      <c r="K53" s="6">
        <v>33394738</v>
      </c>
      <c r="L53" s="6">
        <v>-140582224</v>
      </c>
      <c r="M53" s="6">
        <v>-90795907</v>
      </c>
    </row>
    <row r="54" spans="1:13" ht="12.75">
      <c r="A54" s="240" t="s">
        <v>200</v>
      </c>
      <c r="B54" s="241"/>
      <c r="C54" s="241"/>
      <c r="D54" s="241"/>
      <c r="E54" s="241"/>
      <c r="F54" s="241"/>
      <c r="G54" s="241"/>
      <c r="H54" s="242"/>
      <c r="I54" s="1">
        <v>156</v>
      </c>
      <c r="J54" s="7"/>
      <c r="K54" s="7"/>
      <c r="L54" s="7">
        <v>-642331</v>
      </c>
      <c r="M54" s="7">
        <v>-39208</v>
      </c>
    </row>
    <row r="55" spans="1:13" ht="12.75" customHeight="1">
      <c r="A55" s="212" t="s">
        <v>154</v>
      </c>
      <c r="B55" s="228"/>
      <c r="C55" s="228"/>
      <c r="D55" s="228"/>
      <c r="E55" s="228"/>
      <c r="F55" s="228"/>
      <c r="G55" s="228"/>
      <c r="H55" s="228"/>
      <c r="I55" s="228"/>
      <c r="J55" s="228"/>
      <c r="K55" s="228"/>
      <c r="L55" s="228"/>
      <c r="M55" s="239"/>
    </row>
    <row r="56" spans="1:13" ht="12.75">
      <c r="A56" s="200" t="s">
        <v>169</v>
      </c>
      <c r="B56" s="201"/>
      <c r="C56" s="201"/>
      <c r="D56" s="201"/>
      <c r="E56" s="201"/>
      <c r="F56" s="201"/>
      <c r="G56" s="201"/>
      <c r="H56" s="202"/>
      <c r="I56" s="8">
        <v>157</v>
      </c>
      <c r="J56" s="122">
        <f>J48</f>
        <v>114719203</v>
      </c>
      <c r="K56" s="122">
        <f>K48</f>
        <v>33394738</v>
      </c>
      <c r="L56" s="122">
        <f>L48</f>
        <v>-141224555</v>
      </c>
      <c r="M56" s="122">
        <f>M48</f>
        <v>-90835115</v>
      </c>
    </row>
    <row r="57" spans="1:13" ht="12.75">
      <c r="A57" s="203" t="s">
        <v>186</v>
      </c>
      <c r="B57" s="204"/>
      <c r="C57" s="204"/>
      <c r="D57" s="204"/>
      <c r="E57" s="204"/>
      <c r="F57" s="204"/>
      <c r="G57" s="204"/>
      <c r="H57" s="205"/>
      <c r="I57" s="1">
        <v>158</v>
      </c>
      <c r="J57" s="119">
        <f>SUM(J58:J64)</f>
        <v>0</v>
      </c>
      <c r="K57" s="119">
        <f>SUM(K58:K64)</f>
        <v>0</v>
      </c>
      <c r="L57" s="119">
        <f>SUM(L58:L64)</f>
        <v>0</v>
      </c>
      <c r="M57" s="119">
        <f>SUM(M58:M64)</f>
        <v>0</v>
      </c>
    </row>
    <row r="58" spans="1:13" ht="15" customHeight="1">
      <c r="A58" s="203" t="s">
        <v>193</v>
      </c>
      <c r="B58" s="204"/>
      <c r="C58" s="204"/>
      <c r="D58" s="204"/>
      <c r="E58" s="204"/>
      <c r="F58" s="204"/>
      <c r="G58" s="204"/>
      <c r="H58" s="205"/>
      <c r="I58" s="1">
        <v>159</v>
      </c>
      <c r="J58" s="6"/>
      <c r="K58" s="6"/>
      <c r="L58" s="6"/>
      <c r="M58" s="6"/>
    </row>
    <row r="59" spans="1:13" ht="20.25" customHeight="1">
      <c r="A59" s="203" t="s">
        <v>194</v>
      </c>
      <c r="B59" s="204"/>
      <c r="C59" s="204"/>
      <c r="D59" s="204"/>
      <c r="E59" s="204"/>
      <c r="F59" s="204"/>
      <c r="G59" s="204"/>
      <c r="H59" s="205"/>
      <c r="I59" s="1">
        <v>160</v>
      </c>
      <c r="J59" s="6"/>
      <c r="K59" s="6"/>
      <c r="L59" s="6"/>
      <c r="M59" s="6"/>
    </row>
    <row r="60" spans="1:13" ht="21" customHeight="1">
      <c r="A60" s="203" t="s">
        <v>30</v>
      </c>
      <c r="B60" s="204"/>
      <c r="C60" s="204"/>
      <c r="D60" s="204"/>
      <c r="E60" s="204"/>
      <c r="F60" s="204"/>
      <c r="G60" s="204"/>
      <c r="H60" s="205"/>
      <c r="I60" s="1">
        <v>161</v>
      </c>
      <c r="J60" s="6"/>
      <c r="K60" s="6"/>
      <c r="L60" s="6"/>
      <c r="M60" s="6"/>
    </row>
    <row r="61" spans="1:13" ht="12.75">
      <c r="A61" s="203" t="s">
        <v>195</v>
      </c>
      <c r="B61" s="204"/>
      <c r="C61" s="204"/>
      <c r="D61" s="204"/>
      <c r="E61" s="204"/>
      <c r="F61" s="204"/>
      <c r="G61" s="204"/>
      <c r="H61" s="205"/>
      <c r="I61" s="1">
        <v>162</v>
      </c>
      <c r="J61" s="6"/>
      <c r="K61" s="6"/>
      <c r="L61" s="6"/>
      <c r="M61" s="6"/>
    </row>
    <row r="62" spans="1:13" ht="12.75">
      <c r="A62" s="203" t="s">
        <v>196</v>
      </c>
      <c r="B62" s="204"/>
      <c r="C62" s="204"/>
      <c r="D62" s="204"/>
      <c r="E62" s="204"/>
      <c r="F62" s="204"/>
      <c r="G62" s="204"/>
      <c r="H62" s="205"/>
      <c r="I62" s="1">
        <v>163</v>
      </c>
      <c r="J62" s="6"/>
      <c r="K62" s="6"/>
      <c r="L62" s="6"/>
      <c r="M62" s="6"/>
    </row>
    <row r="63" spans="1:13" ht="12.75">
      <c r="A63" s="203" t="s">
        <v>197</v>
      </c>
      <c r="B63" s="204"/>
      <c r="C63" s="204"/>
      <c r="D63" s="204"/>
      <c r="E63" s="204"/>
      <c r="F63" s="204"/>
      <c r="G63" s="204"/>
      <c r="H63" s="205"/>
      <c r="I63" s="1">
        <v>164</v>
      </c>
      <c r="J63" s="6"/>
      <c r="K63" s="6"/>
      <c r="L63" s="6"/>
      <c r="M63" s="6"/>
    </row>
    <row r="64" spans="1:13" ht="12.75">
      <c r="A64" s="203" t="s">
        <v>198</v>
      </c>
      <c r="B64" s="204"/>
      <c r="C64" s="204"/>
      <c r="D64" s="204"/>
      <c r="E64" s="204"/>
      <c r="F64" s="204"/>
      <c r="G64" s="204"/>
      <c r="H64" s="205"/>
      <c r="I64" s="1">
        <v>165</v>
      </c>
      <c r="J64" s="6"/>
      <c r="K64" s="6"/>
      <c r="L64" s="6"/>
      <c r="M64" s="6"/>
    </row>
    <row r="65" spans="1:13" ht="12.75">
      <c r="A65" s="203" t="s">
        <v>187</v>
      </c>
      <c r="B65" s="204"/>
      <c r="C65" s="204"/>
      <c r="D65" s="204"/>
      <c r="E65" s="204"/>
      <c r="F65" s="204"/>
      <c r="G65" s="204"/>
      <c r="H65" s="205"/>
      <c r="I65" s="1">
        <v>166</v>
      </c>
      <c r="J65" s="6"/>
      <c r="K65" s="6"/>
      <c r="L65" s="6"/>
      <c r="M65" s="6"/>
    </row>
    <row r="66" spans="1:13" ht="21" customHeight="1">
      <c r="A66" s="203" t="s">
        <v>158</v>
      </c>
      <c r="B66" s="204"/>
      <c r="C66" s="204"/>
      <c r="D66" s="204"/>
      <c r="E66" s="204"/>
      <c r="F66" s="204"/>
      <c r="G66" s="204"/>
      <c r="H66" s="205"/>
      <c r="I66" s="1">
        <v>167</v>
      </c>
      <c r="J66" s="51">
        <f>J57-J65</f>
        <v>0</v>
      </c>
      <c r="K66" s="51">
        <f>K57-K65</f>
        <v>0</v>
      </c>
      <c r="L66" s="51">
        <f>L57-L65</f>
        <v>0</v>
      </c>
      <c r="M66" s="51">
        <f>M57-M65</f>
        <v>0</v>
      </c>
    </row>
    <row r="67" spans="1:13" ht="12.75">
      <c r="A67" s="203" t="s">
        <v>159</v>
      </c>
      <c r="B67" s="204"/>
      <c r="C67" s="204"/>
      <c r="D67" s="204"/>
      <c r="E67" s="204"/>
      <c r="F67" s="204"/>
      <c r="G67" s="204"/>
      <c r="H67" s="205"/>
      <c r="I67" s="1">
        <v>168</v>
      </c>
      <c r="J67" s="123">
        <f>J56+J66</f>
        <v>114719203</v>
      </c>
      <c r="K67" s="123">
        <f>K56+K66</f>
        <v>33394738</v>
      </c>
      <c r="L67" s="123">
        <f>L56+L66</f>
        <v>-141224555</v>
      </c>
      <c r="M67" s="123">
        <f>M56+M66</f>
        <v>-90835115</v>
      </c>
    </row>
    <row r="68" spans="1:13" ht="12.75" customHeight="1">
      <c r="A68" s="247" t="s">
        <v>277</v>
      </c>
      <c r="B68" s="248"/>
      <c r="C68" s="248"/>
      <c r="D68" s="248"/>
      <c r="E68" s="248"/>
      <c r="F68" s="248"/>
      <c r="G68" s="248"/>
      <c r="H68" s="248"/>
      <c r="I68" s="248"/>
      <c r="J68" s="248"/>
      <c r="K68" s="248"/>
      <c r="L68" s="248"/>
      <c r="M68" s="249"/>
    </row>
    <row r="69" spans="1:13" ht="12.75" customHeight="1">
      <c r="A69" s="250" t="s">
        <v>153</v>
      </c>
      <c r="B69" s="251"/>
      <c r="C69" s="251"/>
      <c r="D69" s="251"/>
      <c r="E69" s="251"/>
      <c r="F69" s="251"/>
      <c r="G69" s="251"/>
      <c r="H69" s="251"/>
      <c r="I69" s="251"/>
      <c r="J69" s="251"/>
      <c r="K69" s="251"/>
      <c r="L69" s="251"/>
      <c r="M69" s="252"/>
    </row>
    <row r="70" spans="1:13" ht="12.75">
      <c r="A70" s="240" t="s">
        <v>199</v>
      </c>
      <c r="B70" s="241"/>
      <c r="C70" s="241"/>
      <c r="D70" s="241"/>
      <c r="E70" s="241"/>
      <c r="F70" s="241"/>
      <c r="G70" s="241"/>
      <c r="H70" s="242"/>
      <c r="I70" s="1">
        <v>169</v>
      </c>
      <c r="J70" s="6">
        <f>J67</f>
        <v>114719203</v>
      </c>
      <c r="K70" s="6">
        <f>K67</f>
        <v>33394738</v>
      </c>
      <c r="L70" s="6">
        <v>-140582224</v>
      </c>
      <c r="M70" s="6">
        <v>-90795907</v>
      </c>
    </row>
    <row r="71" spans="1:13" ht="12.75">
      <c r="A71" s="244" t="s">
        <v>200</v>
      </c>
      <c r="B71" s="245"/>
      <c r="C71" s="245"/>
      <c r="D71" s="245"/>
      <c r="E71" s="245"/>
      <c r="F71" s="245"/>
      <c r="G71" s="245"/>
      <c r="H71" s="246"/>
      <c r="I71" s="4">
        <v>170</v>
      </c>
      <c r="J71" s="7"/>
      <c r="K71" s="7"/>
      <c r="L71" s="7">
        <v>-642331</v>
      </c>
      <c r="M71" s="7">
        <v>-39208</v>
      </c>
    </row>
  </sheetData>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6:H6"/>
    <mergeCell ref="A7:H7"/>
    <mergeCell ref="A8:H8"/>
    <mergeCell ref="A9:H9"/>
    <mergeCell ref="J4:K4"/>
    <mergeCell ref="L4:M4"/>
    <mergeCell ref="A5:H5"/>
    <mergeCell ref="A3:M3"/>
    <mergeCell ref="A4:H4"/>
  </mergeCells>
  <dataValidations count="3">
    <dataValidation type="whole" operator="notEqual" allowBlank="1" showInputMessage="1" showErrorMessage="1" errorTitle="Pogrešan unos" error="Mogu se unijeti samo cjelobrojne vrijednosti." sqref="J54:L54 J58:J65 L56 J57:M57 L58:L65 J47:M47 J71:L71 J66:M67 J56 J70:M70 J53:M53">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28:M32 J48:M50 J27:M27 J33:M33 J12:M22 L23:M26 J42:M46 J34:J41 K35 J23:J26 J28:J32 J7:M10 K23:K25 K28:K29 L34:M41">
      <formula1>0</formula1>
    </dataValidation>
  </dataValidations>
  <printOptions/>
  <pageMargins left="0.75" right="0.49" top="1" bottom="0.75" header="0.5" footer="0.5"/>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codeName="Sheet5"/>
  <dimension ref="A1:K54"/>
  <sheetViews>
    <sheetView view="pageBreakPreview" zoomScaleSheetLayoutView="100" workbookViewId="0" topLeftCell="A1">
      <selection activeCell="J31" sqref="J31"/>
    </sheetView>
  </sheetViews>
  <sheetFormatPr defaultColWidth="9.140625" defaultRowHeight="12.75"/>
  <cols>
    <col min="1" max="6" width="9.140625" style="50" customWidth="1"/>
    <col min="7" max="7" width="3.421875" style="50" customWidth="1"/>
    <col min="8" max="8" width="6.140625" style="50" customWidth="1"/>
    <col min="9" max="9" width="9.140625" style="50" customWidth="1"/>
    <col min="10" max="10" width="12.57421875" style="50" customWidth="1"/>
    <col min="11" max="11" width="13.421875" style="50" customWidth="1"/>
    <col min="12" max="16384" width="9.140625" style="50" customWidth="1"/>
  </cols>
  <sheetData>
    <row r="1" spans="1:11" ht="29.25" customHeight="1">
      <c r="A1" s="254" t="s">
        <v>162</v>
      </c>
      <c r="B1" s="254"/>
      <c r="C1" s="254"/>
      <c r="D1" s="254"/>
      <c r="E1" s="254"/>
      <c r="F1" s="254"/>
      <c r="G1" s="254"/>
      <c r="H1" s="254"/>
      <c r="I1" s="254"/>
      <c r="J1" s="254"/>
      <c r="K1" s="254"/>
    </row>
    <row r="2" spans="1:11" ht="18" customHeight="1">
      <c r="A2" s="255" t="s">
        <v>317</v>
      </c>
      <c r="B2" s="255"/>
      <c r="C2" s="255"/>
      <c r="D2" s="255"/>
      <c r="E2" s="255"/>
      <c r="F2" s="255"/>
      <c r="G2" s="255"/>
      <c r="H2" s="255"/>
      <c r="I2" s="255"/>
      <c r="J2" s="255"/>
      <c r="K2" s="255"/>
    </row>
    <row r="3" spans="1:11" ht="18" customHeight="1">
      <c r="A3" s="253" t="s">
        <v>307</v>
      </c>
      <c r="B3" s="253"/>
      <c r="C3" s="253"/>
      <c r="D3" s="253"/>
      <c r="E3" s="253"/>
      <c r="F3" s="253"/>
      <c r="G3" s="253"/>
      <c r="H3" s="253"/>
      <c r="I3" s="253"/>
      <c r="J3" s="253"/>
      <c r="K3" s="253"/>
    </row>
    <row r="4" spans="1:11" ht="23.25">
      <c r="A4" s="256" t="s">
        <v>39</v>
      </c>
      <c r="B4" s="256"/>
      <c r="C4" s="256"/>
      <c r="D4" s="256"/>
      <c r="E4" s="256"/>
      <c r="F4" s="256"/>
      <c r="G4" s="256"/>
      <c r="H4" s="256"/>
      <c r="I4" s="60" t="s">
        <v>244</v>
      </c>
      <c r="J4" s="61" t="s">
        <v>282</v>
      </c>
      <c r="K4" s="61" t="s">
        <v>283</v>
      </c>
    </row>
    <row r="5" spans="1:11" ht="12.75">
      <c r="A5" s="257">
        <v>1</v>
      </c>
      <c r="B5" s="257"/>
      <c r="C5" s="257"/>
      <c r="D5" s="257"/>
      <c r="E5" s="257"/>
      <c r="F5" s="257"/>
      <c r="G5" s="257"/>
      <c r="H5" s="257"/>
      <c r="I5" s="64">
        <v>2</v>
      </c>
      <c r="J5" s="65" t="s">
        <v>247</v>
      </c>
      <c r="K5" s="65" t="s">
        <v>248</v>
      </c>
    </row>
    <row r="6" spans="1:11" ht="12.75">
      <c r="A6" s="212" t="s">
        <v>130</v>
      </c>
      <c r="B6" s="228"/>
      <c r="C6" s="228"/>
      <c r="D6" s="228"/>
      <c r="E6" s="228"/>
      <c r="F6" s="228"/>
      <c r="G6" s="228"/>
      <c r="H6" s="228"/>
      <c r="I6" s="258"/>
      <c r="J6" s="258"/>
      <c r="K6" s="259"/>
    </row>
    <row r="7" spans="1:11" ht="12.75">
      <c r="A7" s="206" t="s">
        <v>164</v>
      </c>
      <c r="B7" s="207"/>
      <c r="C7" s="207"/>
      <c r="D7" s="207"/>
      <c r="E7" s="207"/>
      <c r="F7" s="207"/>
      <c r="G7" s="207"/>
      <c r="H7" s="207"/>
      <c r="I7" s="1">
        <v>1</v>
      </c>
      <c r="J7" s="6">
        <v>2459709968</v>
      </c>
      <c r="K7" s="6">
        <v>2344753889</v>
      </c>
    </row>
    <row r="8" spans="1:11" ht="12.75">
      <c r="A8" s="206" t="s">
        <v>93</v>
      </c>
      <c r="B8" s="207"/>
      <c r="C8" s="207"/>
      <c r="D8" s="207"/>
      <c r="E8" s="207"/>
      <c r="F8" s="207"/>
      <c r="G8" s="207"/>
      <c r="H8" s="207"/>
      <c r="I8" s="1">
        <v>2</v>
      </c>
      <c r="J8" s="6"/>
      <c r="K8" s="6"/>
    </row>
    <row r="9" spans="1:11" ht="12.75">
      <c r="A9" s="206" t="s">
        <v>94</v>
      </c>
      <c r="B9" s="207"/>
      <c r="C9" s="207"/>
      <c r="D9" s="207"/>
      <c r="E9" s="207"/>
      <c r="F9" s="207"/>
      <c r="G9" s="207"/>
      <c r="H9" s="207"/>
      <c r="I9" s="1">
        <v>3</v>
      </c>
      <c r="J9" s="6">
        <v>4190488</v>
      </c>
      <c r="K9" s="6">
        <v>5207144</v>
      </c>
    </row>
    <row r="10" spans="1:11" ht="12.75">
      <c r="A10" s="206" t="s">
        <v>95</v>
      </c>
      <c r="B10" s="207"/>
      <c r="C10" s="207"/>
      <c r="D10" s="207"/>
      <c r="E10" s="207"/>
      <c r="F10" s="207"/>
      <c r="G10" s="207"/>
      <c r="H10" s="207"/>
      <c r="I10" s="1">
        <v>4</v>
      </c>
      <c r="J10" s="6">
        <v>150402406</v>
      </c>
      <c r="K10" s="6">
        <v>223404348</v>
      </c>
    </row>
    <row r="11" spans="1:11" ht="12.75">
      <c r="A11" s="206" t="s">
        <v>96</v>
      </c>
      <c r="B11" s="207"/>
      <c r="C11" s="207"/>
      <c r="D11" s="207"/>
      <c r="E11" s="207"/>
      <c r="F11" s="207"/>
      <c r="G11" s="207"/>
      <c r="H11" s="207"/>
      <c r="I11" s="1">
        <v>5</v>
      </c>
      <c r="J11" s="6">
        <v>4650701</v>
      </c>
      <c r="K11" s="6">
        <v>5722809</v>
      </c>
    </row>
    <row r="12" spans="1:11" ht="12.75">
      <c r="A12" s="203" t="s">
        <v>163</v>
      </c>
      <c r="B12" s="204"/>
      <c r="C12" s="204"/>
      <c r="D12" s="204"/>
      <c r="E12" s="204"/>
      <c r="F12" s="204"/>
      <c r="G12" s="204"/>
      <c r="H12" s="204"/>
      <c r="I12" s="1">
        <v>6</v>
      </c>
      <c r="J12" s="119">
        <f>SUM(J7:J11)</f>
        <v>2618953563</v>
      </c>
      <c r="K12" s="119">
        <f>SUM(K7:K11)</f>
        <v>2579088190</v>
      </c>
    </row>
    <row r="13" spans="1:11" ht="12.75">
      <c r="A13" s="206" t="s">
        <v>97</v>
      </c>
      <c r="B13" s="207"/>
      <c r="C13" s="207"/>
      <c r="D13" s="207"/>
      <c r="E13" s="207"/>
      <c r="F13" s="207"/>
      <c r="G13" s="207"/>
      <c r="H13" s="207"/>
      <c r="I13" s="1">
        <v>7</v>
      </c>
      <c r="J13" s="6">
        <v>2129757258</v>
      </c>
      <c r="K13" s="6">
        <v>2336083641</v>
      </c>
    </row>
    <row r="14" spans="1:11" ht="12.75">
      <c r="A14" s="206" t="s">
        <v>98</v>
      </c>
      <c r="B14" s="207"/>
      <c r="C14" s="207"/>
      <c r="D14" s="207"/>
      <c r="E14" s="207"/>
      <c r="F14" s="207"/>
      <c r="G14" s="207"/>
      <c r="H14" s="207"/>
      <c r="I14" s="1">
        <v>8</v>
      </c>
      <c r="J14" s="6">
        <v>197609355</v>
      </c>
      <c r="K14" s="6">
        <v>194738373</v>
      </c>
    </row>
    <row r="15" spans="1:11" ht="12.75">
      <c r="A15" s="206" t="s">
        <v>99</v>
      </c>
      <c r="B15" s="207"/>
      <c r="C15" s="207"/>
      <c r="D15" s="207"/>
      <c r="E15" s="207"/>
      <c r="F15" s="207"/>
      <c r="G15" s="207"/>
      <c r="H15" s="207"/>
      <c r="I15" s="1">
        <v>9</v>
      </c>
      <c r="J15" s="6">
        <v>11800825</v>
      </c>
      <c r="K15" s="6">
        <v>11069227</v>
      </c>
    </row>
    <row r="16" spans="1:11" ht="12.75">
      <c r="A16" s="206" t="s">
        <v>100</v>
      </c>
      <c r="B16" s="207"/>
      <c r="C16" s="207"/>
      <c r="D16" s="207"/>
      <c r="E16" s="207"/>
      <c r="F16" s="207"/>
      <c r="G16" s="207"/>
      <c r="H16" s="207"/>
      <c r="I16" s="1">
        <v>10</v>
      </c>
      <c r="J16" s="6">
        <v>18449562</v>
      </c>
      <c r="K16" s="6">
        <v>17832603</v>
      </c>
    </row>
    <row r="17" spans="1:11" ht="12.75">
      <c r="A17" s="206" t="s">
        <v>101</v>
      </c>
      <c r="B17" s="207"/>
      <c r="C17" s="207"/>
      <c r="D17" s="207"/>
      <c r="E17" s="207"/>
      <c r="F17" s="207"/>
      <c r="G17" s="207"/>
      <c r="H17" s="207"/>
      <c r="I17" s="1">
        <v>11</v>
      </c>
      <c r="J17" s="6">
        <v>62223740</v>
      </c>
      <c r="K17" s="6">
        <v>78471764</v>
      </c>
    </row>
    <row r="18" spans="1:11" ht="12.75">
      <c r="A18" s="206" t="s">
        <v>102</v>
      </c>
      <c r="B18" s="207"/>
      <c r="C18" s="207"/>
      <c r="D18" s="207"/>
      <c r="E18" s="207"/>
      <c r="F18" s="207"/>
      <c r="G18" s="207"/>
      <c r="H18" s="207"/>
      <c r="I18" s="1">
        <v>12</v>
      </c>
      <c r="J18" s="6">
        <v>6368931</v>
      </c>
      <c r="K18" s="6">
        <v>14713849</v>
      </c>
    </row>
    <row r="19" spans="1:11" ht="12.75">
      <c r="A19" s="203" t="s">
        <v>32</v>
      </c>
      <c r="B19" s="204"/>
      <c r="C19" s="204"/>
      <c r="D19" s="204"/>
      <c r="E19" s="204"/>
      <c r="F19" s="204"/>
      <c r="G19" s="204"/>
      <c r="H19" s="204"/>
      <c r="I19" s="1">
        <v>13</v>
      </c>
      <c r="J19" s="119">
        <f>SUM(J13:J18)</f>
        <v>2426209671</v>
      </c>
      <c r="K19" s="119">
        <f>SUM(K13:K18)</f>
        <v>2652909457</v>
      </c>
    </row>
    <row r="20" spans="1:11" ht="24" customHeight="1">
      <c r="A20" s="203" t="s">
        <v>84</v>
      </c>
      <c r="B20" s="260"/>
      <c r="C20" s="260"/>
      <c r="D20" s="260"/>
      <c r="E20" s="260"/>
      <c r="F20" s="260"/>
      <c r="G20" s="260"/>
      <c r="H20" s="261"/>
      <c r="I20" s="1">
        <v>14</v>
      </c>
      <c r="J20" s="119">
        <f>IF(J12&gt;J19,J12-J19,0)</f>
        <v>192743892</v>
      </c>
      <c r="K20" s="119">
        <f>IF(K12&gt;K19,K12-K19,0)</f>
        <v>0</v>
      </c>
    </row>
    <row r="21" spans="1:11" ht="23.25" customHeight="1">
      <c r="A21" s="209" t="s">
        <v>85</v>
      </c>
      <c r="B21" s="262"/>
      <c r="C21" s="262"/>
      <c r="D21" s="262"/>
      <c r="E21" s="262"/>
      <c r="F21" s="262"/>
      <c r="G21" s="262"/>
      <c r="H21" s="263"/>
      <c r="I21" s="1">
        <v>15</v>
      </c>
      <c r="J21" s="119">
        <f>IF(J19&gt;J12,J19-J12,0)</f>
        <v>0</v>
      </c>
      <c r="K21" s="119">
        <f>IF(K19&gt;K12,K19-K12,0)</f>
        <v>73821267</v>
      </c>
    </row>
    <row r="22" spans="1:11" ht="12.75">
      <c r="A22" s="212" t="s">
        <v>131</v>
      </c>
      <c r="B22" s="228"/>
      <c r="C22" s="228"/>
      <c r="D22" s="228"/>
      <c r="E22" s="228"/>
      <c r="F22" s="228"/>
      <c r="G22" s="228"/>
      <c r="H22" s="228"/>
      <c r="I22" s="258"/>
      <c r="J22" s="258"/>
      <c r="K22" s="259"/>
    </row>
    <row r="23" spans="1:11" ht="12.75">
      <c r="A23" s="206" t="s">
        <v>136</v>
      </c>
      <c r="B23" s="207"/>
      <c r="C23" s="207"/>
      <c r="D23" s="207"/>
      <c r="E23" s="207"/>
      <c r="F23" s="207"/>
      <c r="G23" s="207"/>
      <c r="H23" s="207"/>
      <c r="I23" s="1">
        <v>16</v>
      </c>
      <c r="J23" s="6">
        <v>53628</v>
      </c>
      <c r="K23" s="6">
        <v>267202</v>
      </c>
    </row>
    <row r="24" spans="1:11" ht="12.75">
      <c r="A24" s="206" t="s">
        <v>137</v>
      </c>
      <c r="B24" s="207"/>
      <c r="C24" s="207"/>
      <c r="D24" s="207"/>
      <c r="E24" s="207"/>
      <c r="F24" s="207"/>
      <c r="G24" s="207"/>
      <c r="H24" s="207"/>
      <c r="I24" s="1">
        <v>17</v>
      </c>
      <c r="J24" s="6"/>
      <c r="K24" s="6"/>
    </row>
    <row r="25" spans="1:11" ht="12.75">
      <c r="A25" s="206" t="s">
        <v>284</v>
      </c>
      <c r="B25" s="207"/>
      <c r="C25" s="207"/>
      <c r="D25" s="207"/>
      <c r="E25" s="207"/>
      <c r="F25" s="207"/>
      <c r="G25" s="207"/>
      <c r="H25" s="207"/>
      <c r="I25" s="1">
        <v>18</v>
      </c>
      <c r="J25" s="6"/>
      <c r="K25" s="6"/>
    </row>
    <row r="26" spans="1:11" ht="12.75">
      <c r="A26" s="206" t="s">
        <v>285</v>
      </c>
      <c r="B26" s="207"/>
      <c r="C26" s="207"/>
      <c r="D26" s="207"/>
      <c r="E26" s="207"/>
      <c r="F26" s="207"/>
      <c r="G26" s="207"/>
      <c r="H26" s="207"/>
      <c r="I26" s="1">
        <v>19</v>
      </c>
      <c r="J26" s="6">
        <v>359018</v>
      </c>
      <c r="K26" s="6">
        <v>677265</v>
      </c>
    </row>
    <row r="27" spans="1:11" ht="12.75">
      <c r="A27" s="206" t="s">
        <v>138</v>
      </c>
      <c r="B27" s="207"/>
      <c r="C27" s="207"/>
      <c r="D27" s="207"/>
      <c r="E27" s="207"/>
      <c r="F27" s="207"/>
      <c r="G27" s="207"/>
      <c r="H27" s="207"/>
      <c r="I27" s="1">
        <v>20</v>
      </c>
      <c r="J27" s="6"/>
      <c r="K27" s="6"/>
    </row>
    <row r="28" spans="1:11" ht="12.75">
      <c r="A28" s="203" t="s">
        <v>90</v>
      </c>
      <c r="B28" s="204"/>
      <c r="C28" s="204"/>
      <c r="D28" s="204"/>
      <c r="E28" s="204"/>
      <c r="F28" s="204"/>
      <c r="G28" s="204"/>
      <c r="H28" s="204"/>
      <c r="I28" s="1">
        <v>21</v>
      </c>
      <c r="J28" s="119">
        <f>SUM(J23:J27)</f>
        <v>412646</v>
      </c>
      <c r="K28" s="119">
        <f>SUM(K23:K27)</f>
        <v>944467</v>
      </c>
    </row>
    <row r="29" spans="1:11" ht="12.75">
      <c r="A29" s="206" t="s">
        <v>2</v>
      </c>
      <c r="B29" s="207"/>
      <c r="C29" s="207"/>
      <c r="D29" s="207"/>
      <c r="E29" s="207"/>
      <c r="F29" s="207"/>
      <c r="G29" s="207"/>
      <c r="H29" s="207"/>
      <c r="I29" s="1">
        <v>22</v>
      </c>
      <c r="J29" s="6">
        <v>26955182</v>
      </c>
      <c r="K29" s="6">
        <v>39216370</v>
      </c>
    </row>
    <row r="30" spans="1:11" ht="12.75">
      <c r="A30" s="206" t="s">
        <v>3</v>
      </c>
      <c r="B30" s="207"/>
      <c r="C30" s="207"/>
      <c r="D30" s="207"/>
      <c r="E30" s="207"/>
      <c r="F30" s="207"/>
      <c r="G30" s="207"/>
      <c r="H30" s="207"/>
      <c r="I30" s="1">
        <v>23</v>
      </c>
      <c r="J30" s="6">
        <v>195110</v>
      </c>
      <c r="K30" s="6">
        <v>24273071</v>
      </c>
    </row>
    <row r="31" spans="1:11" ht="12.75">
      <c r="A31" s="206" t="s">
        <v>4</v>
      </c>
      <c r="B31" s="207"/>
      <c r="C31" s="207"/>
      <c r="D31" s="207"/>
      <c r="E31" s="207"/>
      <c r="F31" s="207"/>
      <c r="G31" s="207"/>
      <c r="H31" s="207"/>
      <c r="I31" s="1">
        <v>24</v>
      </c>
      <c r="J31" s="6"/>
      <c r="K31" s="6"/>
    </row>
    <row r="32" spans="1:11" ht="12.75">
      <c r="A32" s="203" t="s">
        <v>33</v>
      </c>
      <c r="B32" s="204"/>
      <c r="C32" s="204"/>
      <c r="D32" s="204"/>
      <c r="E32" s="204"/>
      <c r="F32" s="204"/>
      <c r="G32" s="204"/>
      <c r="H32" s="204"/>
      <c r="I32" s="1">
        <v>25</v>
      </c>
      <c r="J32" s="119">
        <f>SUM(J29:J31)</f>
        <v>27150292</v>
      </c>
      <c r="K32" s="119">
        <f>SUM(K29:K31)</f>
        <v>63489441</v>
      </c>
    </row>
    <row r="33" spans="1:11" ht="25.5" customHeight="1">
      <c r="A33" s="203" t="s">
        <v>86</v>
      </c>
      <c r="B33" s="204"/>
      <c r="C33" s="204"/>
      <c r="D33" s="204"/>
      <c r="E33" s="204"/>
      <c r="F33" s="204"/>
      <c r="G33" s="204"/>
      <c r="H33" s="204"/>
      <c r="I33" s="1">
        <v>26</v>
      </c>
      <c r="J33" s="119">
        <f>IF(J28&gt;J32,J28-J32,0)</f>
        <v>0</v>
      </c>
      <c r="K33" s="119">
        <f>IF(K28&gt;K32,K28-K32,0)</f>
        <v>0</v>
      </c>
    </row>
    <row r="34" spans="1:11" ht="22.5" customHeight="1">
      <c r="A34" s="203" t="s">
        <v>87</v>
      </c>
      <c r="B34" s="204"/>
      <c r="C34" s="204"/>
      <c r="D34" s="204"/>
      <c r="E34" s="204"/>
      <c r="F34" s="204"/>
      <c r="G34" s="204"/>
      <c r="H34" s="204"/>
      <c r="I34" s="1">
        <v>27</v>
      </c>
      <c r="J34" s="119">
        <f>IF(J32&gt;J28,J32-J28,0)</f>
        <v>26737646</v>
      </c>
      <c r="K34" s="119">
        <f>IF(K32&gt;K28,K32-K28,0)</f>
        <v>62544974</v>
      </c>
    </row>
    <row r="35" spans="1:11" ht="12.75">
      <c r="A35" s="212" t="s">
        <v>132</v>
      </c>
      <c r="B35" s="228"/>
      <c r="C35" s="228"/>
      <c r="D35" s="228"/>
      <c r="E35" s="228"/>
      <c r="F35" s="228"/>
      <c r="G35" s="228"/>
      <c r="H35" s="228"/>
      <c r="I35" s="258">
        <v>0</v>
      </c>
      <c r="J35" s="258"/>
      <c r="K35" s="259"/>
    </row>
    <row r="36" spans="1:11" ht="12.75">
      <c r="A36" s="206" t="s">
        <v>144</v>
      </c>
      <c r="B36" s="207"/>
      <c r="C36" s="207"/>
      <c r="D36" s="207"/>
      <c r="E36" s="207"/>
      <c r="F36" s="207"/>
      <c r="G36" s="207"/>
      <c r="H36" s="207"/>
      <c r="I36" s="1">
        <v>28</v>
      </c>
      <c r="J36" s="6"/>
      <c r="K36" s="6"/>
    </row>
    <row r="37" spans="1:11" ht="12.75">
      <c r="A37" s="206" t="s">
        <v>23</v>
      </c>
      <c r="B37" s="207"/>
      <c r="C37" s="207"/>
      <c r="D37" s="207"/>
      <c r="E37" s="207"/>
      <c r="F37" s="207"/>
      <c r="G37" s="207"/>
      <c r="H37" s="207"/>
      <c r="I37" s="1">
        <v>29</v>
      </c>
      <c r="J37" s="6">
        <v>464754598</v>
      </c>
      <c r="K37" s="6">
        <v>1672266500</v>
      </c>
    </row>
    <row r="38" spans="1:11" ht="12.75">
      <c r="A38" s="206" t="s">
        <v>24</v>
      </c>
      <c r="B38" s="207"/>
      <c r="C38" s="207"/>
      <c r="D38" s="207"/>
      <c r="E38" s="207"/>
      <c r="F38" s="207"/>
      <c r="G38" s="207"/>
      <c r="H38" s="207"/>
      <c r="I38" s="1">
        <v>30</v>
      </c>
      <c r="J38" s="6">
        <v>202681283</v>
      </c>
      <c r="K38" s="6">
        <v>608880521</v>
      </c>
    </row>
    <row r="39" spans="1:11" ht="12.75">
      <c r="A39" s="203" t="s">
        <v>34</v>
      </c>
      <c r="B39" s="204"/>
      <c r="C39" s="204"/>
      <c r="D39" s="204"/>
      <c r="E39" s="204"/>
      <c r="F39" s="204"/>
      <c r="G39" s="204"/>
      <c r="H39" s="204"/>
      <c r="I39" s="1">
        <v>31</v>
      </c>
      <c r="J39" s="119">
        <f>SUM(J36:J38)</f>
        <v>667435881</v>
      </c>
      <c r="K39" s="119">
        <f>SUM(K36:K38)</f>
        <v>2281147021</v>
      </c>
    </row>
    <row r="40" spans="1:11" ht="12.75">
      <c r="A40" s="206" t="s">
        <v>25</v>
      </c>
      <c r="B40" s="207"/>
      <c r="C40" s="207"/>
      <c r="D40" s="207"/>
      <c r="E40" s="207"/>
      <c r="F40" s="207"/>
      <c r="G40" s="207"/>
      <c r="H40" s="207"/>
      <c r="I40" s="1">
        <v>32</v>
      </c>
      <c r="J40" s="6">
        <v>594439226</v>
      </c>
      <c r="K40" s="6">
        <v>1524210944</v>
      </c>
    </row>
    <row r="41" spans="1:11" ht="12.75">
      <c r="A41" s="206" t="s">
        <v>26</v>
      </c>
      <c r="B41" s="207"/>
      <c r="C41" s="207"/>
      <c r="D41" s="207"/>
      <c r="E41" s="207"/>
      <c r="F41" s="207"/>
      <c r="G41" s="207"/>
      <c r="H41" s="207"/>
      <c r="I41" s="1">
        <v>33</v>
      </c>
      <c r="J41" s="6"/>
      <c r="K41" s="6"/>
    </row>
    <row r="42" spans="1:11" ht="12.75">
      <c r="A42" s="206" t="s">
        <v>27</v>
      </c>
      <c r="B42" s="207"/>
      <c r="C42" s="207"/>
      <c r="D42" s="207"/>
      <c r="E42" s="207"/>
      <c r="F42" s="207"/>
      <c r="G42" s="207"/>
      <c r="H42" s="207"/>
      <c r="I42" s="1">
        <v>34</v>
      </c>
      <c r="J42" s="6"/>
      <c r="K42" s="6"/>
    </row>
    <row r="43" spans="1:11" ht="12.75">
      <c r="A43" s="206" t="s">
        <v>28</v>
      </c>
      <c r="B43" s="207"/>
      <c r="C43" s="207"/>
      <c r="D43" s="207"/>
      <c r="E43" s="207"/>
      <c r="F43" s="207"/>
      <c r="G43" s="207"/>
      <c r="H43" s="207"/>
      <c r="I43" s="1">
        <v>35</v>
      </c>
      <c r="J43" s="6"/>
      <c r="K43" s="6"/>
    </row>
    <row r="44" spans="1:11" ht="12.75">
      <c r="A44" s="206" t="s">
        <v>29</v>
      </c>
      <c r="B44" s="207"/>
      <c r="C44" s="207"/>
      <c r="D44" s="207"/>
      <c r="E44" s="207"/>
      <c r="F44" s="207"/>
      <c r="G44" s="207"/>
      <c r="H44" s="207"/>
      <c r="I44" s="1">
        <v>36</v>
      </c>
      <c r="J44" s="6">
        <v>247943076</v>
      </c>
      <c r="K44" s="6">
        <v>604285079</v>
      </c>
    </row>
    <row r="45" spans="1:11" ht="12.75">
      <c r="A45" s="203" t="s">
        <v>122</v>
      </c>
      <c r="B45" s="204"/>
      <c r="C45" s="204"/>
      <c r="D45" s="204"/>
      <c r="E45" s="204"/>
      <c r="F45" s="204"/>
      <c r="G45" s="204"/>
      <c r="H45" s="204"/>
      <c r="I45" s="1">
        <v>37</v>
      </c>
      <c r="J45" s="119">
        <f>SUM(J40:J44)</f>
        <v>842382302</v>
      </c>
      <c r="K45" s="119">
        <f>SUM(K40:K44)</f>
        <v>2128496023</v>
      </c>
    </row>
    <row r="46" spans="1:11" ht="21" customHeight="1">
      <c r="A46" s="203" t="s">
        <v>134</v>
      </c>
      <c r="B46" s="204"/>
      <c r="C46" s="204"/>
      <c r="D46" s="204"/>
      <c r="E46" s="204"/>
      <c r="F46" s="204"/>
      <c r="G46" s="204"/>
      <c r="H46" s="204"/>
      <c r="I46" s="1">
        <v>38</v>
      </c>
      <c r="J46" s="119">
        <f>IF(J39&gt;J45,J39-J45,0)</f>
        <v>0</v>
      </c>
      <c r="K46" s="119">
        <f>IF(K39&gt;K45,K39-K45,0)</f>
        <v>152650998</v>
      </c>
    </row>
    <row r="47" spans="1:11" ht="21" customHeight="1">
      <c r="A47" s="203" t="s">
        <v>135</v>
      </c>
      <c r="B47" s="204"/>
      <c r="C47" s="204"/>
      <c r="D47" s="204"/>
      <c r="E47" s="204"/>
      <c r="F47" s="204"/>
      <c r="G47" s="204"/>
      <c r="H47" s="204"/>
      <c r="I47" s="1">
        <v>39</v>
      </c>
      <c r="J47" s="119">
        <f>IF(J45&gt;J39,J45-J39,0)</f>
        <v>174946421</v>
      </c>
      <c r="K47" s="119">
        <f>IF(K45&gt;K39,K45-K39,0)</f>
        <v>0</v>
      </c>
    </row>
    <row r="48" spans="1:11" ht="12.75">
      <c r="A48" s="203" t="s">
        <v>123</v>
      </c>
      <c r="B48" s="204"/>
      <c r="C48" s="204"/>
      <c r="D48" s="204"/>
      <c r="E48" s="204"/>
      <c r="F48" s="204"/>
      <c r="G48" s="204"/>
      <c r="H48" s="204"/>
      <c r="I48" s="1">
        <v>40</v>
      </c>
      <c r="J48" s="119">
        <f>IF(J20-J21+J33-J34+J46-J47&gt;0,J20-J21+J33-J34+J46-J47,0)</f>
        <v>0</v>
      </c>
      <c r="K48" s="119">
        <f>IF(K20-K21+K33-K34+K46-K47&gt;0,K20-K21+K33-K34+K46-K47,0)</f>
        <v>16284757</v>
      </c>
    </row>
    <row r="49" spans="1:11" ht="12.75">
      <c r="A49" s="203" t="s">
        <v>12</v>
      </c>
      <c r="B49" s="204"/>
      <c r="C49" s="204"/>
      <c r="D49" s="204"/>
      <c r="E49" s="204"/>
      <c r="F49" s="204"/>
      <c r="G49" s="204"/>
      <c r="H49" s="204"/>
      <c r="I49" s="1">
        <v>41</v>
      </c>
      <c r="J49" s="119">
        <f>IF(J21-J20+J34-J33+J47-J46&gt;0,J21-J20+J34-J33+J47-J46,0)</f>
        <v>8940175</v>
      </c>
      <c r="K49" s="119">
        <f>IF(K21-K20+K34-K33+K47-K46&gt;0,K21-K20+K34-K33+K47-K46,0)</f>
        <v>0</v>
      </c>
    </row>
    <row r="50" spans="1:11" ht="12.75">
      <c r="A50" s="203" t="s">
        <v>133</v>
      </c>
      <c r="B50" s="204"/>
      <c r="C50" s="204"/>
      <c r="D50" s="204"/>
      <c r="E50" s="204"/>
      <c r="F50" s="204"/>
      <c r="G50" s="204"/>
      <c r="H50" s="204"/>
      <c r="I50" s="1">
        <v>42</v>
      </c>
      <c r="J50" s="6">
        <v>25795002</v>
      </c>
      <c r="K50" s="6">
        <v>12921464</v>
      </c>
    </row>
    <row r="51" spans="1:11" ht="12.75">
      <c r="A51" s="203" t="s">
        <v>145</v>
      </c>
      <c r="B51" s="204"/>
      <c r="C51" s="204"/>
      <c r="D51" s="204"/>
      <c r="E51" s="204"/>
      <c r="F51" s="204"/>
      <c r="G51" s="204"/>
      <c r="H51" s="204"/>
      <c r="I51" s="1">
        <v>43</v>
      </c>
      <c r="J51" s="6"/>
      <c r="K51" s="6">
        <v>16284757</v>
      </c>
    </row>
    <row r="52" spans="1:11" ht="12.75">
      <c r="A52" s="203" t="s">
        <v>146</v>
      </c>
      <c r="B52" s="204"/>
      <c r="C52" s="204"/>
      <c r="D52" s="204"/>
      <c r="E52" s="204"/>
      <c r="F52" s="204"/>
      <c r="G52" s="204"/>
      <c r="H52" s="204"/>
      <c r="I52" s="1">
        <v>44</v>
      </c>
      <c r="J52" s="6">
        <v>8940175</v>
      </c>
      <c r="K52" s="6"/>
    </row>
    <row r="53" spans="1:11" ht="12.75">
      <c r="A53" s="209" t="s">
        <v>147</v>
      </c>
      <c r="B53" s="210"/>
      <c r="C53" s="210"/>
      <c r="D53" s="210"/>
      <c r="E53" s="210"/>
      <c r="F53" s="210"/>
      <c r="G53" s="210"/>
      <c r="H53" s="210"/>
      <c r="I53" s="4">
        <v>45</v>
      </c>
      <c r="J53" s="58">
        <f>J50+J51-J52</f>
        <v>16854827</v>
      </c>
      <c r="K53" s="58">
        <f>K50+K51-K52</f>
        <v>29206221</v>
      </c>
    </row>
    <row r="54" spans="1:11" ht="12.75">
      <c r="A54" s="62"/>
      <c r="B54" s="63"/>
      <c r="C54" s="63"/>
      <c r="D54" s="63"/>
      <c r="E54" s="63"/>
      <c r="F54" s="63"/>
      <c r="G54" s="63"/>
      <c r="H54" s="63"/>
      <c r="I54" s="63"/>
      <c r="J54" s="63"/>
      <c r="K54" s="63"/>
    </row>
  </sheetData>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3:K3"/>
    <mergeCell ref="A1:K1"/>
    <mergeCell ref="A2:K2"/>
    <mergeCell ref="A4:H4"/>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36:K38 J7:K11 J23:K27 J29:K31 J40:K44 J13:K18 J50:K52">
      <formula1>9999999998</formula1>
    </dataValidation>
    <dataValidation type="whole" operator="greaterThanOrEqual" allowBlank="1" showInputMessage="1" showErrorMessage="1" errorTitle="Pogrešan unos" error="Mogu se unijeti samo cjelobrojne pozitivne vrijednosti." sqref="J28:K28 J12:K12 J45:K49 J32:K35 J19:K22 J39:K39">
      <formula1>0</formula1>
    </dataValidation>
  </dataValidation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6"/>
  <dimension ref="A1:L26"/>
  <sheetViews>
    <sheetView view="pageBreakPreview" zoomScaleSheetLayoutView="100" workbookViewId="0" topLeftCell="A1">
      <selection activeCell="J31" sqref="J31"/>
    </sheetView>
  </sheetViews>
  <sheetFormatPr defaultColWidth="9.140625" defaultRowHeight="12.75"/>
  <cols>
    <col min="1" max="1" width="9.140625" style="67" customWidth="1"/>
    <col min="2" max="2" width="7.140625" style="67" customWidth="1"/>
    <col min="3" max="3" width="7.57421875" style="67" customWidth="1"/>
    <col min="4" max="4" width="6.57421875" style="67" customWidth="1"/>
    <col min="5" max="5" width="10.140625" style="67" bestFit="1" customWidth="1"/>
    <col min="6" max="6" width="4.421875" style="67" customWidth="1"/>
    <col min="7" max="7" width="5.28125" style="67" customWidth="1"/>
    <col min="8" max="8" width="8.00390625" style="67" customWidth="1"/>
    <col min="9" max="9" width="7.28125" style="67" customWidth="1"/>
    <col min="10" max="10" width="9.8515625" style="67" customWidth="1"/>
    <col min="11" max="11" width="10.28125" style="67" customWidth="1"/>
    <col min="12" max="16384" width="9.140625" style="67" customWidth="1"/>
  </cols>
  <sheetData>
    <row r="1" spans="1:12" ht="27" customHeight="1">
      <c r="A1" s="270" t="s">
        <v>246</v>
      </c>
      <c r="B1" s="271"/>
      <c r="C1" s="271"/>
      <c r="D1" s="271"/>
      <c r="E1" s="271"/>
      <c r="F1" s="271"/>
      <c r="G1" s="271"/>
      <c r="H1" s="271"/>
      <c r="I1" s="271"/>
      <c r="J1" s="271"/>
      <c r="K1" s="272"/>
      <c r="L1" s="66"/>
    </row>
    <row r="2" spans="1:12" ht="18" customHeight="1">
      <c r="A2" s="286" t="s">
        <v>318</v>
      </c>
      <c r="B2" s="286"/>
      <c r="C2" s="286"/>
      <c r="D2" s="286"/>
      <c r="E2" s="286"/>
      <c r="F2" s="286"/>
      <c r="G2" s="286"/>
      <c r="H2" s="286"/>
      <c r="I2" s="286"/>
      <c r="J2" s="286"/>
      <c r="K2" s="286"/>
      <c r="L2" s="68"/>
    </row>
    <row r="3" spans="1:12" ht="24" customHeight="1">
      <c r="A3" s="283" t="s">
        <v>310</v>
      </c>
      <c r="B3" s="284"/>
      <c r="C3" s="284"/>
      <c r="D3" s="284"/>
      <c r="E3" s="284"/>
      <c r="F3" s="284"/>
      <c r="G3" s="284"/>
      <c r="H3" s="284"/>
      <c r="I3" s="284"/>
      <c r="J3" s="284"/>
      <c r="K3" s="285"/>
      <c r="L3" s="125"/>
    </row>
    <row r="4" spans="1:11" ht="23.25">
      <c r="A4" s="281" t="s">
        <v>39</v>
      </c>
      <c r="B4" s="281"/>
      <c r="C4" s="281"/>
      <c r="D4" s="281"/>
      <c r="E4" s="281"/>
      <c r="F4" s="281"/>
      <c r="G4" s="281"/>
      <c r="H4" s="281"/>
      <c r="I4" s="70" t="s">
        <v>269</v>
      </c>
      <c r="J4" s="71" t="s">
        <v>124</v>
      </c>
      <c r="K4" s="71" t="s">
        <v>125</v>
      </c>
    </row>
    <row r="5" spans="1:11" ht="12.75">
      <c r="A5" s="282">
        <v>1</v>
      </c>
      <c r="B5" s="282"/>
      <c r="C5" s="282"/>
      <c r="D5" s="282"/>
      <c r="E5" s="282"/>
      <c r="F5" s="282"/>
      <c r="G5" s="282"/>
      <c r="H5" s="282"/>
      <c r="I5" s="73">
        <v>2</v>
      </c>
      <c r="J5" s="72" t="s">
        <v>247</v>
      </c>
      <c r="K5" s="72" t="s">
        <v>248</v>
      </c>
    </row>
    <row r="6" spans="1:11" ht="12.75">
      <c r="A6" s="273" t="s">
        <v>249</v>
      </c>
      <c r="B6" s="274"/>
      <c r="C6" s="274"/>
      <c r="D6" s="274"/>
      <c r="E6" s="274"/>
      <c r="F6" s="274"/>
      <c r="G6" s="274"/>
      <c r="H6" s="274"/>
      <c r="I6" s="42">
        <v>1</v>
      </c>
      <c r="J6" s="43">
        <v>902101590</v>
      </c>
      <c r="K6" s="43">
        <v>902101590</v>
      </c>
    </row>
    <row r="7" spans="1:11" ht="12.75">
      <c r="A7" s="273" t="s">
        <v>250</v>
      </c>
      <c r="B7" s="274"/>
      <c r="C7" s="274"/>
      <c r="D7" s="274"/>
      <c r="E7" s="274"/>
      <c r="F7" s="274"/>
      <c r="G7" s="274"/>
      <c r="H7" s="274"/>
      <c r="I7" s="42">
        <v>2</v>
      </c>
      <c r="J7" s="44"/>
      <c r="K7" s="44"/>
    </row>
    <row r="8" spans="1:11" ht="12.75">
      <c r="A8" s="273" t="s">
        <v>251</v>
      </c>
      <c r="B8" s="274"/>
      <c r="C8" s="274"/>
      <c r="D8" s="274"/>
      <c r="E8" s="274"/>
      <c r="F8" s="274"/>
      <c r="G8" s="274"/>
      <c r="H8" s="274"/>
      <c r="I8" s="42">
        <v>3</v>
      </c>
      <c r="J8" s="44"/>
      <c r="K8" s="44">
        <v>12037</v>
      </c>
    </row>
    <row r="9" spans="1:11" ht="12.75">
      <c r="A9" s="273" t="s">
        <v>252</v>
      </c>
      <c r="B9" s="274"/>
      <c r="C9" s="274"/>
      <c r="D9" s="274"/>
      <c r="E9" s="274"/>
      <c r="F9" s="274"/>
      <c r="G9" s="274"/>
      <c r="H9" s="274"/>
      <c r="I9" s="42">
        <v>4</v>
      </c>
      <c r="J9" s="44">
        <v>-244715097</v>
      </c>
      <c r="K9" s="44">
        <v>-138317224</v>
      </c>
    </row>
    <row r="10" spans="1:11" ht="12.75">
      <c r="A10" s="273" t="s">
        <v>253</v>
      </c>
      <c r="B10" s="274"/>
      <c r="C10" s="274"/>
      <c r="D10" s="274"/>
      <c r="E10" s="274"/>
      <c r="F10" s="274"/>
      <c r="G10" s="274"/>
      <c r="H10" s="274"/>
      <c r="I10" s="42">
        <v>5</v>
      </c>
      <c r="J10" s="44">
        <v>106487999</v>
      </c>
      <c r="K10" s="44">
        <v>-138057243</v>
      </c>
    </row>
    <row r="11" spans="1:11" ht="12.75">
      <c r="A11" s="273" t="s">
        <v>254</v>
      </c>
      <c r="B11" s="274"/>
      <c r="C11" s="274"/>
      <c r="D11" s="274"/>
      <c r="E11" s="274"/>
      <c r="F11" s="274"/>
      <c r="G11" s="274"/>
      <c r="H11" s="274"/>
      <c r="I11" s="42">
        <v>6</v>
      </c>
      <c r="J11" s="44"/>
      <c r="K11" s="44"/>
    </row>
    <row r="12" spans="1:11" ht="12.75">
      <c r="A12" s="273" t="s">
        <v>255</v>
      </c>
      <c r="B12" s="274"/>
      <c r="C12" s="274"/>
      <c r="D12" s="274"/>
      <c r="E12" s="274"/>
      <c r="F12" s="274"/>
      <c r="G12" s="274"/>
      <c r="H12" s="274"/>
      <c r="I12" s="42">
        <v>7</v>
      </c>
      <c r="J12" s="44"/>
      <c r="K12" s="44"/>
    </row>
    <row r="13" spans="1:11" ht="12.75">
      <c r="A13" s="273" t="s">
        <v>256</v>
      </c>
      <c r="B13" s="274"/>
      <c r="C13" s="274"/>
      <c r="D13" s="274"/>
      <c r="E13" s="274"/>
      <c r="F13" s="274"/>
      <c r="G13" s="274"/>
      <c r="H13" s="274"/>
      <c r="I13" s="42">
        <v>8</v>
      </c>
      <c r="J13" s="44"/>
      <c r="K13" s="44"/>
    </row>
    <row r="14" spans="1:11" ht="12.75">
      <c r="A14" s="273" t="s">
        <v>257</v>
      </c>
      <c r="B14" s="274"/>
      <c r="C14" s="274"/>
      <c r="D14" s="274"/>
      <c r="E14" s="274"/>
      <c r="F14" s="274"/>
      <c r="G14" s="274"/>
      <c r="H14" s="274"/>
      <c r="I14" s="42">
        <v>9</v>
      </c>
      <c r="J14" s="44"/>
      <c r="K14" s="44">
        <v>4865091</v>
      </c>
    </row>
    <row r="15" spans="1:11" ht="18" customHeight="1">
      <c r="A15" s="275" t="s">
        <v>258</v>
      </c>
      <c r="B15" s="276"/>
      <c r="C15" s="276"/>
      <c r="D15" s="276"/>
      <c r="E15" s="276"/>
      <c r="F15" s="276"/>
      <c r="G15" s="276"/>
      <c r="H15" s="276"/>
      <c r="I15" s="42">
        <v>10</v>
      </c>
      <c r="J15" s="119">
        <f>SUM(J6:J14)</f>
        <v>763874492</v>
      </c>
      <c r="K15" s="119">
        <f>SUM(K6:K14)</f>
        <v>630604251</v>
      </c>
    </row>
    <row r="16" spans="1:11" ht="12.75">
      <c r="A16" s="273" t="s">
        <v>259</v>
      </c>
      <c r="B16" s="274"/>
      <c r="C16" s="274"/>
      <c r="D16" s="274"/>
      <c r="E16" s="274"/>
      <c r="F16" s="274"/>
      <c r="G16" s="274"/>
      <c r="H16" s="274"/>
      <c r="I16" s="42">
        <v>11</v>
      </c>
      <c r="J16" s="44"/>
      <c r="K16" s="44"/>
    </row>
    <row r="17" spans="1:11" ht="12.75">
      <c r="A17" s="273" t="s">
        <v>260</v>
      </c>
      <c r="B17" s="274"/>
      <c r="C17" s="274"/>
      <c r="D17" s="274"/>
      <c r="E17" s="274"/>
      <c r="F17" s="274"/>
      <c r="G17" s="274"/>
      <c r="H17" s="274"/>
      <c r="I17" s="42">
        <v>12</v>
      </c>
      <c r="J17" s="44"/>
      <c r="K17" s="44"/>
    </row>
    <row r="18" spans="1:11" ht="12.75">
      <c r="A18" s="273" t="s">
        <v>261</v>
      </c>
      <c r="B18" s="274"/>
      <c r="C18" s="274"/>
      <c r="D18" s="274"/>
      <c r="E18" s="274"/>
      <c r="F18" s="274"/>
      <c r="G18" s="274"/>
      <c r="H18" s="274"/>
      <c r="I18" s="42">
        <v>13</v>
      </c>
      <c r="J18" s="44"/>
      <c r="K18" s="44"/>
    </row>
    <row r="19" spans="1:11" ht="12.75">
      <c r="A19" s="273" t="s">
        <v>262</v>
      </c>
      <c r="B19" s="274"/>
      <c r="C19" s="274"/>
      <c r="D19" s="274"/>
      <c r="E19" s="274"/>
      <c r="F19" s="274"/>
      <c r="G19" s="274"/>
      <c r="H19" s="274"/>
      <c r="I19" s="42">
        <v>14</v>
      </c>
      <c r="J19" s="44"/>
      <c r="K19" s="44"/>
    </row>
    <row r="20" spans="1:11" ht="12.75">
      <c r="A20" s="273" t="s">
        <v>263</v>
      </c>
      <c r="B20" s="274"/>
      <c r="C20" s="274"/>
      <c r="D20" s="274"/>
      <c r="E20" s="274"/>
      <c r="F20" s="274"/>
      <c r="G20" s="274"/>
      <c r="H20" s="274"/>
      <c r="I20" s="42">
        <v>15</v>
      </c>
      <c r="J20" s="44"/>
      <c r="K20" s="44"/>
    </row>
    <row r="21" spans="1:11" ht="12.75">
      <c r="A21" s="273" t="s">
        <v>264</v>
      </c>
      <c r="B21" s="274"/>
      <c r="C21" s="274"/>
      <c r="D21" s="274"/>
      <c r="E21" s="274"/>
      <c r="F21" s="274"/>
      <c r="G21" s="274"/>
      <c r="H21" s="274"/>
      <c r="I21" s="42">
        <v>16</v>
      </c>
      <c r="J21" s="44"/>
      <c r="K21" s="44"/>
    </row>
    <row r="22" spans="1:11" ht="12.75">
      <c r="A22" s="275" t="s">
        <v>265</v>
      </c>
      <c r="B22" s="276"/>
      <c r="C22" s="276"/>
      <c r="D22" s="276"/>
      <c r="E22" s="276"/>
      <c r="F22" s="276"/>
      <c r="G22" s="276"/>
      <c r="H22" s="276"/>
      <c r="I22" s="42">
        <v>17</v>
      </c>
      <c r="J22" s="123">
        <f>SUM(J16:J21)</f>
        <v>0</v>
      </c>
      <c r="K22" s="123">
        <f>SUM(K16:K21)</f>
        <v>0</v>
      </c>
    </row>
    <row r="23" spans="1:11" ht="12.75">
      <c r="A23" s="277"/>
      <c r="B23" s="278"/>
      <c r="C23" s="278"/>
      <c r="D23" s="278"/>
      <c r="E23" s="278"/>
      <c r="F23" s="278"/>
      <c r="G23" s="278"/>
      <c r="H23" s="278"/>
      <c r="I23" s="279"/>
      <c r="J23" s="279"/>
      <c r="K23" s="280"/>
    </row>
    <row r="24" spans="1:11" ht="12.75">
      <c r="A24" s="264" t="s">
        <v>266</v>
      </c>
      <c r="B24" s="265"/>
      <c r="C24" s="265"/>
      <c r="D24" s="265"/>
      <c r="E24" s="265"/>
      <c r="F24" s="265"/>
      <c r="G24" s="265"/>
      <c r="H24" s="265"/>
      <c r="I24" s="45">
        <v>18</v>
      </c>
      <c r="J24" s="43">
        <f>J15</f>
        <v>763874492</v>
      </c>
      <c r="K24" s="43">
        <v>625739160</v>
      </c>
    </row>
    <row r="25" spans="1:11" ht="17.25" customHeight="1">
      <c r="A25" s="266" t="s">
        <v>267</v>
      </c>
      <c r="B25" s="267"/>
      <c r="C25" s="267"/>
      <c r="D25" s="267"/>
      <c r="E25" s="267"/>
      <c r="F25" s="267"/>
      <c r="G25" s="267"/>
      <c r="H25" s="267"/>
      <c r="I25" s="46">
        <v>19</v>
      </c>
      <c r="J25" s="69"/>
      <c r="K25" s="69">
        <v>4865091</v>
      </c>
    </row>
    <row r="26" spans="1:11" ht="30" customHeight="1">
      <c r="A26" s="268" t="s">
        <v>268</v>
      </c>
      <c r="B26" s="269"/>
      <c r="C26" s="269"/>
      <c r="D26" s="269"/>
      <c r="E26" s="269"/>
      <c r="F26" s="269"/>
      <c r="G26" s="269"/>
      <c r="H26" s="269"/>
      <c r="I26" s="269"/>
      <c r="J26" s="269"/>
      <c r="K26" s="269"/>
    </row>
  </sheetData>
  <sheetProtection/>
  <protectedRanges>
    <protectedRange sqref="E2:E3" name="Range1_1"/>
    <protectedRange sqref="G2:H3" name="Range1"/>
  </protectedRanges>
  <mergeCells count="26">
    <mergeCell ref="A4:H4"/>
    <mergeCell ref="A5:H5"/>
    <mergeCell ref="A3:K3"/>
    <mergeCell ref="A2:K2"/>
    <mergeCell ref="A6:H6"/>
    <mergeCell ref="A7:H7"/>
    <mergeCell ref="A8:H8"/>
    <mergeCell ref="A9:H9"/>
    <mergeCell ref="A10:H10"/>
    <mergeCell ref="A11:H11"/>
    <mergeCell ref="A18:H18"/>
    <mergeCell ref="A19:H19"/>
    <mergeCell ref="A12:H12"/>
    <mergeCell ref="A13:H13"/>
    <mergeCell ref="A14:H14"/>
    <mergeCell ref="A15:H15"/>
    <mergeCell ref="A24:H24"/>
    <mergeCell ref="A25:H25"/>
    <mergeCell ref="A26:K26"/>
    <mergeCell ref="A1:K1"/>
    <mergeCell ref="A20:H20"/>
    <mergeCell ref="A21:H21"/>
    <mergeCell ref="A22:H22"/>
    <mergeCell ref="A23:K23"/>
    <mergeCell ref="A16:H16"/>
    <mergeCell ref="A17:H17"/>
  </mergeCells>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SheetLayoutView="100" workbookViewId="0" topLeftCell="A49">
      <selection activeCell="J31" sqref="J31"/>
    </sheetView>
  </sheetViews>
  <sheetFormatPr defaultColWidth="9.140625" defaultRowHeight="12.75"/>
  <sheetData>
    <row r="1" spans="1:10" ht="12.75">
      <c r="A1" s="39"/>
      <c r="B1" s="39"/>
      <c r="C1" s="39"/>
      <c r="D1" s="39"/>
      <c r="E1" s="39"/>
      <c r="F1" s="39"/>
      <c r="G1" s="39"/>
      <c r="H1" s="39"/>
      <c r="I1" s="39"/>
      <c r="J1" s="39"/>
    </row>
    <row r="2" spans="1:10" ht="15.75">
      <c r="A2" s="287" t="s">
        <v>245</v>
      </c>
      <c r="B2" s="287"/>
      <c r="C2" s="287"/>
      <c r="D2" s="287"/>
      <c r="E2" s="287"/>
      <c r="F2" s="287"/>
      <c r="G2" s="287"/>
      <c r="H2" s="287"/>
      <c r="I2" s="287"/>
      <c r="J2" s="287"/>
    </row>
    <row r="3" spans="1:10" ht="12.75">
      <c r="A3" s="39"/>
      <c r="B3" s="39"/>
      <c r="C3" s="39"/>
      <c r="D3" s="39"/>
      <c r="E3" s="39"/>
      <c r="F3" s="39"/>
      <c r="G3" s="39"/>
      <c r="H3" s="39"/>
      <c r="I3" s="39"/>
      <c r="J3" s="39"/>
    </row>
    <row r="4" spans="1:10" ht="12.75" customHeight="1">
      <c r="A4" s="288"/>
      <c r="B4" s="289"/>
      <c r="C4" s="289"/>
      <c r="D4" s="289"/>
      <c r="E4" s="289"/>
      <c r="F4" s="289"/>
      <c r="G4" s="289"/>
      <c r="H4" s="289"/>
      <c r="I4" s="289"/>
      <c r="J4" s="290"/>
    </row>
    <row r="5" spans="1:10" ht="12.75" customHeight="1">
      <c r="A5" s="291"/>
      <c r="B5" s="292"/>
      <c r="C5" s="292"/>
      <c r="D5" s="292"/>
      <c r="E5" s="292"/>
      <c r="F5" s="292"/>
      <c r="G5" s="292"/>
      <c r="H5" s="292"/>
      <c r="I5" s="292"/>
      <c r="J5" s="293"/>
    </row>
    <row r="6" spans="1:10" ht="12.75" customHeight="1">
      <c r="A6" s="291"/>
      <c r="B6" s="292"/>
      <c r="C6" s="292"/>
      <c r="D6" s="292"/>
      <c r="E6" s="292"/>
      <c r="F6" s="292"/>
      <c r="G6" s="292"/>
      <c r="H6" s="292"/>
      <c r="I6" s="292"/>
      <c r="J6" s="293"/>
    </row>
    <row r="7" spans="1:10" ht="12.75" customHeight="1">
      <c r="A7" s="291"/>
      <c r="B7" s="292"/>
      <c r="C7" s="292"/>
      <c r="D7" s="292"/>
      <c r="E7" s="292"/>
      <c r="F7" s="292"/>
      <c r="G7" s="292"/>
      <c r="H7" s="292"/>
      <c r="I7" s="292"/>
      <c r="J7" s="293"/>
    </row>
    <row r="8" spans="1:10" ht="12.75" customHeight="1">
      <c r="A8" s="291"/>
      <c r="B8" s="292"/>
      <c r="C8" s="292"/>
      <c r="D8" s="292"/>
      <c r="E8" s="292"/>
      <c r="F8" s="292"/>
      <c r="G8" s="292"/>
      <c r="H8" s="292"/>
      <c r="I8" s="292"/>
      <c r="J8" s="293"/>
    </row>
    <row r="9" spans="1:10" ht="12.75" customHeight="1">
      <c r="A9" s="291"/>
      <c r="B9" s="292"/>
      <c r="C9" s="292"/>
      <c r="D9" s="292"/>
      <c r="E9" s="292"/>
      <c r="F9" s="292"/>
      <c r="G9" s="292"/>
      <c r="H9" s="292"/>
      <c r="I9" s="292"/>
      <c r="J9" s="293"/>
    </row>
    <row r="10" spans="1:10" ht="12.75" customHeight="1">
      <c r="A10" s="291"/>
      <c r="B10" s="292"/>
      <c r="C10" s="292"/>
      <c r="D10" s="292"/>
      <c r="E10" s="292"/>
      <c r="F10" s="292"/>
      <c r="G10" s="292"/>
      <c r="H10" s="292"/>
      <c r="I10" s="292"/>
      <c r="J10" s="293"/>
    </row>
    <row r="11" spans="1:10" ht="12.75">
      <c r="A11" s="294"/>
      <c r="B11" s="294"/>
      <c r="C11" s="294"/>
      <c r="D11" s="294"/>
      <c r="E11" s="294"/>
      <c r="F11" s="294"/>
      <c r="G11" s="294"/>
      <c r="H11" s="294"/>
      <c r="I11" s="294"/>
      <c r="J11" s="294"/>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row r="57" ht="18.75" customHeight="1"/>
    <row r="58" ht="14.25" customHeight="1"/>
  </sheetData>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a</cp:lastModifiedBy>
  <cp:lastPrinted>2012-10-29T21:17:10Z</cp:lastPrinted>
  <dcterms:created xsi:type="dcterms:W3CDTF">2008-10-17T11:51:54Z</dcterms:created>
  <dcterms:modified xsi:type="dcterms:W3CDTF">2012-10-29T21:50:50Z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